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5" yWindow="165" windowWidth="26025" windowHeight="13035" tabRatio="680" activeTab="3"/>
  </bookViews>
  <sheets>
    <sheet name="POLICY" sheetId="13" r:id="rId1"/>
    <sheet name="SETS" sheetId="1" r:id="rId2"/>
    <sheet name="VESSELS" sheetId="7" r:id="rId3"/>
    <sheet name="PRICES" sheetId="10" r:id="rId4"/>
    <sheet name="VARCOSTS" sheetId="9" r:id="rId5"/>
    <sheet name="FIXCOSTS" sheetId="8" r:id="rId6"/>
    <sheet name="TAC" sheetId="6" r:id="rId7"/>
    <sheet name="CATCH2009" sheetId="4" r:id="rId8"/>
    <sheet name="fishingarea" sheetId="15" r:id="rId9"/>
    <sheet name="MAX_EFF_V" sheetId="12" r:id="rId10"/>
    <sheet name="MAX_EFF_F" sheetId="5" r:id="rId11"/>
    <sheet name="SEASON" sheetId="16" r:id="rId12"/>
    <sheet name="SUBSETS" sheetId="17" r:id="rId13"/>
    <sheet name="discount_rate" sheetId="14" r:id="rId14"/>
  </sheets>
  <definedNames>
    <definedName name="AREA">SETS!$K$6:$K$11</definedName>
    <definedName name="BALTIC_COD_PERMIT">VESSELS!$H$7:$H$30</definedName>
    <definedName name="BIOL_MAX">TAC!$M$3:$S$44</definedName>
    <definedName name="CAPITAL_FC">FIXCOSTS!$B$7:$B$30</definedName>
    <definedName name="CATCH_2009">CATCH2009!$D$8:$AS$221</definedName>
    <definedName name="CATCH_PER_EFFORT">VESSELS!$N$7:$N$219</definedName>
    <definedName name="CREW">VESSELS!$L$7:$L$219</definedName>
    <definedName name="discount_rate">discount_rate!$C$4:$D$15</definedName>
    <definedName name="EFFORT_2009">VESSELS!$M$7:$M$219</definedName>
    <definedName name="EFFORT_VH">POLICY!$D$8:$D$21</definedName>
    <definedName name="FISHERY" localSheetId="0">POLICY!$J$2:$J$214</definedName>
    <definedName name="FISHERY" localSheetId="1">SETS!$E$6:$E$218</definedName>
    <definedName name="FISHERY" localSheetId="4">VARCOSTS!$D$4:$D$216</definedName>
    <definedName name="FISHERY">VESSELS!$K$7:$K$219</definedName>
    <definedName name="FISHINGAREA">fishingarea!$D$8:$J$211</definedName>
    <definedName name="FLEET">VESSELS!$E$7:$E$30</definedName>
    <definedName name="kwH_group">POLICY!$C$8:$C$21</definedName>
    <definedName name="kwH_per_vessel">VESSELS!$O$7:$O$219</definedName>
    <definedName name="kwH_vessel_seg">VESSELS!$G$7:$G$30</definedName>
    <definedName name="MAX_EFF_F">MAX_EFF_F!$P$7:$AB$220</definedName>
    <definedName name="MAX_EFF_V">MAX_EFF_V!$B$3:$N$27</definedName>
    <definedName name="ON_OFF">POLICY!$K$2:$K$214</definedName>
    <definedName name="OTHER_FC">FIXCOSTS!$C$7:$C$30</definedName>
    <definedName name="PRICES">PRICES!$C$4:$AR$217</definedName>
    <definedName name="SEASON">SEASON!$D$7:$P$220</definedName>
    <definedName name="SEGMENT" localSheetId="5">FIXCOSTS!$A$7:$A$30</definedName>
    <definedName name="SEGMENT">VESSELS!$D$7:$D$30</definedName>
    <definedName name="STOCK" localSheetId="6">TAC!$B$4:$B$43</definedName>
    <definedName name="STOCK">SETS!$I$6:$I$46</definedName>
    <definedName name="SUBSET_NAMES">SUBSETS!$A$8:$A$9</definedName>
    <definedName name="SUBSETS">SUBSETS!$G$7:$I$220</definedName>
    <definedName name="TAC_2009">TAC!$C$4:$C$43</definedName>
    <definedName name="TAC_MOD">TAC!$D$3:$J$44</definedName>
    <definedName name="VC_ALTLABOUR">VARCOSTS!$I$4:$I$216</definedName>
    <definedName name="VC_FUEL">VARCOSTS!$E$4:$E$216</definedName>
    <definedName name="VC_LABOUR">VARCOSTS!$F$4:$F$216</definedName>
    <definedName name="VC_OTHER">VARCOSTS!$H$4:$H$216</definedName>
    <definedName name="VC_REPAIR">VARCOSTS!$G$4:$G$216</definedName>
    <definedName name="VESS_CAP">VESSELS!$F$7:$F$30</definedName>
  </definedNames>
  <calcPr calcId="145621"/>
</workbook>
</file>

<file path=xl/calcChain.xml><?xml version="1.0" encoding="utf-8"?>
<calcChain xmlns="http://schemas.openxmlformats.org/spreadsheetml/2006/main">
  <c r="AU6" i="10" l="1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Q134" i="10"/>
  <c r="BR134" i="10"/>
  <c r="BS134" i="10"/>
  <c r="BT134" i="10"/>
  <c r="BU134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Q135" i="10"/>
  <c r="BR135" i="10"/>
  <c r="BS135" i="10"/>
  <c r="BT135" i="10"/>
  <c r="BU135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Q136" i="10"/>
  <c r="BR136" i="10"/>
  <c r="BS136" i="10"/>
  <c r="BT136" i="10"/>
  <c r="BU136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Q138" i="10"/>
  <c r="BR138" i="10"/>
  <c r="BS138" i="10"/>
  <c r="BT138" i="10"/>
  <c r="BU138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AV185" i="4"/>
  <c r="AW185" i="4"/>
  <c r="CK185" i="4" s="1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AV187" i="4"/>
  <c r="AW187" i="4"/>
  <c r="CK187" i="4" s="1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AV189" i="4"/>
  <c r="AW189" i="4"/>
  <c r="CK189" i="4" s="1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AV191" i="4"/>
  <c r="AW191" i="4"/>
  <c r="CK191" i="4" s="1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AV193" i="4"/>
  <c r="AW193" i="4"/>
  <c r="CK193" i="4" s="1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AV195" i="4"/>
  <c r="AW195" i="4"/>
  <c r="CK195" i="4" s="1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AV197" i="4"/>
  <c r="AW197" i="4"/>
  <c r="CK197" i="4" s="1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AV199" i="4"/>
  <c r="AW199" i="4"/>
  <c r="CK199" i="4" s="1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AV201" i="4"/>
  <c r="AW201" i="4"/>
  <c r="CK201" i="4" s="1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AV203" i="4"/>
  <c r="AW203" i="4"/>
  <c r="CK203" i="4" s="1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AV205" i="4"/>
  <c r="AW205" i="4"/>
  <c r="CK205" i="4" s="1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AV207" i="4"/>
  <c r="AW207" i="4"/>
  <c r="CK207" i="4" s="1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K186" i="4"/>
  <c r="CK188" i="4"/>
  <c r="CK190" i="4"/>
  <c r="CK192" i="4"/>
  <c r="CK194" i="4"/>
  <c r="CK196" i="4"/>
  <c r="CK198" i="4"/>
  <c r="CK200" i="4"/>
  <c r="CK202" i="4"/>
  <c r="CK204" i="4"/>
  <c r="CK206" i="4"/>
  <c r="AN184" i="16"/>
  <c r="AO184" i="16"/>
  <c r="AP184" i="16"/>
  <c r="AQ184" i="16"/>
  <c r="AR184" i="16"/>
  <c r="AS184" i="16"/>
  <c r="AT184" i="16"/>
  <c r="AU184" i="16"/>
  <c r="AV184" i="16"/>
  <c r="AW184" i="16"/>
  <c r="AX184" i="16"/>
  <c r="AY184" i="16"/>
  <c r="AN185" i="16"/>
  <c r="AO185" i="16"/>
  <c r="AP185" i="16"/>
  <c r="AQ185" i="16"/>
  <c r="AR185" i="16"/>
  <c r="AS185" i="16"/>
  <c r="AT185" i="16"/>
  <c r="AU185" i="16"/>
  <c r="AV185" i="16"/>
  <c r="AW185" i="16"/>
  <c r="AX185" i="16"/>
  <c r="AY185" i="16"/>
  <c r="AN186" i="16"/>
  <c r="AO186" i="16"/>
  <c r="AP186" i="16"/>
  <c r="AQ186" i="16"/>
  <c r="AR186" i="16"/>
  <c r="AS186" i="16"/>
  <c r="AT186" i="16"/>
  <c r="AU186" i="16"/>
  <c r="AV186" i="16"/>
  <c r="AW186" i="16"/>
  <c r="AX186" i="16"/>
  <c r="AY186" i="16"/>
  <c r="AN187" i="16"/>
  <c r="AO187" i="16"/>
  <c r="AP187" i="16"/>
  <c r="AQ187" i="16"/>
  <c r="AR187" i="16"/>
  <c r="AS187" i="16"/>
  <c r="AT187" i="16"/>
  <c r="AU187" i="16"/>
  <c r="AV187" i="16"/>
  <c r="AW187" i="16"/>
  <c r="AX187" i="16"/>
  <c r="AY187" i="16"/>
  <c r="AN188" i="16"/>
  <c r="AO188" i="16"/>
  <c r="AP188" i="16"/>
  <c r="AQ188" i="16"/>
  <c r="AR188" i="16"/>
  <c r="AS188" i="16"/>
  <c r="AT188" i="16"/>
  <c r="AU188" i="16"/>
  <c r="AV188" i="16"/>
  <c r="AW188" i="16"/>
  <c r="AX188" i="16"/>
  <c r="AY188" i="16"/>
  <c r="AN189" i="16"/>
  <c r="AO189" i="16"/>
  <c r="AP189" i="16"/>
  <c r="AQ189" i="16"/>
  <c r="AR189" i="16"/>
  <c r="AS189" i="16"/>
  <c r="AT189" i="16"/>
  <c r="AU189" i="16"/>
  <c r="AV189" i="16"/>
  <c r="AW189" i="16"/>
  <c r="AX189" i="16"/>
  <c r="AY189" i="16"/>
  <c r="AN190" i="16"/>
  <c r="AO190" i="16"/>
  <c r="AP190" i="16"/>
  <c r="AQ190" i="16"/>
  <c r="AR190" i="16"/>
  <c r="AS190" i="16"/>
  <c r="AT190" i="16"/>
  <c r="AU190" i="16"/>
  <c r="AV190" i="16"/>
  <c r="AW190" i="16"/>
  <c r="AX190" i="16"/>
  <c r="AY190" i="16"/>
  <c r="AN191" i="16"/>
  <c r="AO191" i="16"/>
  <c r="AP191" i="16"/>
  <c r="AQ191" i="16"/>
  <c r="AR191" i="16"/>
  <c r="AS191" i="16"/>
  <c r="AT191" i="16"/>
  <c r="AU191" i="16"/>
  <c r="AV191" i="16"/>
  <c r="AW191" i="16"/>
  <c r="AX191" i="16"/>
  <c r="AY191" i="16"/>
  <c r="AN192" i="16"/>
  <c r="AO192" i="16"/>
  <c r="AP192" i="16"/>
  <c r="AQ192" i="16"/>
  <c r="AR192" i="16"/>
  <c r="AS192" i="16"/>
  <c r="AT192" i="16"/>
  <c r="AU192" i="16"/>
  <c r="AV192" i="16"/>
  <c r="AW192" i="16"/>
  <c r="AX192" i="16"/>
  <c r="AY192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AN199" i="16"/>
  <c r="AO199" i="16"/>
  <c r="AP199" i="16"/>
  <c r="AQ199" i="16"/>
  <c r="AR199" i="16"/>
  <c r="AS199" i="16"/>
  <c r="AT199" i="16"/>
  <c r="AU199" i="16"/>
  <c r="AV199" i="16"/>
  <c r="AW199" i="16"/>
  <c r="AX199" i="16"/>
  <c r="AY199" i="16"/>
  <c r="AN200" i="16"/>
  <c r="AO200" i="16"/>
  <c r="AP200" i="16"/>
  <c r="AQ200" i="16"/>
  <c r="AR200" i="16"/>
  <c r="AS200" i="16"/>
  <c r="AT200" i="16"/>
  <c r="AU200" i="16"/>
  <c r="AV200" i="16"/>
  <c r="AW200" i="16"/>
  <c r="AX200" i="16"/>
  <c r="AY200" i="16"/>
  <c r="AN201" i="16"/>
  <c r="AO201" i="16"/>
  <c r="AP201" i="16"/>
  <c r="AQ201" i="16"/>
  <c r="AR201" i="16"/>
  <c r="AS201" i="16"/>
  <c r="AT201" i="16"/>
  <c r="AU201" i="16"/>
  <c r="AV201" i="16"/>
  <c r="AW201" i="16"/>
  <c r="AX201" i="16"/>
  <c r="AY201" i="16"/>
  <c r="AN202" i="16"/>
  <c r="AO202" i="16"/>
  <c r="AP202" i="16"/>
  <c r="AQ202" i="16"/>
  <c r="AR202" i="16"/>
  <c r="AS202" i="16"/>
  <c r="AT202" i="16"/>
  <c r="AU202" i="16"/>
  <c r="AV202" i="16"/>
  <c r="AW202" i="16"/>
  <c r="AX202" i="16"/>
  <c r="AY202" i="16"/>
  <c r="AN203" i="16"/>
  <c r="AO203" i="16"/>
  <c r="AP203" i="16"/>
  <c r="AQ203" i="16"/>
  <c r="AR203" i="16"/>
  <c r="AS203" i="16"/>
  <c r="AT203" i="16"/>
  <c r="AU203" i="16"/>
  <c r="AV203" i="16"/>
  <c r="AW203" i="16"/>
  <c r="AX203" i="16"/>
  <c r="AY203" i="16"/>
  <c r="AN204" i="16"/>
  <c r="AO204" i="16"/>
  <c r="AP204" i="16"/>
  <c r="AQ204" i="16"/>
  <c r="AR204" i="16"/>
  <c r="AS204" i="16"/>
  <c r="AT204" i="16"/>
  <c r="AU204" i="16"/>
  <c r="AV204" i="16"/>
  <c r="AW204" i="16"/>
  <c r="AX204" i="16"/>
  <c r="AY204" i="16"/>
  <c r="AN205" i="16"/>
  <c r="AO205" i="16"/>
  <c r="AP205" i="16"/>
  <c r="AQ205" i="16"/>
  <c r="AR205" i="16"/>
  <c r="AS205" i="16"/>
  <c r="AT205" i="16"/>
  <c r="AU205" i="16"/>
  <c r="AV205" i="16"/>
  <c r="AW205" i="16"/>
  <c r="AX205" i="16"/>
  <c r="AY205" i="16"/>
  <c r="AN206" i="16"/>
  <c r="AO206" i="16"/>
  <c r="AP206" i="16"/>
  <c r="AQ206" i="16"/>
  <c r="AR206" i="16"/>
  <c r="AS206" i="16"/>
  <c r="AT206" i="16"/>
  <c r="AU206" i="16"/>
  <c r="AV206" i="16"/>
  <c r="AW206" i="16"/>
  <c r="AX206" i="16"/>
  <c r="AY206" i="16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V212" i="4" l="1"/>
  <c r="AT208" i="4"/>
  <c r="AT209" i="4"/>
  <c r="AT210" i="4"/>
  <c r="AT211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I185" i="9"/>
  <c r="AJ185" i="9"/>
  <c r="AK185" i="9"/>
  <c r="AL185" i="9"/>
  <c r="AM185" i="9"/>
  <c r="AN185" i="9"/>
  <c r="AI186" i="9"/>
  <c r="AJ186" i="9"/>
  <c r="AK186" i="9"/>
  <c r="AL186" i="9"/>
  <c r="AM186" i="9"/>
  <c r="AN186" i="9"/>
  <c r="AI187" i="9"/>
  <c r="AJ187" i="9"/>
  <c r="AK187" i="9"/>
  <c r="AL187" i="9"/>
  <c r="AM187" i="9"/>
  <c r="AN187" i="9"/>
  <c r="AI188" i="9"/>
  <c r="AJ188" i="9"/>
  <c r="AK188" i="9"/>
  <c r="AL188" i="9"/>
  <c r="AM188" i="9"/>
  <c r="AN188" i="9"/>
  <c r="AI189" i="9"/>
  <c r="AJ189" i="9"/>
  <c r="AK189" i="9"/>
  <c r="AL189" i="9"/>
  <c r="AM189" i="9"/>
  <c r="AN189" i="9"/>
  <c r="AI190" i="9"/>
  <c r="AJ190" i="9"/>
  <c r="AK190" i="9"/>
  <c r="AL190" i="9"/>
  <c r="AM190" i="9"/>
  <c r="AN190" i="9"/>
  <c r="AI191" i="9"/>
  <c r="AJ191" i="9"/>
  <c r="AK191" i="9"/>
  <c r="AL191" i="9"/>
  <c r="AM191" i="9"/>
  <c r="AN191" i="9"/>
  <c r="AI192" i="9"/>
  <c r="AJ192" i="9"/>
  <c r="AK192" i="9"/>
  <c r="AL192" i="9"/>
  <c r="AM192" i="9"/>
  <c r="AN192" i="9"/>
  <c r="AI193" i="9"/>
  <c r="AJ193" i="9"/>
  <c r="AK193" i="9"/>
  <c r="AL193" i="9"/>
  <c r="AM193" i="9"/>
  <c r="AN193" i="9"/>
  <c r="AI194" i="9"/>
  <c r="AJ194" i="9"/>
  <c r="AK194" i="9"/>
  <c r="AL194" i="9"/>
  <c r="AM194" i="9"/>
  <c r="AN194" i="9"/>
  <c r="AI195" i="9"/>
  <c r="AJ195" i="9"/>
  <c r="AK195" i="9"/>
  <c r="AL195" i="9"/>
  <c r="AM195" i="9"/>
  <c r="AN195" i="9"/>
  <c r="AI196" i="9"/>
  <c r="AJ196" i="9"/>
  <c r="AK196" i="9"/>
  <c r="AL196" i="9"/>
  <c r="AM196" i="9"/>
  <c r="AN196" i="9"/>
  <c r="AI197" i="9"/>
  <c r="AJ197" i="9"/>
  <c r="AK197" i="9"/>
  <c r="AL197" i="9"/>
  <c r="AM197" i="9"/>
  <c r="AN197" i="9"/>
  <c r="AI198" i="9"/>
  <c r="AJ198" i="9"/>
  <c r="AK198" i="9"/>
  <c r="AL198" i="9"/>
  <c r="AM198" i="9"/>
  <c r="AN198" i="9"/>
  <c r="AI199" i="9"/>
  <c r="AJ199" i="9"/>
  <c r="AK199" i="9"/>
  <c r="AL199" i="9"/>
  <c r="AM199" i="9"/>
  <c r="AN199" i="9"/>
  <c r="AI200" i="9"/>
  <c r="AJ200" i="9"/>
  <c r="AK200" i="9"/>
  <c r="AL200" i="9"/>
  <c r="AM200" i="9"/>
  <c r="AN200" i="9"/>
  <c r="AI201" i="9"/>
  <c r="AJ201" i="9"/>
  <c r="AK201" i="9"/>
  <c r="AL201" i="9"/>
  <c r="AM201" i="9"/>
  <c r="AN201" i="9"/>
  <c r="AI202" i="9"/>
  <c r="AJ202" i="9"/>
  <c r="AK202" i="9"/>
  <c r="AL202" i="9"/>
  <c r="AM202" i="9"/>
  <c r="AN202" i="9"/>
  <c r="AI203" i="9"/>
  <c r="AJ203" i="9"/>
  <c r="AK203" i="9"/>
  <c r="AL203" i="9"/>
  <c r="AM203" i="9"/>
  <c r="AN203" i="9"/>
  <c r="AI204" i="9"/>
  <c r="AJ204" i="9"/>
  <c r="AK204" i="9"/>
  <c r="AL204" i="9"/>
  <c r="AM204" i="9"/>
  <c r="AN204" i="9"/>
  <c r="AI205" i="9"/>
  <c r="AJ205" i="9"/>
  <c r="AK205" i="9"/>
  <c r="AL205" i="9"/>
  <c r="AM205" i="9"/>
  <c r="AN205" i="9"/>
  <c r="AI206" i="9"/>
  <c r="AJ206" i="9"/>
  <c r="AK206" i="9"/>
  <c r="AL206" i="9"/>
  <c r="AM206" i="9"/>
  <c r="AN206" i="9"/>
  <c r="AI207" i="9"/>
  <c r="AJ207" i="9"/>
  <c r="AK207" i="9"/>
  <c r="AL207" i="9"/>
  <c r="AM207" i="9"/>
  <c r="AN207" i="9"/>
  <c r="AI208" i="9"/>
  <c r="AJ208" i="9"/>
  <c r="AK208" i="9"/>
  <c r="AL208" i="9"/>
  <c r="AM208" i="9"/>
  <c r="AN208" i="9"/>
  <c r="AI209" i="9"/>
  <c r="AJ209" i="9"/>
  <c r="AK209" i="9"/>
  <c r="AL209" i="9"/>
  <c r="AM209" i="9"/>
  <c r="AN209" i="9"/>
  <c r="AI210" i="9"/>
  <c r="AJ210" i="9"/>
  <c r="AK210" i="9"/>
  <c r="AL210" i="9"/>
  <c r="AM210" i="9"/>
  <c r="AN210" i="9"/>
  <c r="AI211" i="9"/>
  <c r="AJ211" i="9"/>
  <c r="AK211" i="9"/>
  <c r="AL211" i="9"/>
  <c r="AM211" i="9"/>
  <c r="AN211" i="9"/>
  <c r="AI212" i="9"/>
  <c r="AJ212" i="9"/>
  <c r="AK212" i="9"/>
  <c r="AL212" i="9"/>
  <c r="AM212" i="9"/>
  <c r="AN212" i="9"/>
  <c r="AI213" i="9"/>
  <c r="AJ213" i="9"/>
  <c r="AK213" i="9"/>
  <c r="AL213" i="9"/>
  <c r="AM213" i="9"/>
  <c r="AN213" i="9"/>
  <c r="AI214" i="9"/>
  <c r="AJ214" i="9"/>
  <c r="AK214" i="9"/>
  <c r="AL214" i="9"/>
  <c r="AM214" i="9"/>
  <c r="AN214" i="9"/>
  <c r="AI215" i="9"/>
  <c r="AJ215" i="9"/>
  <c r="AK215" i="9"/>
  <c r="AL215" i="9"/>
  <c r="AM215" i="9"/>
  <c r="AN215" i="9"/>
  <c r="AI216" i="9"/>
  <c r="AJ216" i="9"/>
  <c r="AK216" i="9"/>
  <c r="AL216" i="9"/>
  <c r="AM216" i="9"/>
  <c r="AN216" i="9"/>
  <c r="AI217" i="9"/>
  <c r="AJ217" i="9"/>
  <c r="AK217" i="9"/>
  <c r="AL217" i="9"/>
  <c r="AM217" i="9"/>
  <c r="AN217" i="9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AY210" i="16"/>
  <c r="AX210" i="16"/>
  <c r="AW210" i="16"/>
  <c r="AV210" i="16"/>
  <c r="AU210" i="16"/>
  <c r="AT210" i="16"/>
  <c r="AS210" i="16"/>
  <c r="AR210" i="16"/>
  <c r="AQ210" i="16"/>
  <c r="AP210" i="16"/>
  <c r="AO210" i="16"/>
  <c r="AN210" i="16"/>
  <c r="AY209" i="16"/>
  <c r="AX209" i="16"/>
  <c r="AW209" i="16"/>
  <c r="AV209" i="16"/>
  <c r="AU209" i="16"/>
  <c r="AT209" i="16"/>
  <c r="AS209" i="16"/>
  <c r="AR209" i="16"/>
  <c r="AQ209" i="16"/>
  <c r="AP209" i="16"/>
  <c r="AO209" i="16"/>
  <c r="AN209" i="16"/>
  <c r="AY208" i="16"/>
  <c r="AX208" i="16"/>
  <c r="AW208" i="16"/>
  <c r="AV208" i="16"/>
  <c r="AU208" i="16"/>
  <c r="AT208" i="16"/>
  <c r="AS208" i="16"/>
  <c r="AR208" i="16"/>
  <c r="AQ208" i="16"/>
  <c r="AP208" i="16"/>
  <c r="AO208" i="16"/>
  <c r="AN208" i="16"/>
  <c r="AY207" i="16"/>
  <c r="AX207" i="16"/>
  <c r="AW207" i="16"/>
  <c r="AV207" i="16"/>
  <c r="AU207" i="16"/>
  <c r="AT207" i="16"/>
  <c r="AS207" i="16"/>
  <c r="AR207" i="16"/>
  <c r="AQ207" i="16"/>
  <c r="AP207" i="16"/>
  <c r="AO207" i="16"/>
  <c r="AN207" i="16"/>
  <c r="AY183" i="16"/>
  <c r="AX183" i="16"/>
  <c r="AW183" i="16"/>
  <c r="AV183" i="16"/>
  <c r="AU183" i="16"/>
  <c r="AT183" i="16"/>
  <c r="AS183" i="16"/>
  <c r="AR183" i="16"/>
  <c r="AQ183" i="16"/>
  <c r="AP183" i="16"/>
  <c r="AO183" i="16"/>
  <c r="AN183" i="16"/>
  <c r="AY182" i="16"/>
  <c r="AX182" i="16"/>
  <c r="AW182" i="16"/>
  <c r="AV182" i="16"/>
  <c r="AU182" i="16"/>
  <c r="AT182" i="16"/>
  <c r="AS182" i="16"/>
  <c r="AR182" i="16"/>
  <c r="AQ182" i="16"/>
  <c r="AP182" i="16"/>
  <c r="AO182" i="16"/>
  <c r="AN182" i="16"/>
  <c r="AY181" i="16"/>
  <c r="AX181" i="16"/>
  <c r="AW181" i="16"/>
  <c r="AV181" i="16"/>
  <c r="AU181" i="16"/>
  <c r="AT181" i="16"/>
  <c r="AS181" i="16"/>
  <c r="AR181" i="16"/>
  <c r="AQ181" i="16"/>
  <c r="AP181" i="16"/>
  <c r="AO181" i="16"/>
  <c r="AN181" i="16"/>
  <c r="AY180" i="16"/>
  <c r="AX180" i="16"/>
  <c r="AW180" i="16"/>
  <c r="AV180" i="16"/>
  <c r="AU180" i="16"/>
  <c r="AT180" i="16"/>
  <c r="AS180" i="16"/>
  <c r="AR180" i="16"/>
  <c r="AQ180" i="16"/>
  <c r="AP180" i="16"/>
  <c r="AO180" i="16"/>
  <c r="AN180" i="16"/>
  <c r="AY179" i="16"/>
  <c r="AX179" i="16"/>
  <c r="AW179" i="16"/>
  <c r="AV179" i="16"/>
  <c r="AU179" i="16"/>
  <c r="AT179" i="16"/>
  <c r="AS179" i="16"/>
  <c r="AR179" i="16"/>
  <c r="AQ179" i="16"/>
  <c r="AP179" i="16"/>
  <c r="AO179" i="16"/>
  <c r="AN179" i="16"/>
  <c r="AY178" i="16"/>
  <c r="AX178" i="16"/>
  <c r="AW178" i="16"/>
  <c r="AV178" i="16"/>
  <c r="AU178" i="16"/>
  <c r="AT178" i="16"/>
  <c r="AS178" i="16"/>
  <c r="AR178" i="16"/>
  <c r="AQ178" i="16"/>
  <c r="AP178" i="16"/>
  <c r="AO178" i="16"/>
  <c r="AN178" i="16"/>
  <c r="AY177" i="16"/>
  <c r="AX177" i="16"/>
  <c r="AW177" i="16"/>
  <c r="AV177" i="16"/>
  <c r="AU177" i="16"/>
  <c r="AT177" i="16"/>
  <c r="AS177" i="16"/>
  <c r="AR177" i="16"/>
  <c r="AQ177" i="16"/>
  <c r="AP177" i="16"/>
  <c r="AO177" i="16"/>
  <c r="AN177" i="16"/>
  <c r="AY176" i="16"/>
  <c r="AX176" i="16"/>
  <c r="AW176" i="16"/>
  <c r="AV176" i="16"/>
  <c r="AU176" i="16"/>
  <c r="AT176" i="16"/>
  <c r="AS176" i="16"/>
  <c r="AR176" i="16"/>
  <c r="AQ176" i="16"/>
  <c r="AP176" i="16"/>
  <c r="AO176" i="16"/>
  <c r="AN176" i="16"/>
  <c r="AY175" i="16"/>
  <c r="AX175" i="16"/>
  <c r="AW175" i="16"/>
  <c r="AV175" i="16"/>
  <c r="AU175" i="16"/>
  <c r="AT175" i="16"/>
  <c r="AS175" i="16"/>
  <c r="AR175" i="16"/>
  <c r="AQ175" i="16"/>
  <c r="AP175" i="16"/>
  <c r="AO175" i="16"/>
  <c r="AN175" i="16"/>
  <c r="AY174" i="16"/>
  <c r="AX174" i="16"/>
  <c r="AW174" i="16"/>
  <c r="AV174" i="16"/>
  <c r="AU174" i="16"/>
  <c r="AT174" i="16"/>
  <c r="AS174" i="16"/>
  <c r="AR174" i="16"/>
  <c r="AQ174" i="16"/>
  <c r="AP174" i="16"/>
  <c r="AO174" i="16"/>
  <c r="AN174" i="16"/>
  <c r="AY173" i="16"/>
  <c r="AX173" i="16"/>
  <c r="AW173" i="16"/>
  <c r="AV173" i="16"/>
  <c r="AU173" i="16"/>
  <c r="AT173" i="16"/>
  <c r="AS173" i="16"/>
  <c r="AR173" i="16"/>
  <c r="AQ173" i="16"/>
  <c r="AP173" i="16"/>
  <c r="AO173" i="16"/>
  <c r="AN173" i="16"/>
  <c r="AY172" i="16"/>
  <c r="AX172" i="16"/>
  <c r="AW172" i="16"/>
  <c r="AV172" i="16"/>
  <c r="AU172" i="16"/>
  <c r="AT172" i="16"/>
  <c r="AS172" i="16"/>
  <c r="AR172" i="16"/>
  <c r="AQ172" i="16"/>
  <c r="AP172" i="16"/>
  <c r="AO172" i="16"/>
  <c r="AN172" i="16"/>
  <c r="AY171" i="16"/>
  <c r="AX171" i="16"/>
  <c r="AW171" i="16"/>
  <c r="AV171" i="16"/>
  <c r="AU171" i="16"/>
  <c r="AT171" i="16"/>
  <c r="AS171" i="16"/>
  <c r="AR171" i="16"/>
  <c r="AQ171" i="16"/>
  <c r="AP171" i="16"/>
  <c r="AO171" i="16"/>
  <c r="AN171" i="16"/>
  <c r="AY170" i="16"/>
  <c r="AX170" i="16"/>
  <c r="AW170" i="16"/>
  <c r="AV170" i="16"/>
  <c r="AU170" i="16"/>
  <c r="AT170" i="16"/>
  <c r="AS170" i="16"/>
  <c r="AR170" i="16"/>
  <c r="AQ170" i="16"/>
  <c r="AP170" i="16"/>
  <c r="AO170" i="16"/>
  <c r="AN170" i="16"/>
  <c r="AY169" i="16"/>
  <c r="AX169" i="16"/>
  <c r="AW169" i="16"/>
  <c r="AV169" i="16"/>
  <c r="AU169" i="16"/>
  <c r="AT169" i="16"/>
  <c r="AS169" i="16"/>
  <c r="AR169" i="16"/>
  <c r="AQ169" i="16"/>
  <c r="AP169" i="16"/>
  <c r="AO169" i="16"/>
  <c r="AN169" i="16"/>
  <c r="AY168" i="16"/>
  <c r="AX168" i="16"/>
  <c r="AW168" i="16"/>
  <c r="AV168" i="16"/>
  <c r="AU168" i="16"/>
  <c r="AT168" i="16"/>
  <c r="AS168" i="16"/>
  <c r="AR168" i="16"/>
  <c r="AQ168" i="16"/>
  <c r="AP168" i="16"/>
  <c r="AO168" i="16"/>
  <c r="AN168" i="16"/>
  <c r="AY167" i="16"/>
  <c r="AX167" i="16"/>
  <c r="AW167" i="16"/>
  <c r="AV167" i="16"/>
  <c r="AU167" i="16"/>
  <c r="AT167" i="16"/>
  <c r="AS167" i="16"/>
  <c r="AR167" i="16"/>
  <c r="AQ167" i="16"/>
  <c r="AP167" i="16"/>
  <c r="AO167" i="16"/>
  <c r="AN167" i="16"/>
  <c r="AY166" i="16"/>
  <c r="AX166" i="16"/>
  <c r="AW166" i="16"/>
  <c r="AV166" i="16"/>
  <c r="AU166" i="16"/>
  <c r="AT166" i="16"/>
  <c r="AS166" i="16"/>
  <c r="AR166" i="16"/>
  <c r="AQ166" i="16"/>
  <c r="AP166" i="16"/>
  <c r="AO166" i="16"/>
  <c r="AN166" i="16"/>
  <c r="AY165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Y164" i="16"/>
  <c r="AX164" i="16"/>
  <c r="AW164" i="16"/>
  <c r="AV164" i="16"/>
  <c r="AU164" i="16"/>
  <c r="AT164" i="16"/>
  <c r="AS164" i="16"/>
  <c r="AR164" i="16"/>
  <c r="AQ164" i="16"/>
  <c r="AP164" i="16"/>
  <c r="AO164" i="16"/>
  <c r="AN164" i="16"/>
  <c r="AY163" i="16"/>
  <c r="AX163" i="16"/>
  <c r="AW163" i="16"/>
  <c r="AV163" i="16"/>
  <c r="AU163" i="16"/>
  <c r="AT163" i="16"/>
  <c r="AS163" i="16"/>
  <c r="AR163" i="16"/>
  <c r="AQ163" i="16"/>
  <c r="AP163" i="16"/>
  <c r="AO163" i="16"/>
  <c r="AN163" i="16"/>
  <c r="AY162" i="16"/>
  <c r="AX162" i="16"/>
  <c r="AW162" i="16"/>
  <c r="AV162" i="16"/>
  <c r="AU162" i="16"/>
  <c r="AT162" i="16"/>
  <c r="AS162" i="16"/>
  <c r="AR162" i="16"/>
  <c r="AQ162" i="16"/>
  <c r="AP162" i="16"/>
  <c r="AO162" i="16"/>
  <c r="AN162" i="16"/>
  <c r="AY161" i="16"/>
  <c r="AX161" i="16"/>
  <c r="AW161" i="16"/>
  <c r="AV161" i="16"/>
  <c r="AU161" i="16"/>
  <c r="AT161" i="16"/>
  <c r="AS161" i="16"/>
  <c r="AR161" i="16"/>
  <c r="AQ161" i="16"/>
  <c r="AP161" i="16"/>
  <c r="AO161" i="16"/>
  <c r="AN161" i="16"/>
  <c r="AY160" i="16"/>
  <c r="AX160" i="16"/>
  <c r="AW160" i="16"/>
  <c r="AV160" i="16"/>
  <c r="AU160" i="16"/>
  <c r="AT160" i="16"/>
  <c r="AS160" i="16"/>
  <c r="AR160" i="16"/>
  <c r="AQ160" i="16"/>
  <c r="AP160" i="16"/>
  <c r="AO160" i="16"/>
  <c r="AN160" i="16"/>
  <c r="AY159" i="16"/>
  <c r="AX159" i="16"/>
  <c r="AW159" i="16"/>
  <c r="AV159" i="16"/>
  <c r="AU159" i="16"/>
  <c r="AT159" i="16"/>
  <c r="AS159" i="16"/>
  <c r="AR159" i="16"/>
  <c r="AQ159" i="16"/>
  <c r="AP159" i="16"/>
  <c r="AO159" i="16"/>
  <c r="AN159" i="16"/>
  <c r="AY158" i="16"/>
  <c r="AX158" i="16"/>
  <c r="AW158" i="16"/>
  <c r="AV158" i="16"/>
  <c r="AU158" i="16"/>
  <c r="AT158" i="16"/>
  <c r="AS158" i="16"/>
  <c r="AR158" i="16"/>
  <c r="AQ158" i="16"/>
  <c r="AP158" i="16"/>
  <c r="AO158" i="16"/>
  <c r="AN158" i="16"/>
  <c r="AY157" i="16"/>
  <c r="AX157" i="16"/>
  <c r="AW157" i="16"/>
  <c r="AV157" i="16"/>
  <c r="AU157" i="16"/>
  <c r="AT157" i="16"/>
  <c r="AS157" i="16"/>
  <c r="AR157" i="16"/>
  <c r="AQ157" i="16"/>
  <c r="AP157" i="16"/>
  <c r="AO157" i="16"/>
  <c r="AN157" i="16"/>
  <c r="AY156" i="16"/>
  <c r="AX156" i="16"/>
  <c r="AW156" i="16"/>
  <c r="AV156" i="16"/>
  <c r="AU156" i="16"/>
  <c r="AT156" i="16"/>
  <c r="AS156" i="16"/>
  <c r="AR156" i="16"/>
  <c r="AQ156" i="16"/>
  <c r="AP156" i="16"/>
  <c r="AO156" i="16"/>
  <c r="AN156" i="16"/>
  <c r="AY155" i="16"/>
  <c r="AX155" i="16"/>
  <c r="AW155" i="16"/>
  <c r="AV155" i="16"/>
  <c r="AU155" i="16"/>
  <c r="AT155" i="16"/>
  <c r="AS155" i="16"/>
  <c r="AR155" i="16"/>
  <c r="AQ155" i="16"/>
  <c r="AP155" i="16"/>
  <c r="AO155" i="16"/>
  <c r="AN155" i="16"/>
  <c r="AY154" i="16"/>
  <c r="AX154" i="16"/>
  <c r="AW154" i="16"/>
  <c r="AV154" i="16"/>
  <c r="AU154" i="16"/>
  <c r="AT154" i="16"/>
  <c r="AS154" i="16"/>
  <c r="AR154" i="16"/>
  <c r="AQ154" i="16"/>
  <c r="AP154" i="16"/>
  <c r="AO154" i="16"/>
  <c r="AN154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Y148" i="16"/>
  <c r="AX148" i="16"/>
  <c r="AW148" i="16"/>
  <c r="AV148" i="16"/>
  <c r="AU148" i="16"/>
  <c r="AT148" i="16"/>
  <c r="AS148" i="16"/>
  <c r="AR148" i="16"/>
  <c r="AQ148" i="16"/>
  <c r="AP148" i="16"/>
  <c r="AO148" i="16"/>
  <c r="AN148" i="16"/>
  <c r="AY147" i="16"/>
  <c r="AX147" i="16"/>
  <c r="AW147" i="16"/>
  <c r="AV147" i="16"/>
  <c r="AU147" i="16"/>
  <c r="AT147" i="16"/>
  <c r="AS147" i="16"/>
  <c r="AR147" i="16"/>
  <c r="AQ147" i="16"/>
  <c r="AP147" i="16"/>
  <c r="AO147" i="16"/>
  <c r="AN147" i="16"/>
  <c r="AY146" i="16"/>
  <c r="AX146" i="16"/>
  <c r="AW146" i="16"/>
  <c r="AV146" i="16"/>
  <c r="AU146" i="16"/>
  <c r="AT146" i="16"/>
  <c r="AS146" i="16"/>
  <c r="AR146" i="16"/>
  <c r="AQ146" i="16"/>
  <c r="AP146" i="16"/>
  <c r="AO146" i="16"/>
  <c r="AN146" i="16"/>
  <c r="AY145" i="16"/>
  <c r="AX145" i="16"/>
  <c r="AW145" i="16"/>
  <c r="AV145" i="16"/>
  <c r="AU145" i="16"/>
  <c r="AT145" i="16"/>
  <c r="AS145" i="16"/>
  <c r="AR145" i="16"/>
  <c r="AQ145" i="16"/>
  <c r="AP145" i="16"/>
  <c r="AO145" i="16"/>
  <c r="AN145" i="16"/>
  <c r="AY144" i="16"/>
  <c r="AX144" i="16"/>
  <c r="AW144" i="16"/>
  <c r="AV144" i="16"/>
  <c r="AU144" i="16"/>
  <c r="AT144" i="16"/>
  <c r="AS144" i="16"/>
  <c r="AR144" i="16"/>
  <c r="AQ144" i="16"/>
  <c r="AP144" i="16"/>
  <c r="AO144" i="16"/>
  <c r="AN144" i="16"/>
  <c r="AY143" i="16"/>
  <c r="AX143" i="16"/>
  <c r="AW143" i="16"/>
  <c r="AV143" i="16"/>
  <c r="AU143" i="16"/>
  <c r="AT143" i="16"/>
  <c r="AS143" i="16"/>
  <c r="AR143" i="16"/>
  <c r="AQ143" i="16"/>
  <c r="AP143" i="16"/>
  <c r="AO143" i="16"/>
  <c r="AN143" i="16"/>
  <c r="AY142" i="16"/>
  <c r="AX142" i="16"/>
  <c r="AW142" i="16"/>
  <c r="AV142" i="16"/>
  <c r="AU142" i="16"/>
  <c r="AT142" i="16"/>
  <c r="AS142" i="16"/>
  <c r="AR142" i="16"/>
  <c r="AQ142" i="16"/>
  <c r="AP142" i="16"/>
  <c r="AO142" i="16"/>
  <c r="AN142" i="16"/>
  <c r="AY141" i="16"/>
  <c r="AX141" i="16"/>
  <c r="AW141" i="16"/>
  <c r="AV141" i="16"/>
  <c r="AU141" i="16"/>
  <c r="AT141" i="16"/>
  <c r="AS141" i="16"/>
  <c r="AR141" i="16"/>
  <c r="AQ141" i="16"/>
  <c r="AP141" i="16"/>
  <c r="AO141" i="16"/>
  <c r="AN141" i="16"/>
  <c r="AY140" i="16"/>
  <c r="AX140" i="16"/>
  <c r="AW140" i="16"/>
  <c r="AV140" i="16"/>
  <c r="AU140" i="16"/>
  <c r="AT140" i="16"/>
  <c r="AS140" i="16"/>
  <c r="AR140" i="16"/>
  <c r="AQ140" i="16"/>
  <c r="AP140" i="16"/>
  <c r="AO140" i="16"/>
  <c r="AN140" i="16"/>
  <c r="AY139" i="16"/>
  <c r="AX139" i="16"/>
  <c r="AW139" i="16"/>
  <c r="AV139" i="16"/>
  <c r="AU139" i="16"/>
  <c r="AT139" i="16"/>
  <c r="AS139" i="16"/>
  <c r="AR139" i="16"/>
  <c r="AQ139" i="16"/>
  <c r="AP139" i="16"/>
  <c r="AO139" i="16"/>
  <c r="AN139" i="16"/>
  <c r="AY138" i="16"/>
  <c r="AX138" i="16"/>
  <c r="AW138" i="16"/>
  <c r="AV138" i="16"/>
  <c r="AU138" i="16"/>
  <c r="AT138" i="16"/>
  <c r="AS138" i="16"/>
  <c r="AR138" i="16"/>
  <c r="AQ138" i="16"/>
  <c r="AP138" i="16"/>
  <c r="AO138" i="16"/>
  <c r="AN138" i="16"/>
  <c r="AY137" i="16"/>
  <c r="AX137" i="16"/>
  <c r="AW137" i="16"/>
  <c r="AV137" i="16"/>
  <c r="AU137" i="16"/>
  <c r="AT137" i="16"/>
  <c r="AS137" i="16"/>
  <c r="AR137" i="16"/>
  <c r="AQ137" i="16"/>
  <c r="AP137" i="16"/>
  <c r="AO137" i="16"/>
  <c r="AN137" i="16"/>
  <c r="AY136" i="16"/>
  <c r="AX136" i="16"/>
  <c r="AW136" i="16"/>
  <c r="AV136" i="16"/>
  <c r="AU136" i="16"/>
  <c r="AT136" i="16"/>
  <c r="AS136" i="16"/>
  <c r="AR136" i="16"/>
  <c r="AQ136" i="16"/>
  <c r="AP136" i="16"/>
  <c r="AO136" i="16"/>
  <c r="AN136" i="16"/>
  <c r="AY135" i="16"/>
  <c r="AX135" i="16"/>
  <c r="AW135" i="16"/>
  <c r="AV135" i="16"/>
  <c r="AU135" i="16"/>
  <c r="AT135" i="16"/>
  <c r="AS135" i="16"/>
  <c r="AR135" i="16"/>
  <c r="AQ135" i="16"/>
  <c r="AP135" i="16"/>
  <c r="AO135" i="16"/>
  <c r="AN135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162" i="5"/>
  <c r="A154" i="5"/>
  <c r="A146" i="5"/>
  <c r="A138" i="5"/>
  <c r="A130" i="5"/>
  <c r="A122" i="5"/>
  <c r="A114" i="5"/>
  <c r="A106" i="5"/>
  <c r="A98" i="5"/>
  <c r="A90" i="5"/>
  <c r="A82" i="5"/>
  <c r="A74" i="5"/>
  <c r="A66" i="5"/>
  <c r="A58" i="5"/>
  <c r="A50" i="5"/>
  <c r="A42" i="5"/>
  <c r="A34" i="5"/>
  <c r="A26" i="5"/>
  <c r="A18" i="5"/>
  <c r="A10" i="5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210" i="5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209" i="5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208" i="5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207" i="5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T184" i="4"/>
  <c r="A183" i="5" s="1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T183" i="4"/>
  <c r="A182" i="5" s="1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T182" i="4"/>
  <c r="A181" i="5" s="1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T181" i="4"/>
  <c r="A180" i="5" s="1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T180" i="4"/>
  <c r="A179" i="5" s="1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T179" i="4"/>
  <c r="A178" i="5" s="1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T178" i="4"/>
  <c r="A177" i="5" s="1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T177" i="4"/>
  <c r="A176" i="5" s="1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T176" i="4"/>
  <c r="A175" i="5" s="1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T175" i="4"/>
  <c r="A174" i="5" s="1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T174" i="4"/>
  <c r="A173" i="5" s="1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T173" i="4"/>
  <c r="A172" i="5" s="1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T172" i="4"/>
  <c r="A171" i="5" s="1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T171" i="4"/>
  <c r="A170" i="5" s="1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T170" i="4"/>
  <c r="A169" i="5" s="1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T169" i="4"/>
  <c r="A168" i="5" s="1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T168" i="4"/>
  <c r="A167" i="5" s="1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T167" i="4"/>
  <c r="A166" i="5" s="1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T166" i="4"/>
  <c r="A165" i="5" s="1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T165" i="4"/>
  <c r="A164" i="5" s="1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T164" i="4"/>
  <c r="A163" i="5" s="1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T163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T162" i="4"/>
  <c r="A161" i="5" s="1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T161" i="4"/>
  <c r="A160" i="5" s="1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CK160" i="4" s="1"/>
  <c r="AT160" i="4"/>
  <c r="A159" i="5" s="1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T159" i="4"/>
  <c r="A158" i="5" s="1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T158" i="4"/>
  <c r="A157" i="5" s="1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T157" i="4"/>
  <c r="A156" i="5" s="1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CK156" i="4" s="1"/>
  <c r="AT156" i="4"/>
  <c r="A155" i="5" s="1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T155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T154" i="4"/>
  <c r="A153" i="5" s="1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T153" i="4"/>
  <c r="A152" i="5" s="1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CK152" i="4" s="1"/>
  <c r="AT152" i="4"/>
  <c r="A151" i="5" s="1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T151" i="4"/>
  <c r="A150" i="5" s="1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T150" i="4"/>
  <c r="A149" i="5" s="1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T149" i="4"/>
  <c r="A148" i="5" s="1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CK148" i="4" s="1"/>
  <c r="AT148" i="4"/>
  <c r="A147" i="5" s="1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T147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T146" i="4"/>
  <c r="A145" i="5" s="1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T145" i="4"/>
  <c r="A144" i="5" s="1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CK144" i="4" s="1"/>
  <c r="AT144" i="4"/>
  <c r="A143" i="5" s="1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T143" i="4"/>
  <c r="A142" i="5" s="1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T142" i="4"/>
  <c r="A141" i="5" s="1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T141" i="4"/>
  <c r="A140" i="5" s="1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CK140" i="4" s="1"/>
  <c r="AT140" i="4"/>
  <c r="A139" i="5" s="1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T139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T138" i="4"/>
  <c r="A137" i="5" s="1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T137" i="4"/>
  <c r="A136" i="5" s="1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CK136" i="4" s="1"/>
  <c r="AT136" i="4"/>
  <c r="A135" i="5" s="1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T135" i="4"/>
  <c r="A134" i="5" s="1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T134" i="4"/>
  <c r="A133" i="5" s="1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T133" i="4"/>
  <c r="A132" i="5" s="1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CK132" i="4" s="1"/>
  <c r="AT132" i="4"/>
  <c r="A131" i="5" s="1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T131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T130" i="4"/>
  <c r="A129" i="5" s="1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T129" i="4"/>
  <c r="A128" i="5" s="1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CK128" i="4" s="1"/>
  <c r="AT128" i="4"/>
  <c r="A127" i="5" s="1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T127" i="4"/>
  <c r="A126" i="5" s="1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T126" i="4"/>
  <c r="A125" i="5" s="1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T125" i="4"/>
  <c r="A124" i="5" s="1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CK124" i="4" s="1"/>
  <c r="AT124" i="4"/>
  <c r="A123" i="5" s="1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T123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T122" i="4"/>
  <c r="A121" i="5" s="1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T121" i="4"/>
  <c r="A120" i="5" s="1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CK120" i="4" s="1"/>
  <c r="AT120" i="4"/>
  <c r="A119" i="5" s="1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T119" i="4"/>
  <c r="A118" i="5" s="1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T118" i="4"/>
  <c r="A117" i="5" s="1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T117" i="4"/>
  <c r="A116" i="5" s="1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CK116" i="4" s="1"/>
  <c r="AT116" i="4"/>
  <c r="A115" i="5" s="1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T115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T114" i="4"/>
  <c r="A113" i="5" s="1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T113" i="4"/>
  <c r="A112" i="5" s="1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T112" i="4"/>
  <c r="A111" i="5" s="1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T111" i="4"/>
  <c r="A110" i="5" s="1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T110" i="4"/>
  <c r="A109" i="5" s="1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T109" i="4"/>
  <c r="A108" i="5" s="1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CK108" i="4" s="1"/>
  <c r="AT108" i="4"/>
  <c r="A107" i="5" s="1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T107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T106" i="4"/>
  <c r="A105" i="5" s="1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T105" i="4"/>
  <c r="A104" i="5" s="1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T104" i="4"/>
  <c r="A103" i="5" s="1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T103" i="4"/>
  <c r="A102" i="5" s="1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T102" i="4"/>
  <c r="A101" i="5" s="1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T101" i="4"/>
  <c r="A100" i="5" s="1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CK100" i="4" s="1"/>
  <c r="AT100" i="4"/>
  <c r="A99" i="5" s="1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T99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T98" i="4"/>
  <c r="A97" i="5" s="1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T97" i="4"/>
  <c r="A96" i="5" s="1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T96" i="4"/>
  <c r="A95" i="5" s="1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T95" i="4"/>
  <c r="A94" i="5" s="1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T94" i="4"/>
  <c r="A93" i="5" s="1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T93" i="4"/>
  <c r="A92" i="5" s="1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CK92" i="4" s="1"/>
  <c r="AT92" i="4"/>
  <c r="A91" i="5" s="1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T91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T90" i="4"/>
  <c r="A89" i="5" s="1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T89" i="4"/>
  <c r="A88" i="5" s="1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T88" i="4"/>
  <c r="A87" i="5" s="1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T87" i="4"/>
  <c r="A86" i="5" s="1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T86" i="4"/>
  <c r="A85" i="5" s="1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T85" i="4"/>
  <c r="A84" i="5" s="1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CK84" i="4" s="1"/>
  <c r="AT84" i="4"/>
  <c r="A83" i="5" s="1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T83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T82" i="4"/>
  <c r="A81" i="5" s="1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T81" i="4"/>
  <c r="A80" i="5" s="1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CK80" i="4" s="1"/>
  <c r="AT80" i="4"/>
  <c r="A79" i="5" s="1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T79" i="4"/>
  <c r="A78" i="5" s="1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T78" i="4"/>
  <c r="A77" i="5" s="1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T77" i="4"/>
  <c r="A76" i="5" s="1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CK76" i="4" s="1"/>
  <c r="AT76" i="4"/>
  <c r="A75" i="5" s="1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T75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T74" i="4"/>
  <c r="A73" i="5" s="1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T73" i="4"/>
  <c r="A72" i="5" s="1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CK72" i="4" s="1"/>
  <c r="AT72" i="4"/>
  <c r="A71" i="5" s="1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T71" i="4"/>
  <c r="A70" i="5" s="1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T70" i="4"/>
  <c r="A69" i="5" s="1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T69" i="4"/>
  <c r="A68" i="5" s="1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CK68" i="4" s="1"/>
  <c r="AT68" i="4"/>
  <c r="A67" i="5" s="1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T67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T66" i="4"/>
  <c r="A65" i="5" s="1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T65" i="4"/>
  <c r="A64" i="5" s="1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CK64" i="4" s="1"/>
  <c r="AT64" i="4"/>
  <c r="A63" i="5" s="1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T63" i="4"/>
  <c r="A62" i="5" s="1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T62" i="4"/>
  <c r="A61" i="5" s="1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T61" i="4"/>
  <c r="A60" i="5" s="1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T60" i="4"/>
  <c r="A59" i="5" s="1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T59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T58" i="4"/>
  <c r="A57" i="5" s="1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CK57" i="4" s="1"/>
  <c r="AT57" i="4"/>
  <c r="A56" i="5" s="1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T56" i="4"/>
  <c r="A55" i="5" s="1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T55" i="4"/>
  <c r="A54" i="5" s="1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T54" i="4"/>
  <c r="A53" i="5" s="1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CK53" i="4" s="1"/>
  <c r="AT53" i="4"/>
  <c r="A52" i="5" s="1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T52" i="4"/>
  <c r="A51" i="5" s="1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T51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T50" i="4"/>
  <c r="A49" i="5" s="1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CK49" i="4" s="1"/>
  <c r="AT49" i="4"/>
  <c r="A48" i="5" s="1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T48" i="4"/>
  <c r="A47" i="5" s="1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T47" i="4"/>
  <c r="A46" i="5" s="1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T46" i="4"/>
  <c r="A45" i="5" s="1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CK45" i="4" s="1"/>
  <c r="AT45" i="4"/>
  <c r="A44" i="5" s="1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T44" i="4"/>
  <c r="A43" i="5" s="1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T43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T42" i="4"/>
  <c r="A41" i="5" s="1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CK41" i="4" s="1"/>
  <c r="AT41" i="4"/>
  <c r="A40" i="5" s="1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T40" i="4"/>
  <c r="A39" i="5" s="1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T39" i="4"/>
  <c r="A38" i="5" s="1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T38" i="4"/>
  <c r="A37" i="5" s="1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CK37" i="4" s="1"/>
  <c r="AT37" i="4"/>
  <c r="A36" i="5" s="1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T36" i="4"/>
  <c r="A35" i="5" s="1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T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T34" i="4"/>
  <c r="A33" i="5" s="1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CK33" i="4" s="1"/>
  <c r="AT33" i="4"/>
  <c r="A32" i="5" s="1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T32" i="4"/>
  <c r="A31" i="5" s="1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T31" i="4"/>
  <c r="A30" i="5" s="1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T30" i="4"/>
  <c r="A29" i="5" s="1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CK29" i="4" s="1"/>
  <c r="AT29" i="4"/>
  <c r="A28" i="5" s="1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T28" i="4"/>
  <c r="A27" i="5" s="1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T27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T26" i="4"/>
  <c r="A25" i="5" s="1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CK25" i="4" s="1"/>
  <c r="AT25" i="4"/>
  <c r="A24" i="5" s="1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T24" i="4"/>
  <c r="A23" i="5" s="1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T23" i="4"/>
  <c r="A22" i="5" s="1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T22" i="4"/>
  <c r="A21" i="5" s="1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CK21" i="4" s="1"/>
  <c r="AT21" i="4"/>
  <c r="A20" i="5" s="1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T20" i="4"/>
  <c r="A19" i="5" s="1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T19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T18" i="4"/>
  <c r="A17" i="5" s="1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CK17" i="4" s="1"/>
  <c r="AT17" i="4"/>
  <c r="A16" i="5" s="1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T16" i="4"/>
  <c r="A15" i="5" s="1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T15" i="4"/>
  <c r="A14" i="5" s="1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T14" i="4"/>
  <c r="A13" i="5" s="1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CK13" i="4" s="1"/>
  <c r="AT13" i="4"/>
  <c r="A12" i="5" s="1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T12" i="4"/>
  <c r="A11" i="5" s="1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T11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T10" i="4"/>
  <c r="A9" i="5" s="1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CK9" i="4" s="1"/>
  <c r="AT9" i="4"/>
  <c r="A8" i="5" s="1"/>
  <c r="S230" i="6"/>
  <c r="R230" i="6"/>
  <c r="Q230" i="6"/>
  <c r="P230" i="6"/>
  <c r="O230" i="6"/>
  <c r="N230" i="6"/>
  <c r="M230" i="6"/>
  <c r="S229" i="6"/>
  <c r="R229" i="6"/>
  <c r="Q229" i="6"/>
  <c r="P229" i="6"/>
  <c r="O229" i="6"/>
  <c r="N229" i="6"/>
  <c r="M229" i="6"/>
  <c r="S228" i="6"/>
  <c r="R228" i="6"/>
  <c r="Q228" i="6"/>
  <c r="P228" i="6"/>
  <c r="O228" i="6"/>
  <c r="N228" i="6"/>
  <c r="M228" i="6"/>
  <c r="S227" i="6"/>
  <c r="R227" i="6"/>
  <c r="Q227" i="6"/>
  <c r="P227" i="6"/>
  <c r="O227" i="6"/>
  <c r="N227" i="6"/>
  <c r="M227" i="6"/>
  <c r="S226" i="6"/>
  <c r="R226" i="6"/>
  <c r="Q226" i="6"/>
  <c r="P226" i="6"/>
  <c r="O226" i="6"/>
  <c r="N226" i="6"/>
  <c r="M226" i="6"/>
  <c r="S225" i="6"/>
  <c r="R225" i="6"/>
  <c r="Q225" i="6"/>
  <c r="P225" i="6"/>
  <c r="O225" i="6"/>
  <c r="N225" i="6"/>
  <c r="M225" i="6"/>
  <c r="S224" i="6"/>
  <c r="R224" i="6"/>
  <c r="Q224" i="6"/>
  <c r="P224" i="6"/>
  <c r="O224" i="6"/>
  <c r="N224" i="6"/>
  <c r="M224" i="6"/>
  <c r="S223" i="6"/>
  <c r="R223" i="6"/>
  <c r="Q223" i="6"/>
  <c r="P223" i="6"/>
  <c r="O223" i="6"/>
  <c r="N223" i="6"/>
  <c r="M223" i="6"/>
  <c r="S222" i="6"/>
  <c r="R222" i="6"/>
  <c r="Q222" i="6"/>
  <c r="P222" i="6"/>
  <c r="O222" i="6"/>
  <c r="N222" i="6"/>
  <c r="M222" i="6"/>
  <c r="S221" i="6"/>
  <c r="R221" i="6"/>
  <c r="Q221" i="6"/>
  <c r="P221" i="6"/>
  <c r="O221" i="6"/>
  <c r="N221" i="6"/>
  <c r="M221" i="6"/>
  <c r="S220" i="6"/>
  <c r="R220" i="6"/>
  <c r="Q220" i="6"/>
  <c r="P220" i="6"/>
  <c r="O220" i="6"/>
  <c r="N220" i="6"/>
  <c r="M220" i="6"/>
  <c r="S219" i="6"/>
  <c r="R219" i="6"/>
  <c r="Q219" i="6"/>
  <c r="P219" i="6"/>
  <c r="O219" i="6"/>
  <c r="N219" i="6"/>
  <c r="M219" i="6"/>
  <c r="S218" i="6"/>
  <c r="R218" i="6"/>
  <c r="Q218" i="6"/>
  <c r="P218" i="6"/>
  <c r="O218" i="6"/>
  <c r="N218" i="6"/>
  <c r="M218" i="6"/>
  <c r="S217" i="6"/>
  <c r="R217" i="6"/>
  <c r="Q217" i="6"/>
  <c r="P217" i="6"/>
  <c r="O217" i="6"/>
  <c r="N217" i="6"/>
  <c r="M217" i="6"/>
  <c r="S216" i="6"/>
  <c r="R216" i="6"/>
  <c r="Q216" i="6"/>
  <c r="P216" i="6"/>
  <c r="O216" i="6"/>
  <c r="N216" i="6"/>
  <c r="M216" i="6"/>
  <c r="S215" i="6"/>
  <c r="R215" i="6"/>
  <c r="Q215" i="6"/>
  <c r="P215" i="6"/>
  <c r="O215" i="6"/>
  <c r="N215" i="6"/>
  <c r="M215" i="6"/>
  <c r="S214" i="6"/>
  <c r="R214" i="6"/>
  <c r="Q214" i="6"/>
  <c r="P214" i="6"/>
  <c r="O214" i="6"/>
  <c r="N214" i="6"/>
  <c r="M214" i="6"/>
  <c r="S213" i="6"/>
  <c r="R213" i="6"/>
  <c r="Q213" i="6"/>
  <c r="P213" i="6"/>
  <c r="O213" i="6"/>
  <c r="N213" i="6"/>
  <c r="M213" i="6"/>
  <c r="S212" i="6"/>
  <c r="R212" i="6"/>
  <c r="Q212" i="6"/>
  <c r="P212" i="6"/>
  <c r="O212" i="6"/>
  <c r="N212" i="6"/>
  <c r="M212" i="6"/>
  <c r="S211" i="6"/>
  <c r="R211" i="6"/>
  <c r="Q211" i="6"/>
  <c r="P211" i="6"/>
  <c r="O211" i="6"/>
  <c r="N211" i="6"/>
  <c r="M211" i="6"/>
  <c r="S210" i="6"/>
  <c r="R210" i="6"/>
  <c r="Q210" i="6"/>
  <c r="P210" i="6"/>
  <c r="O210" i="6"/>
  <c r="N210" i="6"/>
  <c r="M210" i="6"/>
  <c r="S209" i="6"/>
  <c r="R209" i="6"/>
  <c r="Q209" i="6"/>
  <c r="P209" i="6"/>
  <c r="O209" i="6"/>
  <c r="N209" i="6"/>
  <c r="M209" i="6"/>
  <c r="S208" i="6"/>
  <c r="R208" i="6"/>
  <c r="Q208" i="6"/>
  <c r="P208" i="6"/>
  <c r="O208" i="6"/>
  <c r="N208" i="6"/>
  <c r="M208" i="6"/>
  <c r="S207" i="6"/>
  <c r="R207" i="6"/>
  <c r="Q207" i="6"/>
  <c r="P207" i="6"/>
  <c r="O207" i="6"/>
  <c r="N207" i="6"/>
  <c r="M207" i="6"/>
  <c r="S206" i="6"/>
  <c r="R206" i="6"/>
  <c r="Q206" i="6"/>
  <c r="P206" i="6"/>
  <c r="O206" i="6"/>
  <c r="N206" i="6"/>
  <c r="M206" i="6"/>
  <c r="S205" i="6"/>
  <c r="R205" i="6"/>
  <c r="Q205" i="6"/>
  <c r="P205" i="6"/>
  <c r="O205" i="6"/>
  <c r="N205" i="6"/>
  <c r="M205" i="6"/>
  <c r="S204" i="6"/>
  <c r="R204" i="6"/>
  <c r="Q204" i="6"/>
  <c r="P204" i="6"/>
  <c r="O204" i="6"/>
  <c r="N204" i="6"/>
  <c r="M204" i="6"/>
  <c r="S203" i="6"/>
  <c r="R203" i="6"/>
  <c r="Q203" i="6"/>
  <c r="P203" i="6"/>
  <c r="O203" i="6"/>
  <c r="N203" i="6"/>
  <c r="M203" i="6"/>
  <c r="S202" i="6"/>
  <c r="R202" i="6"/>
  <c r="Q202" i="6"/>
  <c r="P202" i="6"/>
  <c r="O202" i="6"/>
  <c r="N202" i="6"/>
  <c r="M202" i="6"/>
  <c r="S201" i="6"/>
  <c r="R201" i="6"/>
  <c r="Q201" i="6"/>
  <c r="P201" i="6"/>
  <c r="O201" i="6"/>
  <c r="N201" i="6"/>
  <c r="M201" i="6"/>
  <c r="S200" i="6"/>
  <c r="R200" i="6"/>
  <c r="Q200" i="6"/>
  <c r="P200" i="6"/>
  <c r="O200" i="6"/>
  <c r="N200" i="6"/>
  <c r="M200" i="6"/>
  <c r="S199" i="6"/>
  <c r="R199" i="6"/>
  <c r="Q199" i="6"/>
  <c r="P199" i="6"/>
  <c r="O199" i="6"/>
  <c r="N199" i="6"/>
  <c r="M199" i="6"/>
  <c r="S198" i="6"/>
  <c r="R198" i="6"/>
  <c r="Q198" i="6"/>
  <c r="P198" i="6"/>
  <c r="O198" i="6"/>
  <c r="N198" i="6"/>
  <c r="M198" i="6"/>
  <c r="S197" i="6"/>
  <c r="R197" i="6"/>
  <c r="Q197" i="6"/>
  <c r="P197" i="6"/>
  <c r="O197" i="6"/>
  <c r="N197" i="6"/>
  <c r="M197" i="6"/>
  <c r="S196" i="6"/>
  <c r="R196" i="6"/>
  <c r="Q196" i="6"/>
  <c r="P196" i="6"/>
  <c r="O196" i="6"/>
  <c r="N196" i="6"/>
  <c r="M196" i="6"/>
  <c r="S195" i="6"/>
  <c r="R195" i="6"/>
  <c r="Q195" i="6"/>
  <c r="P195" i="6"/>
  <c r="O195" i="6"/>
  <c r="N195" i="6"/>
  <c r="M195" i="6"/>
  <c r="S194" i="6"/>
  <c r="R194" i="6"/>
  <c r="Q194" i="6"/>
  <c r="P194" i="6"/>
  <c r="O194" i="6"/>
  <c r="N194" i="6"/>
  <c r="M194" i="6"/>
  <c r="S193" i="6"/>
  <c r="R193" i="6"/>
  <c r="Q193" i="6"/>
  <c r="P193" i="6"/>
  <c r="O193" i="6"/>
  <c r="N193" i="6"/>
  <c r="M193" i="6"/>
  <c r="S192" i="6"/>
  <c r="R192" i="6"/>
  <c r="Q192" i="6"/>
  <c r="P192" i="6"/>
  <c r="O192" i="6"/>
  <c r="N192" i="6"/>
  <c r="M192" i="6"/>
  <c r="S191" i="6"/>
  <c r="R191" i="6"/>
  <c r="Q191" i="6"/>
  <c r="P191" i="6"/>
  <c r="O191" i="6"/>
  <c r="N191" i="6"/>
  <c r="M191" i="6"/>
  <c r="S190" i="6"/>
  <c r="R190" i="6"/>
  <c r="Q190" i="6"/>
  <c r="P190" i="6"/>
  <c r="O190" i="6"/>
  <c r="N190" i="6"/>
  <c r="M190" i="6"/>
  <c r="S189" i="6"/>
  <c r="R189" i="6"/>
  <c r="Q189" i="6"/>
  <c r="P189" i="6"/>
  <c r="O189" i="6"/>
  <c r="N189" i="6"/>
  <c r="M189" i="6"/>
  <c r="S188" i="6"/>
  <c r="R188" i="6"/>
  <c r="Q188" i="6"/>
  <c r="P188" i="6"/>
  <c r="O188" i="6"/>
  <c r="N188" i="6"/>
  <c r="M188" i="6"/>
  <c r="S187" i="6"/>
  <c r="R187" i="6"/>
  <c r="Q187" i="6"/>
  <c r="P187" i="6"/>
  <c r="O187" i="6"/>
  <c r="N187" i="6"/>
  <c r="M187" i="6"/>
  <c r="S186" i="6"/>
  <c r="R186" i="6"/>
  <c r="Q186" i="6"/>
  <c r="P186" i="6"/>
  <c r="O186" i="6"/>
  <c r="N186" i="6"/>
  <c r="M186" i="6"/>
  <c r="S185" i="6"/>
  <c r="R185" i="6"/>
  <c r="Q185" i="6"/>
  <c r="P185" i="6"/>
  <c r="O185" i="6"/>
  <c r="N185" i="6"/>
  <c r="M185" i="6"/>
  <c r="S184" i="6"/>
  <c r="R184" i="6"/>
  <c r="Q184" i="6"/>
  <c r="P184" i="6"/>
  <c r="O184" i="6"/>
  <c r="N184" i="6"/>
  <c r="M184" i="6"/>
  <c r="S183" i="6"/>
  <c r="R183" i="6"/>
  <c r="Q183" i="6"/>
  <c r="P183" i="6"/>
  <c r="O183" i="6"/>
  <c r="N183" i="6"/>
  <c r="M183" i="6"/>
  <c r="S182" i="6"/>
  <c r="R182" i="6"/>
  <c r="Q182" i="6"/>
  <c r="P182" i="6"/>
  <c r="O182" i="6"/>
  <c r="N182" i="6"/>
  <c r="M182" i="6"/>
  <c r="S181" i="6"/>
  <c r="R181" i="6"/>
  <c r="Q181" i="6"/>
  <c r="P181" i="6"/>
  <c r="O181" i="6"/>
  <c r="N181" i="6"/>
  <c r="M181" i="6"/>
  <c r="S180" i="6"/>
  <c r="R180" i="6"/>
  <c r="Q180" i="6"/>
  <c r="P180" i="6"/>
  <c r="O180" i="6"/>
  <c r="N180" i="6"/>
  <c r="M180" i="6"/>
  <c r="S179" i="6"/>
  <c r="R179" i="6"/>
  <c r="Q179" i="6"/>
  <c r="P179" i="6"/>
  <c r="O179" i="6"/>
  <c r="N179" i="6"/>
  <c r="M179" i="6"/>
  <c r="S178" i="6"/>
  <c r="R178" i="6"/>
  <c r="Q178" i="6"/>
  <c r="P178" i="6"/>
  <c r="O178" i="6"/>
  <c r="N178" i="6"/>
  <c r="M178" i="6"/>
  <c r="S177" i="6"/>
  <c r="R177" i="6"/>
  <c r="Q177" i="6"/>
  <c r="P177" i="6"/>
  <c r="O177" i="6"/>
  <c r="N177" i="6"/>
  <c r="M177" i="6"/>
  <c r="S176" i="6"/>
  <c r="R176" i="6"/>
  <c r="Q176" i="6"/>
  <c r="P176" i="6"/>
  <c r="O176" i="6"/>
  <c r="N176" i="6"/>
  <c r="M176" i="6"/>
  <c r="S175" i="6"/>
  <c r="R175" i="6"/>
  <c r="Q175" i="6"/>
  <c r="P175" i="6"/>
  <c r="O175" i="6"/>
  <c r="N175" i="6"/>
  <c r="M175" i="6"/>
  <c r="S174" i="6"/>
  <c r="R174" i="6"/>
  <c r="Q174" i="6"/>
  <c r="P174" i="6"/>
  <c r="O174" i="6"/>
  <c r="N174" i="6"/>
  <c r="M174" i="6"/>
  <c r="S173" i="6"/>
  <c r="R173" i="6"/>
  <c r="Q173" i="6"/>
  <c r="P173" i="6"/>
  <c r="O173" i="6"/>
  <c r="N173" i="6"/>
  <c r="M173" i="6"/>
  <c r="S172" i="6"/>
  <c r="R172" i="6"/>
  <c r="Q172" i="6"/>
  <c r="P172" i="6"/>
  <c r="O172" i="6"/>
  <c r="N172" i="6"/>
  <c r="M172" i="6"/>
  <c r="S171" i="6"/>
  <c r="R171" i="6"/>
  <c r="Q171" i="6"/>
  <c r="P171" i="6"/>
  <c r="O171" i="6"/>
  <c r="N171" i="6"/>
  <c r="M171" i="6"/>
  <c r="S170" i="6"/>
  <c r="R170" i="6"/>
  <c r="Q170" i="6"/>
  <c r="P170" i="6"/>
  <c r="O170" i="6"/>
  <c r="N170" i="6"/>
  <c r="M170" i="6"/>
  <c r="S169" i="6"/>
  <c r="R169" i="6"/>
  <c r="Q169" i="6"/>
  <c r="P169" i="6"/>
  <c r="O169" i="6"/>
  <c r="N169" i="6"/>
  <c r="M169" i="6"/>
  <c r="S168" i="6"/>
  <c r="R168" i="6"/>
  <c r="Q168" i="6"/>
  <c r="P168" i="6"/>
  <c r="O168" i="6"/>
  <c r="N168" i="6"/>
  <c r="M168" i="6"/>
  <c r="S167" i="6"/>
  <c r="R167" i="6"/>
  <c r="Q167" i="6"/>
  <c r="P167" i="6"/>
  <c r="O167" i="6"/>
  <c r="N167" i="6"/>
  <c r="M167" i="6"/>
  <c r="S166" i="6"/>
  <c r="R166" i="6"/>
  <c r="Q166" i="6"/>
  <c r="P166" i="6"/>
  <c r="O166" i="6"/>
  <c r="N166" i="6"/>
  <c r="M166" i="6"/>
  <c r="S165" i="6"/>
  <c r="R165" i="6"/>
  <c r="Q165" i="6"/>
  <c r="P165" i="6"/>
  <c r="O165" i="6"/>
  <c r="N165" i="6"/>
  <c r="M165" i="6"/>
  <c r="S164" i="6"/>
  <c r="R164" i="6"/>
  <c r="Q164" i="6"/>
  <c r="P164" i="6"/>
  <c r="O164" i="6"/>
  <c r="N164" i="6"/>
  <c r="M164" i="6"/>
  <c r="S163" i="6"/>
  <c r="R163" i="6"/>
  <c r="Q163" i="6"/>
  <c r="P163" i="6"/>
  <c r="O163" i="6"/>
  <c r="N163" i="6"/>
  <c r="M163" i="6"/>
  <c r="S162" i="6"/>
  <c r="R162" i="6"/>
  <c r="Q162" i="6"/>
  <c r="P162" i="6"/>
  <c r="O162" i="6"/>
  <c r="N162" i="6"/>
  <c r="M162" i="6"/>
  <c r="S161" i="6"/>
  <c r="R161" i="6"/>
  <c r="Q161" i="6"/>
  <c r="P161" i="6"/>
  <c r="O161" i="6"/>
  <c r="N161" i="6"/>
  <c r="M161" i="6"/>
  <c r="S160" i="6"/>
  <c r="R160" i="6"/>
  <c r="Q160" i="6"/>
  <c r="P160" i="6"/>
  <c r="O160" i="6"/>
  <c r="N160" i="6"/>
  <c r="M160" i="6"/>
  <c r="S159" i="6"/>
  <c r="R159" i="6"/>
  <c r="Q159" i="6"/>
  <c r="P159" i="6"/>
  <c r="O159" i="6"/>
  <c r="N159" i="6"/>
  <c r="M159" i="6"/>
  <c r="S158" i="6"/>
  <c r="R158" i="6"/>
  <c r="Q158" i="6"/>
  <c r="P158" i="6"/>
  <c r="O158" i="6"/>
  <c r="N158" i="6"/>
  <c r="M158" i="6"/>
  <c r="S157" i="6"/>
  <c r="R157" i="6"/>
  <c r="Q157" i="6"/>
  <c r="P157" i="6"/>
  <c r="O157" i="6"/>
  <c r="N157" i="6"/>
  <c r="M157" i="6"/>
  <c r="S156" i="6"/>
  <c r="R156" i="6"/>
  <c r="Q156" i="6"/>
  <c r="P156" i="6"/>
  <c r="O156" i="6"/>
  <c r="N156" i="6"/>
  <c r="M156" i="6"/>
  <c r="S155" i="6"/>
  <c r="R155" i="6"/>
  <c r="Q155" i="6"/>
  <c r="P155" i="6"/>
  <c r="O155" i="6"/>
  <c r="N155" i="6"/>
  <c r="M155" i="6"/>
  <c r="S154" i="6"/>
  <c r="R154" i="6"/>
  <c r="Q154" i="6"/>
  <c r="P154" i="6"/>
  <c r="O154" i="6"/>
  <c r="N154" i="6"/>
  <c r="M154" i="6"/>
  <c r="S153" i="6"/>
  <c r="R153" i="6"/>
  <c r="Q153" i="6"/>
  <c r="P153" i="6"/>
  <c r="O153" i="6"/>
  <c r="N153" i="6"/>
  <c r="M153" i="6"/>
  <c r="S152" i="6"/>
  <c r="R152" i="6"/>
  <c r="Q152" i="6"/>
  <c r="P152" i="6"/>
  <c r="O152" i="6"/>
  <c r="N152" i="6"/>
  <c r="M152" i="6"/>
  <c r="S151" i="6"/>
  <c r="R151" i="6"/>
  <c r="Q151" i="6"/>
  <c r="P151" i="6"/>
  <c r="O151" i="6"/>
  <c r="N151" i="6"/>
  <c r="M151" i="6"/>
  <c r="S150" i="6"/>
  <c r="R150" i="6"/>
  <c r="Q150" i="6"/>
  <c r="P150" i="6"/>
  <c r="O150" i="6"/>
  <c r="N150" i="6"/>
  <c r="M150" i="6"/>
  <c r="S149" i="6"/>
  <c r="R149" i="6"/>
  <c r="Q149" i="6"/>
  <c r="P149" i="6"/>
  <c r="O149" i="6"/>
  <c r="N149" i="6"/>
  <c r="M149" i="6"/>
  <c r="S148" i="6"/>
  <c r="R148" i="6"/>
  <c r="Q148" i="6"/>
  <c r="P148" i="6"/>
  <c r="O148" i="6"/>
  <c r="N148" i="6"/>
  <c r="M148" i="6"/>
  <c r="S147" i="6"/>
  <c r="R147" i="6"/>
  <c r="Q147" i="6"/>
  <c r="P147" i="6"/>
  <c r="O147" i="6"/>
  <c r="N147" i="6"/>
  <c r="M147" i="6"/>
  <c r="S146" i="6"/>
  <c r="R146" i="6"/>
  <c r="Q146" i="6"/>
  <c r="P146" i="6"/>
  <c r="O146" i="6"/>
  <c r="N146" i="6"/>
  <c r="M146" i="6"/>
  <c r="S145" i="6"/>
  <c r="R145" i="6"/>
  <c r="Q145" i="6"/>
  <c r="P145" i="6"/>
  <c r="O145" i="6"/>
  <c r="N145" i="6"/>
  <c r="M145" i="6"/>
  <c r="S144" i="6"/>
  <c r="R144" i="6"/>
  <c r="Q144" i="6"/>
  <c r="P144" i="6"/>
  <c r="O144" i="6"/>
  <c r="N144" i="6"/>
  <c r="M144" i="6"/>
  <c r="S143" i="6"/>
  <c r="R143" i="6"/>
  <c r="Q143" i="6"/>
  <c r="P143" i="6"/>
  <c r="O143" i="6"/>
  <c r="N143" i="6"/>
  <c r="M143" i="6"/>
  <c r="S142" i="6"/>
  <c r="R142" i="6"/>
  <c r="Q142" i="6"/>
  <c r="P142" i="6"/>
  <c r="O142" i="6"/>
  <c r="N142" i="6"/>
  <c r="M142" i="6"/>
  <c r="S141" i="6"/>
  <c r="R141" i="6"/>
  <c r="Q141" i="6"/>
  <c r="P141" i="6"/>
  <c r="O141" i="6"/>
  <c r="N141" i="6"/>
  <c r="M141" i="6"/>
  <c r="S140" i="6"/>
  <c r="R140" i="6"/>
  <c r="Q140" i="6"/>
  <c r="P140" i="6"/>
  <c r="O140" i="6"/>
  <c r="N140" i="6"/>
  <c r="M140" i="6"/>
  <c r="S139" i="6"/>
  <c r="R139" i="6"/>
  <c r="Q139" i="6"/>
  <c r="P139" i="6"/>
  <c r="O139" i="6"/>
  <c r="N139" i="6"/>
  <c r="M139" i="6"/>
  <c r="S138" i="6"/>
  <c r="R138" i="6"/>
  <c r="Q138" i="6"/>
  <c r="P138" i="6"/>
  <c r="O138" i="6"/>
  <c r="N138" i="6"/>
  <c r="M138" i="6"/>
  <c r="S137" i="6"/>
  <c r="R137" i="6"/>
  <c r="Q137" i="6"/>
  <c r="P137" i="6"/>
  <c r="O137" i="6"/>
  <c r="N137" i="6"/>
  <c r="M137" i="6"/>
  <c r="S136" i="6"/>
  <c r="R136" i="6"/>
  <c r="Q136" i="6"/>
  <c r="P136" i="6"/>
  <c r="O136" i="6"/>
  <c r="N136" i="6"/>
  <c r="M136" i="6"/>
  <c r="S135" i="6"/>
  <c r="R135" i="6"/>
  <c r="Q135" i="6"/>
  <c r="P135" i="6"/>
  <c r="O135" i="6"/>
  <c r="N135" i="6"/>
  <c r="M135" i="6"/>
  <c r="S134" i="6"/>
  <c r="R134" i="6"/>
  <c r="Q134" i="6"/>
  <c r="P134" i="6"/>
  <c r="O134" i="6"/>
  <c r="N134" i="6"/>
  <c r="M134" i="6"/>
  <c r="S133" i="6"/>
  <c r="R133" i="6"/>
  <c r="Q133" i="6"/>
  <c r="P133" i="6"/>
  <c r="O133" i="6"/>
  <c r="N133" i="6"/>
  <c r="M133" i="6"/>
  <c r="S132" i="6"/>
  <c r="R132" i="6"/>
  <c r="Q132" i="6"/>
  <c r="P132" i="6"/>
  <c r="O132" i="6"/>
  <c r="N132" i="6"/>
  <c r="M132" i="6"/>
  <c r="S131" i="6"/>
  <c r="R131" i="6"/>
  <c r="Q131" i="6"/>
  <c r="P131" i="6"/>
  <c r="O131" i="6"/>
  <c r="N131" i="6"/>
  <c r="M131" i="6"/>
  <c r="S130" i="6"/>
  <c r="R130" i="6"/>
  <c r="Q130" i="6"/>
  <c r="P130" i="6"/>
  <c r="O130" i="6"/>
  <c r="N130" i="6"/>
  <c r="M130" i="6"/>
  <c r="S129" i="6"/>
  <c r="R129" i="6"/>
  <c r="Q129" i="6"/>
  <c r="P129" i="6"/>
  <c r="O129" i="6"/>
  <c r="N129" i="6"/>
  <c r="M129" i="6"/>
  <c r="S128" i="6"/>
  <c r="R128" i="6"/>
  <c r="Q128" i="6"/>
  <c r="P128" i="6"/>
  <c r="O128" i="6"/>
  <c r="N128" i="6"/>
  <c r="M128" i="6"/>
  <c r="S127" i="6"/>
  <c r="R127" i="6"/>
  <c r="Q127" i="6"/>
  <c r="P127" i="6"/>
  <c r="O127" i="6"/>
  <c r="N127" i="6"/>
  <c r="M127" i="6"/>
  <c r="S126" i="6"/>
  <c r="R126" i="6"/>
  <c r="Q126" i="6"/>
  <c r="P126" i="6"/>
  <c r="O126" i="6"/>
  <c r="N126" i="6"/>
  <c r="M126" i="6"/>
  <c r="S125" i="6"/>
  <c r="R125" i="6"/>
  <c r="Q125" i="6"/>
  <c r="P125" i="6"/>
  <c r="O125" i="6"/>
  <c r="N125" i="6"/>
  <c r="M125" i="6"/>
  <c r="S124" i="6"/>
  <c r="R124" i="6"/>
  <c r="Q124" i="6"/>
  <c r="P124" i="6"/>
  <c r="O124" i="6"/>
  <c r="N124" i="6"/>
  <c r="M124" i="6"/>
  <c r="S123" i="6"/>
  <c r="R123" i="6"/>
  <c r="Q123" i="6"/>
  <c r="P123" i="6"/>
  <c r="O123" i="6"/>
  <c r="N123" i="6"/>
  <c r="M123" i="6"/>
  <c r="S122" i="6"/>
  <c r="R122" i="6"/>
  <c r="Q122" i="6"/>
  <c r="P122" i="6"/>
  <c r="O122" i="6"/>
  <c r="N122" i="6"/>
  <c r="M122" i="6"/>
  <c r="S121" i="6"/>
  <c r="R121" i="6"/>
  <c r="Q121" i="6"/>
  <c r="P121" i="6"/>
  <c r="O121" i="6"/>
  <c r="N121" i="6"/>
  <c r="M121" i="6"/>
  <c r="S120" i="6"/>
  <c r="R120" i="6"/>
  <c r="Q120" i="6"/>
  <c r="P120" i="6"/>
  <c r="O120" i="6"/>
  <c r="N120" i="6"/>
  <c r="M120" i="6"/>
  <c r="S119" i="6"/>
  <c r="R119" i="6"/>
  <c r="Q119" i="6"/>
  <c r="P119" i="6"/>
  <c r="O119" i="6"/>
  <c r="N119" i="6"/>
  <c r="M119" i="6"/>
  <c r="S118" i="6"/>
  <c r="R118" i="6"/>
  <c r="Q118" i="6"/>
  <c r="P118" i="6"/>
  <c r="O118" i="6"/>
  <c r="N118" i="6"/>
  <c r="M118" i="6"/>
  <c r="S117" i="6"/>
  <c r="R117" i="6"/>
  <c r="Q117" i="6"/>
  <c r="P117" i="6"/>
  <c r="O117" i="6"/>
  <c r="N117" i="6"/>
  <c r="M117" i="6"/>
  <c r="S116" i="6"/>
  <c r="R116" i="6"/>
  <c r="Q116" i="6"/>
  <c r="P116" i="6"/>
  <c r="O116" i="6"/>
  <c r="N116" i="6"/>
  <c r="M116" i="6"/>
  <c r="S115" i="6"/>
  <c r="R115" i="6"/>
  <c r="Q115" i="6"/>
  <c r="P115" i="6"/>
  <c r="O115" i="6"/>
  <c r="N115" i="6"/>
  <c r="M115" i="6"/>
  <c r="S114" i="6"/>
  <c r="R114" i="6"/>
  <c r="Q114" i="6"/>
  <c r="P114" i="6"/>
  <c r="O114" i="6"/>
  <c r="N114" i="6"/>
  <c r="M114" i="6"/>
  <c r="S113" i="6"/>
  <c r="R113" i="6"/>
  <c r="Q113" i="6"/>
  <c r="P113" i="6"/>
  <c r="O113" i="6"/>
  <c r="N113" i="6"/>
  <c r="M113" i="6"/>
  <c r="S112" i="6"/>
  <c r="R112" i="6"/>
  <c r="Q112" i="6"/>
  <c r="P112" i="6"/>
  <c r="O112" i="6"/>
  <c r="N112" i="6"/>
  <c r="M112" i="6"/>
  <c r="S111" i="6"/>
  <c r="R111" i="6"/>
  <c r="Q111" i="6"/>
  <c r="P111" i="6"/>
  <c r="O111" i="6"/>
  <c r="N111" i="6"/>
  <c r="M111" i="6"/>
  <c r="S110" i="6"/>
  <c r="R110" i="6"/>
  <c r="Q110" i="6"/>
  <c r="P110" i="6"/>
  <c r="O110" i="6"/>
  <c r="N110" i="6"/>
  <c r="M110" i="6"/>
  <c r="S109" i="6"/>
  <c r="R109" i="6"/>
  <c r="Q109" i="6"/>
  <c r="P109" i="6"/>
  <c r="O109" i="6"/>
  <c r="N109" i="6"/>
  <c r="M109" i="6"/>
  <c r="S108" i="6"/>
  <c r="R108" i="6"/>
  <c r="Q108" i="6"/>
  <c r="P108" i="6"/>
  <c r="O108" i="6"/>
  <c r="N108" i="6"/>
  <c r="M108" i="6"/>
  <c r="S107" i="6"/>
  <c r="R107" i="6"/>
  <c r="Q107" i="6"/>
  <c r="P107" i="6"/>
  <c r="O107" i="6"/>
  <c r="N107" i="6"/>
  <c r="M107" i="6"/>
  <c r="S106" i="6"/>
  <c r="R106" i="6"/>
  <c r="Q106" i="6"/>
  <c r="P106" i="6"/>
  <c r="O106" i="6"/>
  <c r="N106" i="6"/>
  <c r="M106" i="6"/>
  <c r="S105" i="6"/>
  <c r="R105" i="6"/>
  <c r="Q105" i="6"/>
  <c r="P105" i="6"/>
  <c r="O105" i="6"/>
  <c r="N105" i="6"/>
  <c r="M105" i="6"/>
  <c r="S104" i="6"/>
  <c r="R104" i="6"/>
  <c r="Q104" i="6"/>
  <c r="P104" i="6"/>
  <c r="O104" i="6"/>
  <c r="N104" i="6"/>
  <c r="M104" i="6"/>
  <c r="S103" i="6"/>
  <c r="R103" i="6"/>
  <c r="Q103" i="6"/>
  <c r="P103" i="6"/>
  <c r="O103" i="6"/>
  <c r="N103" i="6"/>
  <c r="M103" i="6"/>
  <c r="S102" i="6"/>
  <c r="R102" i="6"/>
  <c r="Q102" i="6"/>
  <c r="P102" i="6"/>
  <c r="O102" i="6"/>
  <c r="N102" i="6"/>
  <c r="M102" i="6"/>
  <c r="S101" i="6"/>
  <c r="R101" i="6"/>
  <c r="Q101" i="6"/>
  <c r="P101" i="6"/>
  <c r="O101" i="6"/>
  <c r="N101" i="6"/>
  <c r="M101" i="6"/>
  <c r="S100" i="6"/>
  <c r="R100" i="6"/>
  <c r="Q100" i="6"/>
  <c r="P100" i="6"/>
  <c r="O100" i="6"/>
  <c r="N100" i="6"/>
  <c r="M100" i="6"/>
  <c r="S99" i="6"/>
  <c r="R99" i="6"/>
  <c r="Q99" i="6"/>
  <c r="P99" i="6"/>
  <c r="O99" i="6"/>
  <c r="N99" i="6"/>
  <c r="M99" i="6"/>
  <c r="S98" i="6"/>
  <c r="R98" i="6"/>
  <c r="Q98" i="6"/>
  <c r="P98" i="6"/>
  <c r="O98" i="6"/>
  <c r="N98" i="6"/>
  <c r="M98" i="6"/>
  <c r="S97" i="6"/>
  <c r="R97" i="6"/>
  <c r="Q97" i="6"/>
  <c r="P97" i="6"/>
  <c r="O97" i="6"/>
  <c r="N97" i="6"/>
  <c r="M97" i="6"/>
  <c r="S96" i="6"/>
  <c r="R96" i="6"/>
  <c r="Q96" i="6"/>
  <c r="P96" i="6"/>
  <c r="O96" i="6"/>
  <c r="N96" i="6"/>
  <c r="M96" i="6"/>
  <c r="S95" i="6"/>
  <c r="R95" i="6"/>
  <c r="Q95" i="6"/>
  <c r="P95" i="6"/>
  <c r="O95" i="6"/>
  <c r="N95" i="6"/>
  <c r="M95" i="6"/>
  <c r="S94" i="6"/>
  <c r="R94" i="6"/>
  <c r="Q94" i="6"/>
  <c r="P94" i="6"/>
  <c r="O94" i="6"/>
  <c r="N94" i="6"/>
  <c r="M94" i="6"/>
  <c r="S93" i="6"/>
  <c r="R93" i="6"/>
  <c r="Q93" i="6"/>
  <c r="P93" i="6"/>
  <c r="O93" i="6"/>
  <c r="N93" i="6"/>
  <c r="M93" i="6"/>
  <c r="S92" i="6"/>
  <c r="R92" i="6"/>
  <c r="Q92" i="6"/>
  <c r="P92" i="6"/>
  <c r="O92" i="6"/>
  <c r="N92" i="6"/>
  <c r="M92" i="6"/>
  <c r="S91" i="6"/>
  <c r="R91" i="6"/>
  <c r="Q91" i="6"/>
  <c r="P91" i="6"/>
  <c r="O91" i="6"/>
  <c r="N91" i="6"/>
  <c r="M91" i="6"/>
  <c r="J91" i="6"/>
  <c r="I91" i="6"/>
  <c r="H91" i="6"/>
  <c r="G91" i="6"/>
  <c r="F91" i="6"/>
  <c r="E91" i="6"/>
  <c r="S90" i="6"/>
  <c r="R90" i="6"/>
  <c r="Q90" i="6"/>
  <c r="P90" i="6"/>
  <c r="O90" i="6"/>
  <c r="N90" i="6"/>
  <c r="M90" i="6"/>
  <c r="J90" i="6"/>
  <c r="I90" i="6"/>
  <c r="H90" i="6"/>
  <c r="G90" i="6"/>
  <c r="F90" i="6"/>
  <c r="E90" i="6"/>
  <c r="S89" i="6"/>
  <c r="R89" i="6"/>
  <c r="Q89" i="6"/>
  <c r="P89" i="6"/>
  <c r="O89" i="6"/>
  <c r="N89" i="6"/>
  <c r="M89" i="6"/>
  <c r="J89" i="6"/>
  <c r="I89" i="6"/>
  <c r="H89" i="6"/>
  <c r="G89" i="6"/>
  <c r="F89" i="6"/>
  <c r="E89" i="6"/>
  <c r="S88" i="6"/>
  <c r="R88" i="6"/>
  <c r="Q88" i="6"/>
  <c r="P88" i="6"/>
  <c r="O88" i="6"/>
  <c r="N88" i="6"/>
  <c r="M88" i="6"/>
  <c r="J88" i="6"/>
  <c r="I88" i="6"/>
  <c r="H88" i="6"/>
  <c r="G88" i="6"/>
  <c r="F88" i="6"/>
  <c r="E88" i="6"/>
  <c r="S87" i="6"/>
  <c r="R87" i="6"/>
  <c r="Q87" i="6"/>
  <c r="P87" i="6"/>
  <c r="O87" i="6"/>
  <c r="N87" i="6"/>
  <c r="M87" i="6"/>
  <c r="J87" i="6"/>
  <c r="I87" i="6"/>
  <c r="H87" i="6"/>
  <c r="G87" i="6"/>
  <c r="F87" i="6"/>
  <c r="E87" i="6"/>
  <c r="S86" i="6"/>
  <c r="R86" i="6"/>
  <c r="Q86" i="6"/>
  <c r="P86" i="6"/>
  <c r="O86" i="6"/>
  <c r="N86" i="6"/>
  <c r="M86" i="6"/>
  <c r="J86" i="6"/>
  <c r="I86" i="6"/>
  <c r="H86" i="6"/>
  <c r="G86" i="6"/>
  <c r="F86" i="6"/>
  <c r="E86" i="6"/>
  <c r="S85" i="6"/>
  <c r="R85" i="6"/>
  <c r="Q85" i="6"/>
  <c r="P85" i="6"/>
  <c r="O85" i="6"/>
  <c r="N85" i="6"/>
  <c r="M85" i="6"/>
  <c r="J85" i="6"/>
  <c r="I85" i="6"/>
  <c r="H85" i="6"/>
  <c r="G85" i="6"/>
  <c r="F85" i="6"/>
  <c r="E85" i="6"/>
  <c r="S84" i="6"/>
  <c r="R84" i="6"/>
  <c r="Q84" i="6"/>
  <c r="P84" i="6"/>
  <c r="O84" i="6"/>
  <c r="N84" i="6"/>
  <c r="M84" i="6"/>
  <c r="J84" i="6"/>
  <c r="I84" i="6"/>
  <c r="H84" i="6"/>
  <c r="G84" i="6"/>
  <c r="F84" i="6"/>
  <c r="E84" i="6"/>
  <c r="S83" i="6"/>
  <c r="R83" i="6"/>
  <c r="Q83" i="6"/>
  <c r="P83" i="6"/>
  <c r="O83" i="6"/>
  <c r="N83" i="6"/>
  <c r="M83" i="6"/>
  <c r="J83" i="6"/>
  <c r="I83" i="6"/>
  <c r="H83" i="6"/>
  <c r="G83" i="6"/>
  <c r="F83" i="6"/>
  <c r="E83" i="6"/>
  <c r="S82" i="6"/>
  <c r="R82" i="6"/>
  <c r="Q82" i="6"/>
  <c r="P82" i="6"/>
  <c r="O82" i="6"/>
  <c r="N82" i="6"/>
  <c r="M82" i="6"/>
  <c r="J82" i="6"/>
  <c r="I82" i="6"/>
  <c r="H82" i="6"/>
  <c r="G82" i="6"/>
  <c r="F82" i="6"/>
  <c r="E82" i="6"/>
  <c r="S81" i="6"/>
  <c r="R81" i="6"/>
  <c r="Q81" i="6"/>
  <c r="P81" i="6"/>
  <c r="O81" i="6"/>
  <c r="N81" i="6"/>
  <c r="M81" i="6"/>
  <c r="J81" i="6"/>
  <c r="I81" i="6"/>
  <c r="H81" i="6"/>
  <c r="G81" i="6"/>
  <c r="F81" i="6"/>
  <c r="E81" i="6"/>
  <c r="S80" i="6"/>
  <c r="R80" i="6"/>
  <c r="Q80" i="6"/>
  <c r="P80" i="6"/>
  <c r="O80" i="6"/>
  <c r="N80" i="6"/>
  <c r="M80" i="6"/>
  <c r="J80" i="6"/>
  <c r="I80" i="6"/>
  <c r="H80" i="6"/>
  <c r="G80" i="6"/>
  <c r="F80" i="6"/>
  <c r="E80" i="6"/>
  <c r="S79" i="6"/>
  <c r="R79" i="6"/>
  <c r="Q79" i="6"/>
  <c r="P79" i="6"/>
  <c r="O79" i="6"/>
  <c r="N79" i="6"/>
  <c r="M79" i="6"/>
  <c r="J79" i="6"/>
  <c r="I79" i="6"/>
  <c r="H79" i="6"/>
  <c r="G79" i="6"/>
  <c r="F79" i="6"/>
  <c r="E79" i="6"/>
  <c r="S78" i="6"/>
  <c r="R78" i="6"/>
  <c r="Q78" i="6"/>
  <c r="P78" i="6"/>
  <c r="O78" i="6"/>
  <c r="N78" i="6"/>
  <c r="M78" i="6"/>
  <c r="J78" i="6"/>
  <c r="I78" i="6"/>
  <c r="H78" i="6"/>
  <c r="G78" i="6"/>
  <c r="F78" i="6"/>
  <c r="E78" i="6"/>
  <c r="S77" i="6"/>
  <c r="R77" i="6"/>
  <c r="Q77" i="6"/>
  <c r="P77" i="6"/>
  <c r="O77" i="6"/>
  <c r="N77" i="6"/>
  <c r="M77" i="6"/>
  <c r="J77" i="6"/>
  <c r="I77" i="6"/>
  <c r="H77" i="6"/>
  <c r="G77" i="6"/>
  <c r="F77" i="6"/>
  <c r="E77" i="6"/>
  <c r="S76" i="6"/>
  <c r="R76" i="6"/>
  <c r="Q76" i="6"/>
  <c r="P76" i="6"/>
  <c r="O76" i="6"/>
  <c r="N76" i="6"/>
  <c r="M76" i="6"/>
  <c r="J76" i="6"/>
  <c r="I76" i="6"/>
  <c r="H76" i="6"/>
  <c r="G76" i="6"/>
  <c r="F76" i="6"/>
  <c r="E76" i="6"/>
  <c r="S75" i="6"/>
  <c r="R75" i="6"/>
  <c r="Q75" i="6"/>
  <c r="P75" i="6"/>
  <c r="O75" i="6"/>
  <c r="N75" i="6"/>
  <c r="M75" i="6"/>
  <c r="J75" i="6"/>
  <c r="I75" i="6"/>
  <c r="H75" i="6"/>
  <c r="G75" i="6"/>
  <c r="F75" i="6"/>
  <c r="E75" i="6"/>
  <c r="S74" i="6"/>
  <c r="R74" i="6"/>
  <c r="Q74" i="6"/>
  <c r="P74" i="6"/>
  <c r="O74" i="6"/>
  <c r="N74" i="6"/>
  <c r="M74" i="6"/>
  <c r="J74" i="6"/>
  <c r="I74" i="6"/>
  <c r="H74" i="6"/>
  <c r="G74" i="6"/>
  <c r="F74" i="6"/>
  <c r="E74" i="6"/>
  <c r="S73" i="6"/>
  <c r="R73" i="6"/>
  <c r="Q73" i="6"/>
  <c r="P73" i="6"/>
  <c r="O73" i="6"/>
  <c r="N73" i="6"/>
  <c r="M73" i="6"/>
  <c r="J73" i="6"/>
  <c r="I73" i="6"/>
  <c r="H73" i="6"/>
  <c r="G73" i="6"/>
  <c r="F73" i="6"/>
  <c r="E73" i="6"/>
  <c r="S72" i="6"/>
  <c r="R72" i="6"/>
  <c r="Q72" i="6"/>
  <c r="P72" i="6"/>
  <c r="O72" i="6"/>
  <c r="N72" i="6"/>
  <c r="M72" i="6"/>
  <c r="J72" i="6"/>
  <c r="I72" i="6"/>
  <c r="H72" i="6"/>
  <c r="G72" i="6"/>
  <c r="F72" i="6"/>
  <c r="E72" i="6"/>
  <c r="S71" i="6"/>
  <c r="R71" i="6"/>
  <c r="Q71" i="6"/>
  <c r="P71" i="6"/>
  <c r="O71" i="6"/>
  <c r="N71" i="6"/>
  <c r="M71" i="6"/>
  <c r="J71" i="6"/>
  <c r="I71" i="6"/>
  <c r="H71" i="6"/>
  <c r="G71" i="6"/>
  <c r="F71" i="6"/>
  <c r="E71" i="6"/>
  <c r="S70" i="6"/>
  <c r="R70" i="6"/>
  <c r="Q70" i="6"/>
  <c r="P70" i="6"/>
  <c r="O70" i="6"/>
  <c r="N70" i="6"/>
  <c r="M70" i="6"/>
  <c r="J70" i="6"/>
  <c r="I70" i="6"/>
  <c r="H70" i="6"/>
  <c r="G70" i="6"/>
  <c r="F70" i="6"/>
  <c r="E70" i="6"/>
  <c r="S69" i="6"/>
  <c r="R69" i="6"/>
  <c r="Q69" i="6"/>
  <c r="P69" i="6"/>
  <c r="O69" i="6"/>
  <c r="N69" i="6"/>
  <c r="M69" i="6"/>
  <c r="J69" i="6"/>
  <c r="I69" i="6"/>
  <c r="H69" i="6"/>
  <c r="G69" i="6"/>
  <c r="F69" i="6"/>
  <c r="E69" i="6"/>
  <c r="S68" i="6"/>
  <c r="R68" i="6"/>
  <c r="Q68" i="6"/>
  <c r="P68" i="6"/>
  <c r="O68" i="6"/>
  <c r="N68" i="6"/>
  <c r="M68" i="6"/>
  <c r="J68" i="6"/>
  <c r="I68" i="6"/>
  <c r="H68" i="6"/>
  <c r="G68" i="6"/>
  <c r="F68" i="6"/>
  <c r="E68" i="6"/>
  <c r="S67" i="6"/>
  <c r="R67" i="6"/>
  <c r="Q67" i="6"/>
  <c r="P67" i="6"/>
  <c r="O67" i="6"/>
  <c r="N67" i="6"/>
  <c r="M67" i="6"/>
  <c r="J67" i="6"/>
  <c r="I67" i="6"/>
  <c r="H67" i="6"/>
  <c r="G67" i="6"/>
  <c r="F67" i="6"/>
  <c r="E67" i="6"/>
  <c r="S66" i="6"/>
  <c r="R66" i="6"/>
  <c r="Q66" i="6"/>
  <c r="P66" i="6"/>
  <c r="O66" i="6"/>
  <c r="N66" i="6"/>
  <c r="M66" i="6"/>
  <c r="J66" i="6"/>
  <c r="I66" i="6"/>
  <c r="H66" i="6"/>
  <c r="G66" i="6"/>
  <c r="F66" i="6"/>
  <c r="E66" i="6"/>
  <c r="S65" i="6"/>
  <c r="R65" i="6"/>
  <c r="Q65" i="6"/>
  <c r="P65" i="6"/>
  <c r="O65" i="6"/>
  <c r="N65" i="6"/>
  <c r="M65" i="6"/>
  <c r="J65" i="6"/>
  <c r="I65" i="6"/>
  <c r="H65" i="6"/>
  <c r="G65" i="6"/>
  <c r="F65" i="6"/>
  <c r="E65" i="6"/>
  <c r="S64" i="6"/>
  <c r="R64" i="6"/>
  <c r="Q64" i="6"/>
  <c r="P64" i="6"/>
  <c r="O64" i="6"/>
  <c r="N64" i="6"/>
  <c r="M64" i="6"/>
  <c r="J64" i="6"/>
  <c r="I64" i="6"/>
  <c r="H64" i="6"/>
  <c r="G64" i="6"/>
  <c r="F64" i="6"/>
  <c r="E64" i="6"/>
  <c r="S63" i="6"/>
  <c r="R63" i="6"/>
  <c r="Q63" i="6"/>
  <c r="P63" i="6"/>
  <c r="O63" i="6"/>
  <c r="N63" i="6"/>
  <c r="M63" i="6"/>
  <c r="J63" i="6"/>
  <c r="I63" i="6"/>
  <c r="H63" i="6"/>
  <c r="G63" i="6"/>
  <c r="F63" i="6"/>
  <c r="E63" i="6"/>
  <c r="S62" i="6"/>
  <c r="R62" i="6"/>
  <c r="Q62" i="6"/>
  <c r="P62" i="6"/>
  <c r="O62" i="6"/>
  <c r="N62" i="6"/>
  <c r="M62" i="6"/>
  <c r="J62" i="6"/>
  <c r="I62" i="6"/>
  <c r="H62" i="6"/>
  <c r="G62" i="6"/>
  <c r="F62" i="6"/>
  <c r="E62" i="6"/>
  <c r="S61" i="6"/>
  <c r="R61" i="6"/>
  <c r="Q61" i="6"/>
  <c r="P61" i="6"/>
  <c r="O61" i="6"/>
  <c r="N61" i="6"/>
  <c r="M61" i="6"/>
  <c r="J61" i="6"/>
  <c r="I61" i="6"/>
  <c r="H61" i="6"/>
  <c r="G61" i="6"/>
  <c r="F61" i="6"/>
  <c r="E61" i="6"/>
  <c r="S60" i="6"/>
  <c r="R60" i="6"/>
  <c r="Q60" i="6"/>
  <c r="P60" i="6"/>
  <c r="O60" i="6"/>
  <c r="N60" i="6"/>
  <c r="M60" i="6"/>
  <c r="J60" i="6"/>
  <c r="I60" i="6"/>
  <c r="H60" i="6"/>
  <c r="G60" i="6"/>
  <c r="F60" i="6"/>
  <c r="E60" i="6"/>
  <c r="S59" i="6"/>
  <c r="R59" i="6"/>
  <c r="Q59" i="6"/>
  <c r="P59" i="6"/>
  <c r="O59" i="6"/>
  <c r="N59" i="6"/>
  <c r="M59" i="6"/>
  <c r="J59" i="6"/>
  <c r="I59" i="6"/>
  <c r="H59" i="6"/>
  <c r="G59" i="6"/>
  <c r="F59" i="6"/>
  <c r="E59" i="6"/>
  <c r="S58" i="6"/>
  <c r="R58" i="6"/>
  <c r="Q58" i="6"/>
  <c r="P58" i="6"/>
  <c r="O58" i="6"/>
  <c r="N58" i="6"/>
  <c r="M58" i="6"/>
  <c r="J58" i="6"/>
  <c r="I58" i="6"/>
  <c r="H58" i="6"/>
  <c r="G58" i="6"/>
  <c r="F58" i="6"/>
  <c r="E58" i="6"/>
  <c r="S57" i="6"/>
  <c r="R57" i="6"/>
  <c r="Q57" i="6"/>
  <c r="P57" i="6"/>
  <c r="O57" i="6"/>
  <c r="N57" i="6"/>
  <c r="M57" i="6"/>
  <c r="J57" i="6"/>
  <c r="I57" i="6"/>
  <c r="H57" i="6"/>
  <c r="G57" i="6"/>
  <c r="F57" i="6"/>
  <c r="E57" i="6"/>
  <c r="S56" i="6"/>
  <c r="R56" i="6"/>
  <c r="Q56" i="6"/>
  <c r="P56" i="6"/>
  <c r="O56" i="6"/>
  <c r="N56" i="6"/>
  <c r="M56" i="6"/>
  <c r="J56" i="6"/>
  <c r="I56" i="6"/>
  <c r="H56" i="6"/>
  <c r="G56" i="6"/>
  <c r="F56" i="6"/>
  <c r="E56" i="6"/>
  <c r="S55" i="6"/>
  <c r="R55" i="6"/>
  <c r="Q55" i="6"/>
  <c r="P55" i="6"/>
  <c r="O55" i="6"/>
  <c r="N55" i="6"/>
  <c r="M55" i="6"/>
  <c r="J55" i="6"/>
  <c r="I55" i="6"/>
  <c r="H55" i="6"/>
  <c r="G55" i="6"/>
  <c r="F55" i="6"/>
  <c r="E55" i="6"/>
  <c r="S54" i="6"/>
  <c r="R54" i="6"/>
  <c r="Q54" i="6"/>
  <c r="P54" i="6"/>
  <c r="O54" i="6"/>
  <c r="N54" i="6"/>
  <c r="M54" i="6"/>
  <c r="J54" i="6"/>
  <c r="I54" i="6"/>
  <c r="H54" i="6"/>
  <c r="G54" i="6"/>
  <c r="F54" i="6"/>
  <c r="E54" i="6"/>
  <c r="S53" i="6"/>
  <c r="R53" i="6"/>
  <c r="Q53" i="6"/>
  <c r="P53" i="6"/>
  <c r="O53" i="6"/>
  <c r="N53" i="6"/>
  <c r="M53" i="6"/>
  <c r="J53" i="6"/>
  <c r="I53" i="6"/>
  <c r="H53" i="6"/>
  <c r="G53" i="6"/>
  <c r="F53" i="6"/>
  <c r="E53" i="6"/>
  <c r="S52" i="6"/>
  <c r="R52" i="6"/>
  <c r="Q52" i="6"/>
  <c r="P52" i="6"/>
  <c r="O52" i="6"/>
  <c r="N52" i="6"/>
  <c r="M52" i="6"/>
  <c r="J52" i="6"/>
  <c r="I52" i="6"/>
  <c r="H52" i="6"/>
  <c r="G52" i="6"/>
  <c r="F52" i="6"/>
  <c r="E52" i="6"/>
  <c r="S51" i="6"/>
  <c r="R51" i="6"/>
  <c r="Q51" i="6"/>
  <c r="P51" i="6"/>
  <c r="O51" i="6"/>
  <c r="N51" i="6"/>
  <c r="BG95" i="6" s="1"/>
  <c r="W145" i="6" s="1"/>
  <c r="W87" i="6" s="1"/>
  <c r="M51" i="6"/>
  <c r="J51" i="6"/>
  <c r="I51" i="6"/>
  <c r="H51" i="6"/>
  <c r="G51" i="6"/>
  <c r="F51" i="6"/>
  <c r="E51" i="6"/>
  <c r="AZ44" i="6"/>
  <c r="AY44" i="6"/>
  <c r="AX44" i="6"/>
  <c r="AW44" i="6"/>
  <c r="AV44" i="6"/>
  <c r="AU44" i="6"/>
  <c r="AR44" i="6"/>
  <c r="AQ44" i="6"/>
  <c r="AP44" i="6"/>
  <c r="AO44" i="6"/>
  <c r="AN44" i="6"/>
  <c r="AM44" i="6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Y37" i="6"/>
  <c r="AX37" i="6"/>
  <c r="AW37" i="6"/>
  <c r="AV37" i="6"/>
  <c r="AU37" i="6"/>
  <c r="AR37" i="6"/>
  <c r="AQ37" i="6"/>
  <c r="AP37" i="6"/>
  <c r="AO37" i="6"/>
  <c r="AN37" i="6"/>
  <c r="AM37" i="6"/>
  <c r="AZ36" i="6"/>
  <c r="AY36" i="6"/>
  <c r="AX36" i="6"/>
  <c r="AW36" i="6"/>
  <c r="AV36" i="6"/>
  <c r="AU36" i="6"/>
  <c r="AR36" i="6"/>
  <c r="AQ36" i="6"/>
  <c r="AP36" i="6"/>
  <c r="AO36" i="6"/>
  <c r="AN36" i="6"/>
  <c r="AM36" i="6"/>
  <c r="AZ35" i="6"/>
  <c r="AY35" i="6"/>
  <c r="AX35" i="6"/>
  <c r="AW35" i="6"/>
  <c r="AV35" i="6"/>
  <c r="AU35" i="6"/>
  <c r="AR35" i="6"/>
  <c r="AQ35" i="6"/>
  <c r="AP35" i="6"/>
  <c r="AO35" i="6"/>
  <c r="AN35" i="6"/>
  <c r="AM35" i="6"/>
  <c r="AZ34" i="6"/>
  <c r="AY34" i="6"/>
  <c r="AX34" i="6"/>
  <c r="AW34" i="6"/>
  <c r="AV34" i="6"/>
  <c r="AU34" i="6"/>
  <c r="AR34" i="6"/>
  <c r="AQ34" i="6"/>
  <c r="AP34" i="6"/>
  <c r="AO34" i="6"/>
  <c r="AN34" i="6"/>
  <c r="AM34" i="6"/>
  <c r="AZ33" i="6"/>
  <c r="AY33" i="6"/>
  <c r="AX33" i="6"/>
  <c r="AW33" i="6"/>
  <c r="AV33" i="6"/>
  <c r="AU33" i="6"/>
  <c r="AR33" i="6"/>
  <c r="AQ33" i="6"/>
  <c r="AP33" i="6"/>
  <c r="AO33" i="6"/>
  <c r="AN33" i="6"/>
  <c r="AM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Z31" i="6"/>
  <c r="AY31" i="6"/>
  <c r="AX31" i="6"/>
  <c r="AW31" i="6"/>
  <c r="AV31" i="6"/>
  <c r="AU31" i="6"/>
  <c r="AR31" i="6"/>
  <c r="AQ31" i="6"/>
  <c r="AP31" i="6"/>
  <c r="AO31" i="6"/>
  <c r="AN31" i="6"/>
  <c r="AM31" i="6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Y28" i="6"/>
  <c r="AX28" i="6"/>
  <c r="AW28" i="6"/>
  <c r="AV28" i="6"/>
  <c r="AU28" i="6"/>
  <c r="AR28" i="6"/>
  <c r="AQ28" i="6"/>
  <c r="AP28" i="6"/>
  <c r="AO28" i="6"/>
  <c r="AN28" i="6"/>
  <c r="AM28" i="6"/>
  <c r="AZ27" i="6"/>
  <c r="AY27" i="6"/>
  <c r="AX27" i="6"/>
  <c r="AW27" i="6"/>
  <c r="AV27" i="6"/>
  <c r="AU27" i="6"/>
  <c r="AR27" i="6"/>
  <c r="AQ27" i="6"/>
  <c r="AP27" i="6"/>
  <c r="AO27" i="6"/>
  <c r="AN27" i="6"/>
  <c r="AM27" i="6"/>
  <c r="AZ26" i="6"/>
  <c r="AY26" i="6"/>
  <c r="AX26" i="6"/>
  <c r="AW26" i="6"/>
  <c r="AV26" i="6"/>
  <c r="AU26" i="6"/>
  <c r="AR26" i="6"/>
  <c r="AQ26" i="6"/>
  <c r="AP26" i="6"/>
  <c r="AO26" i="6"/>
  <c r="AN26" i="6"/>
  <c r="AM26" i="6"/>
  <c r="AZ25" i="6"/>
  <c r="AY25" i="6"/>
  <c r="AX25" i="6"/>
  <c r="AW25" i="6"/>
  <c r="AV25" i="6"/>
  <c r="AU25" i="6"/>
  <c r="AR25" i="6"/>
  <c r="AQ25" i="6"/>
  <c r="AP25" i="6"/>
  <c r="AO25" i="6"/>
  <c r="AN25" i="6"/>
  <c r="AM25" i="6"/>
  <c r="AZ24" i="6"/>
  <c r="AY24" i="6"/>
  <c r="AX24" i="6"/>
  <c r="AW24" i="6"/>
  <c r="AV24" i="6"/>
  <c r="AU24" i="6"/>
  <c r="AR24" i="6"/>
  <c r="AQ24" i="6"/>
  <c r="AP24" i="6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Z22" i="6"/>
  <c r="AY22" i="6"/>
  <c r="AX22" i="6"/>
  <c r="AW22" i="6"/>
  <c r="AV22" i="6"/>
  <c r="AU22" i="6"/>
  <c r="AR22" i="6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Z20" i="6"/>
  <c r="AY20" i="6"/>
  <c r="AX20" i="6"/>
  <c r="AW20" i="6"/>
  <c r="AV20" i="6"/>
  <c r="AU20" i="6"/>
  <c r="AR20" i="6"/>
  <c r="AQ20" i="6"/>
  <c r="AP20" i="6"/>
  <c r="AO20" i="6"/>
  <c r="AN20" i="6"/>
  <c r="AM20" i="6"/>
  <c r="AZ19" i="6"/>
  <c r="AY19" i="6"/>
  <c r="AX19" i="6"/>
  <c r="AW19" i="6"/>
  <c r="AV19" i="6"/>
  <c r="AU19" i="6"/>
  <c r="AR19" i="6"/>
  <c r="AQ19" i="6"/>
  <c r="AP19" i="6"/>
  <c r="AO19" i="6"/>
  <c r="AN19" i="6"/>
  <c r="AM19" i="6"/>
  <c r="AZ18" i="6"/>
  <c r="AY18" i="6"/>
  <c r="AX18" i="6"/>
  <c r="AW18" i="6"/>
  <c r="AV18" i="6"/>
  <c r="AU18" i="6"/>
  <c r="AR18" i="6"/>
  <c r="AQ18" i="6"/>
  <c r="AP18" i="6"/>
  <c r="AO18" i="6"/>
  <c r="AN18" i="6"/>
  <c r="AM18" i="6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Z14" i="6"/>
  <c r="AY14" i="6"/>
  <c r="AX14" i="6"/>
  <c r="AW14" i="6"/>
  <c r="AV14" i="6"/>
  <c r="AU14" i="6"/>
  <c r="AR14" i="6"/>
  <c r="AQ14" i="6"/>
  <c r="AP14" i="6"/>
  <c r="AO14" i="6"/>
  <c r="AN14" i="6"/>
  <c r="AM14" i="6"/>
  <c r="AZ13" i="6"/>
  <c r="AY13" i="6"/>
  <c r="AX13" i="6"/>
  <c r="AW13" i="6"/>
  <c r="AV13" i="6"/>
  <c r="AU13" i="6"/>
  <c r="AR13" i="6"/>
  <c r="AQ13" i="6"/>
  <c r="AP13" i="6"/>
  <c r="AO13" i="6"/>
  <c r="AN13" i="6"/>
  <c r="AM13" i="6"/>
  <c r="AZ12" i="6"/>
  <c r="AY12" i="6"/>
  <c r="AX12" i="6"/>
  <c r="AW12" i="6"/>
  <c r="AV12" i="6"/>
  <c r="AU12" i="6"/>
  <c r="AR12" i="6"/>
  <c r="AQ12" i="6"/>
  <c r="AP12" i="6"/>
  <c r="AO12" i="6"/>
  <c r="AN12" i="6"/>
  <c r="AM12" i="6"/>
  <c r="AZ11" i="6"/>
  <c r="AY11" i="6"/>
  <c r="AX11" i="6"/>
  <c r="AW11" i="6"/>
  <c r="AV11" i="6"/>
  <c r="AU11" i="6"/>
  <c r="AR11" i="6"/>
  <c r="AQ11" i="6"/>
  <c r="AP11" i="6"/>
  <c r="AO11" i="6"/>
  <c r="AN11" i="6"/>
  <c r="AM11" i="6"/>
  <c r="AZ10" i="6"/>
  <c r="AY10" i="6"/>
  <c r="AX10" i="6"/>
  <c r="AW10" i="6"/>
  <c r="AV10" i="6"/>
  <c r="AU10" i="6"/>
  <c r="AR10" i="6"/>
  <c r="AQ10" i="6"/>
  <c r="AP10" i="6"/>
  <c r="AO10" i="6"/>
  <c r="AN10" i="6"/>
  <c r="AM10" i="6"/>
  <c r="AZ9" i="6"/>
  <c r="AY9" i="6"/>
  <c r="AX9" i="6"/>
  <c r="AW9" i="6"/>
  <c r="AV9" i="6"/>
  <c r="AU9" i="6"/>
  <c r="AR9" i="6"/>
  <c r="AQ9" i="6"/>
  <c r="AP9" i="6"/>
  <c r="AO9" i="6"/>
  <c r="AN9" i="6"/>
  <c r="AM9" i="6"/>
  <c r="AZ8" i="6"/>
  <c r="AY8" i="6"/>
  <c r="AX8" i="6"/>
  <c r="AW8" i="6"/>
  <c r="AV8" i="6"/>
  <c r="AU8" i="6"/>
  <c r="AR8" i="6"/>
  <c r="AQ8" i="6"/>
  <c r="AP8" i="6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Y6" i="6"/>
  <c r="AX6" i="6"/>
  <c r="AW6" i="6"/>
  <c r="AV6" i="6"/>
  <c r="AU6" i="6"/>
  <c r="AR6" i="6"/>
  <c r="AQ6" i="6"/>
  <c r="AP6" i="6"/>
  <c r="AO6" i="6"/>
  <c r="AN6" i="6"/>
  <c r="AM6" i="6"/>
  <c r="AZ5" i="6"/>
  <c r="AY5" i="6"/>
  <c r="AX5" i="6"/>
  <c r="AW5" i="6"/>
  <c r="AV5" i="6"/>
  <c r="AU5" i="6"/>
  <c r="AR5" i="6"/>
  <c r="AQ5" i="6"/>
  <c r="AP5" i="6"/>
  <c r="AO5" i="6"/>
  <c r="AN5" i="6"/>
  <c r="AM5" i="6"/>
  <c r="AZ4" i="6"/>
  <c r="AY4" i="6"/>
  <c r="AX4" i="6"/>
  <c r="AW4" i="6"/>
  <c r="AV4" i="6"/>
  <c r="AU4" i="6"/>
  <c r="AR4" i="6"/>
  <c r="AQ4" i="6"/>
  <c r="AP4" i="6"/>
  <c r="AO4" i="6"/>
  <c r="AN4" i="6"/>
  <c r="AM4" i="6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AN184" i="9"/>
  <c r="AM184" i="9"/>
  <c r="AL184" i="9"/>
  <c r="AK184" i="9"/>
  <c r="AJ184" i="9"/>
  <c r="AI184" i="9"/>
  <c r="AN183" i="9"/>
  <c r="AM183" i="9"/>
  <c r="AL183" i="9"/>
  <c r="AK183" i="9"/>
  <c r="AJ183" i="9"/>
  <c r="AI183" i="9"/>
  <c r="AN182" i="9"/>
  <c r="AM182" i="9"/>
  <c r="AL182" i="9"/>
  <c r="AK182" i="9"/>
  <c r="AJ182" i="9"/>
  <c r="AI182" i="9"/>
  <c r="AN181" i="9"/>
  <c r="AM181" i="9"/>
  <c r="AL181" i="9"/>
  <c r="AK181" i="9"/>
  <c r="AJ181" i="9"/>
  <c r="AI181" i="9"/>
  <c r="AN180" i="9"/>
  <c r="AM180" i="9"/>
  <c r="AL180" i="9"/>
  <c r="AK180" i="9"/>
  <c r="AJ180" i="9"/>
  <c r="AI180" i="9"/>
  <c r="AN179" i="9"/>
  <c r="AM179" i="9"/>
  <c r="AL179" i="9"/>
  <c r="AK179" i="9"/>
  <c r="AJ179" i="9"/>
  <c r="AI179" i="9"/>
  <c r="AN178" i="9"/>
  <c r="AM178" i="9"/>
  <c r="AL178" i="9"/>
  <c r="AK178" i="9"/>
  <c r="AJ178" i="9"/>
  <c r="AI178" i="9"/>
  <c r="AN177" i="9"/>
  <c r="AM177" i="9"/>
  <c r="AL177" i="9"/>
  <c r="AK177" i="9"/>
  <c r="AJ177" i="9"/>
  <c r="AI177" i="9"/>
  <c r="AN176" i="9"/>
  <c r="AM176" i="9"/>
  <c r="AL176" i="9"/>
  <c r="AK176" i="9"/>
  <c r="AJ176" i="9"/>
  <c r="AI176" i="9"/>
  <c r="AN175" i="9"/>
  <c r="AM175" i="9"/>
  <c r="AL175" i="9"/>
  <c r="AK175" i="9"/>
  <c r="AJ175" i="9"/>
  <c r="AI175" i="9"/>
  <c r="AN174" i="9"/>
  <c r="AM174" i="9"/>
  <c r="AL174" i="9"/>
  <c r="AK174" i="9"/>
  <c r="AJ174" i="9"/>
  <c r="AI174" i="9"/>
  <c r="AN173" i="9"/>
  <c r="AM173" i="9"/>
  <c r="AL173" i="9"/>
  <c r="AK173" i="9"/>
  <c r="AJ173" i="9"/>
  <c r="AI173" i="9"/>
  <c r="AN172" i="9"/>
  <c r="AM172" i="9"/>
  <c r="AL172" i="9"/>
  <c r="AK172" i="9"/>
  <c r="AJ172" i="9"/>
  <c r="AI172" i="9"/>
  <c r="AN171" i="9"/>
  <c r="AM171" i="9"/>
  <c r="AL171" i="9"/>
  <c r="AK171" i="9"/>
  <c r="AJ171" i="9"/>
  <c r="AI171" i="9"/>
  <c r="AN170" i="9"/>
  <c r="AM170" i="9"/>
  <c r="AL170" i="9"/>
  <c r="AK170" i="9"/>
  <c r="AJ170" i="9"/>
  <c r="AI170" i="9"/>
  <c r="AN169" i="9"/>
  <c r="AM169" i="9"/>
  <c r="AL169" i="9"/>
  <c r="AK169" i="9"/>
  <c r="AJ169" i="9"/>
  <c r="AI169" i="9"/>
  <c r="AN168" i="9"/>
  <c r="AM168" i="9"/>
  <c r="AL168" i="9"/>
  <c r="AK168" i="9"/>
  <c r="AJ168" i="9"/>
  <c r="AI168" i="9"/>
  <c r="AN167" i="9"/>
  <c r="AM167" i="9"/>
  <c r="AL167" i="9"/>
  <c r="AK167" i="9"/>
  <c r="AJ167" i="9"/>
  <c r="AI167" i="9"/>
  <c r="AN166" i="9"/>
  <c r="AM166" i="9"/>
  <c r="AL166" i="9"/>
  <c r="AK166" i="9"/>
  <c r="AJ166" i="9"/>
  <c r="AI166" i="9"/>
  <c r="AN165" i="9"/>
  <c r="AM165" i="9"/>
  <c r="AL165" i="9"/>
  <c r="AK165" i="9"/>
  <c r="AJ165" i="9"/>
  <c r="AI165" i="9"/>
  <c r="AN164" i="9"/>
  <c r="AM164" i="9"/>
  <c r="AL164" i="9"/>
  <c r="AK164" i="9"/>
  <c r="AJ164" i="9"/>
  <c r="AI164" i="9"/>
  <c r="AN163" i="9"/>
  <c r="AM163" i="9"/>
  <c r="AL163" i="9"/>
  <c r="AK163" i="9"/>
  <c r="AJ163" i="9"/>
  <c r="AI163" i="9"/>
  <c r="AN162" i="9"/>
  <c r="AM162" i="9"/>
  <c r="AL162" i="9"/>
  <c r="AK162" i="9"/>
  <c r="AJ162" i="9"/>
  <c r="AI162" i="9"/>
  <c r="AN161" i="9"/>
  <c r="AM161" i="9"/>
  <c r="AL161" i="9"/>
  <c r="AK161" i="9"/>
  <c r="AJ161" i="9"/>
  <c r="AI161" i="9"/>
  <c r="AN160" i="9"/>
  <c r="AM160" i="9"/>
  <c r="AL160" i="9"/>
  <c r="AK160" i="9"/>
  <c r="AJ160" i="9"/>
  <c r="AI160" i="9"/>
  <c r="AN159" i="9"/>
  <c r="AM159" i="9"/>
  <c r="AL159" i="9"/>
  <c r="AK159" i="9"/>
  <c r="AJ159" i="9"/>
  <c r="AI159" i="9"/>
  <c r="AN158" i="9"/>
  <c r="AM158" i="9"/>
  <c r="AL158" i="9"/>
  <c r="AK158" i="9"/>
  <c r="AJ158" i="9"/>
  <c r="AI158" i="9"/>
  <c r="AN157" i="9"/>
  <c r="AM157" i="9"/>
  <c r="AL157" i="9"/>
  <c r="AK157" i="9"/>
  <c r="AJ157" i="9"/>
  <c r="AI157" i="9"/>
  <c r="AN156" i="9"/>
  <c r="AM156" i="9"/>
  <c r="AL156" i="9"/>
  <c r="AK156" i="9"/>
  <c r="AJ156" i="9"/>
  <c r="AI156" i="9"/>
  <c r="AN155" i="9"/>
  <c r="AM155" i="9"/>
  <c r="AL155" i="9"/>
  <c r="AK155" i="9"/>
  <c r="AJ155" i="9"/>
  <c r="AI155" i="9"/>
  <c r="AN154" i="9"/>
  <c r="AM154" i="9"/>
  <c r="AL154" i="9"/>
  <c r="AK154" i="9"/>
  <c r="AJ154" i="9"/>
  <c r="AI154" i="9"/>
  <c r="AN153" i="9"/>
  <c r="AM153" i="9"/>
  <c r="AL153" i="9"/>
  <c r="AK153" i="9"/>
  <c r="AJ153" i="9"/>
  <c r="AI153" i="9"/>
  <c r="AN152" i="9"/>
  <c r="AM152" i="9"/>
  <c r="AL152" i="9"/>
  <c r="AK152" i="9"/>
  <c r="AJ152" i="9"/>
  <c r="AI152" i="9"/>
  <c r="AN151" i="9"/>
  <c r="AM151" i="9"/>
  <c r="AL151" i="9"/>
  <c r="AK151" i="9"/>
  <c r="AJ151" i="9"/>
  <c r="AI151" i="9"/>
  <c r="AN150" i="9"/>
  <c r="AM150" i="9"/>
  <c r="AL150" i="9"/>
  <c r="AK150" i="9"/>
  <c r="AJ150" i="9"/>
  <c r="AI150" i="9"/>
  <c r="AN149" i="9"/>
  <c r="AM149" i="9"/>
  <c r="AL149" i="9"/>
  <c r="AK149" i="9"/>
  <c r="AJ149" i="9"/>
  <c r="AI149" i="9"/>
  <c r="AN148" i="9"/>
  <c r="AM148" i="9"/>
  <c r="AL148" i="9"/>
  <c r="AK148" i="9"/>
  <c r="AJ148" i="9"/>
  <c r="AI148" i="9"/>
  <c r="AN147" i="9"/>
  <c r="AM147" i="9"/>
  <c r="AL147" i="9"/>
  <c r="AK147" i="9"/>
  <c r="AJ147" i="9"/>
  <c r="AI147" i="9"/>
  <c r="AN146" i="9"/>
  <c r="AM146" i="9"/>
  <c r="AL146" i="9"/>
  <c r="AK146" i="9"/>
  <c r="AJ146" i="9"/>
  <c r="AI146" i="9"/>
  <c r="AN145" i="9"/>
  <c r="AM145" i="9"/>
  <c r="AL145" i="9"/>
  <c r="AK145" i="9"/>
  <c r="AJ145" i="9"/>
  <c r="AI145" i="9"/>
  <c r="AN144" i="9"/>
  <c r="AM144" i="9"/>
  <c r="AL144" i="9"/>
  <c r="AK144" i="9"/>
  <c r="AJ144" i="9"/>
  <c r="AI144" i="9"/>
  <c r="AN143" i="9"/>
  <c r="AM143" i="9"/>
  <c r="AL143" i="9"/>
  <c r="AK143" i="9"/>
  <c r="AJ143" i="9"/>
  <c r="AI143" i="9"/>
  <c r="AN142" i="9"/>
  <c r="AM142" i="9"/>
  <c r="AL142" i="9"/>
  <c r="AK142" i="9"/>
  <c r="AJ142" i="9"/>
  <c r="AI142" i="9"/>
  <c r="AN141" i="9"/>
  <c r="AM141" i="9"/>
  <c r="AL141" i="9"/>
  <c r="AK141" i="9"/>
  <c r="AJ141" i="9"/>
  <c r="AI141" i="9"/>
  <c r="AN140" i="9"/>
  <c r="AM140" i="9"/>
  <c r="AL140" i="9"/>
  <c r="AK140" i="9"/>
  <c r="AJ140" i="9"/>
  <c r="AI140" i="9"/>
  <c r="AN139" i="9"/>
  <c r="AM139" i="9"/>
  <c r="AL139" i="9"/>
  <c r="AK139" i="9"/>
  <c r="AJ139" i="9"/>
  <c r="AI139" i="9"/>
  <c r="AN138" i="9"/>
  <c r="AM138" i="9"/>
  <c r="AL138" i="9"/>
  <c r="AK138" i="9"/>
  <c r="AJ138" i="9"/>
  <c r="AI138" i="9"/>
  <c r="AN137" i="9"/>
  <c r="AM137" i="9"/>
  <c r="AL137" i="9"/>
  <c r="AK137" i="9"/>
  <c r="AJ137" i="9"/>
  <c r="AI137" i="9"/>
  <c r="AN136" i="9"/>
  <c r="AM136" i="9"/>
  <c r="AL136" i="9"/>
  <c r="AK136" i="9"/>
  <c r="AJ136" i="9"/>
  <c r="AI136" i="9"/>
  <c r="AN135" i="9"/>
  <c r="AM135" i="9"/>
  <c r="AL135" i="9"/>
  <c r="AK135" i="9"/>
  <c r="AJ135" i="9"/>
  <c r="AI135" i="9"/>
  <c r="AN134" i="9"/>
  <c r="AM134" i="9"/>
  <c r="AL134" i="9"/>
  <c r="AK134" i="9"/>
  <c r="AJ134" i="9"/>
  <c r="AI134" i="9"/>
  <c r="AN133" i="9"/>
  <c r="AM133" i="9"/>
  <c r="AL133" i="9"/>
  <c r="AK133" i="9"/>
  <c r="AJ133" i="9"/>
  <c r="AI133" i="9"/>
  <c r="AN132" i="9"/>
  <c r="AM132" i="9"/>
  <c r="AL132" i="9"/>
  <c r="AK132" i="9"/>
  <c r="AJ132" i="9"/>
  <c r="AI132" i="9"/>
  <c r="AN131" i="9"/>
  <c r="AM131" i="9"/>
  <c r="AL131" i="9"/>
  <c r="AK131" i="9"/>
  <c r="AJ131" i="9"/>
  <c r="AI131" i="9"/>
  <c r="AN130" i="9"/>
  <c r="AM130" i="9"/>
  <c r="AL130" i="9"/>
  <c r="AK130" i="9"/>
  <c r="AJ130" i="9"/>
  <c r="AI130" i="9"/>
  <c r="AN129" i="9"/>
  <c r="AM129" i="9"/>
  <c r="AL129" i="9"/>
  <c r="AK129" i="9"/>
  <c r="AJ129" i="9"/>
  <c r="AI129" i="9"/>
  <c r="AN128" i="9"/>
  <c r="AM128" i="9"/>
  <c r="AL128" i="9"/>
  <c r="AK128" i="9"/>
  <c r="AJ128" i="9"/>
  <c r="AI128" i="9"/>
  <c r="AN127" i="9"/>
  <c r="AM127" i="9"/>
  <c r="AL127" i="9"/>
  <c r="AK127" i="9"/>
  <c r="AJ127" i="9"/>
  <c r="AI127" i="9"/>
  <c r="AN126" i="9"/>
  <c r="AM126" i="9"/>
  <c r="AL126" i="9"/>
  <c r="AK126" i="9"/>
  <c r="AJ126" i="9"/>
  <c r="AI126" i="9"/>
  <c r="AN125" i="9"/>
  <c r="AM125" i="9"/>
  <c r="AL125" i="9"/>
  <c r="AK125" i="9"/>
  <c r="AJ125" i="9"/>
  <c r="AI125" i="9"/>
  <c r="AN124" i="9"/>
  <c r="AM124" i="9"/>
  <c r="AL124" i="9"/>
  <c r="AK124" i="9"/>
  <c r="AJ124" i="9"/>
  <c r="AI124" i="9"/>
  <c r="AN123" i="9"/>
  <c r="AM123" i="9"/>
  <c r="AL123" i="9"/>
  <c r="AK123" i="9"/>
  <c r="AJ123" i="9"/>
  <c r="AI123" i="9"/>
  <c r="AN122" i="9"/>
  <c r="AM122" i="9"/>
  <c r="AL122" i="9"/>
  <c r="AK122" i="9"/>
  <c r="AJ122" i="9"/>
  <c r="AI122" i="9"/>
  <c r="AN121" i="9"/>
  <c r="AM121" i="9"/>
  <c r="AL121" i="9"/>
  <c r="AK121" i="9"/>
  <c r="AJ121" i="9"/>
  <c r="AI121" i="9"/>
  <c r="AN120" i="9"/>
  <c r="AM120" i="9"/>
  <c r="AL120" i="9"/>
  <c r="AK120" i="9"/>
  <c r="AJ120" i="9"/>
  <c r="AI120" i="9"/>
  <c r="AN119" i="9"/>
  <c r="AM119" i="9"/>
  <c r="AL119" i="9"/>
  <c r="AK119" i="9"/>
  <c r="AJ119" i="9"/>
  <c r="AI119" i="9"/>
  <c r="AN118" i="9"/>
  <c r="AM118" i="9"/>
  <c r="AL118" i="9"/>
  <c r="AK118" i="9"/>
  <c r="AJ118" i="9"/>
  <c r="AI118" i="9"/>
  <c r="AN117" i="9"/>
  <c r="AM117" i="9"/>
  <c r="AL117" i="9"/>
  <c r="AK117" i="9"/>
  <c r="AJ117" i="9"/>
  <c r="AI117" i="9"/>
  <c r="AN116" i="9"/>
  <c r="AM116" i="9"/>
  <c r="AL116" i="9"/>
  <c r="AK116" i="9"/>
  <c r="AJ116" i="9"/>
  <c r="AI116" i="9"/>
  <c r="AN115" i="9"/>
  <c r="AM115" i="9"/>
  <c r="AL115" i="9"/>
  <c r="AK115" i="9"/>
  <c r="AJ115" i="9"/>
  <c r="AI115" i="9"/>
  <c r="AN114" i="9"/>
  <c r="AM114" i="9"/>
  <c r="AL114" i="9"/>
  <c r="AK114" i="9"/>
  <c r="AJ114" i="9"/>
  <c r="AI114" i="9"/>
  <c r="AN113" i="9"/>
  <c r="AM113" i="9"/>
  <c r="AL113" i="9"/>
  <c r="AK113" i="9"/>
  <c r="AJ113" i="9"/>
  <c r="AI113" i="9"/>
  <c r="AN112" i="9"/>
  <c r="AM112" i="9"/>
  <c r="AL112" i="9"/>
  <c r="AK112" i="9"/>
  <c r="AJ112" i="9"/>
  <c r="AI112" i="9"/>
  <c r="AN111" i="9"/>
  <c r="AM111" i="9"/>
  <c r="AL111" i="9"/>
  <c r="AK111" i="9"/>
  <c r="AJ111" i="9"/>
  <c r="AI111" i="9"/>
  <c r="AN110" i="9"/>
  <c r="AM110" i="9"/>
  <c r="AL110" i="9"/>
  <c r="AK110" i="9"/>
  <c r="AJ110" i="9"/>
  <c r="AI110" i="9"/>
  <c r="AN109" i="9"/>
  <c r="AM109" i="9"/>
  <c r="AL109" i="9"/>
  <c r="AK109" i="9"/>
  <c r="AJ109" i="9"/>
  <c r="AI109" i="9"/>
  <c r="AN108" i="9"/>
  <c r="AM108" i="9"/>
  <c r="AL108" i="9"/>
  <c r="AK108" i="9"/>
  <c r="AJ108" i="9"/>
  <c r="AI108" i="9"/>
  <c r="AN107" i="9"/>
  <c r="AM107" i="9"/>
  <c r="AL107" i="9"/>
  <c r="AK107" i="9"/>
  <c r="AJ107" i="9"/>
  <c r="AI107" i="9"/>
  <c r="AN106" i="9"/>
  <c r="AM106" i="9"/>
  <c r="AL106" i="9"/>
  <c r="AK106" i="9"/>
  <c r="AJ106" i="9"/>
  <c r="AI106" i="9"/>
  <c r="AN105" i="9"/>
  <c r="AM105" i="9"/>
  <c r="AL105" i="9"/>
  <c r="AK105" i="9"/>
  <c r="AJ105" i="9"/>
  <c r="AI105" i="9"/>
  <c r="AN104" i="9"/>
  <c r="AM104" i="9"/>
  <c r="AL104" i="9"/>
  <c r="AK104" i="9"/>
  <c r="AJ104" i="9"/>
  <c r="AI104" i="9"/>
  <c r="AN103" i="9"/>
  <c r="AM103" i="9"/>
  <c r="AL103" i="9"/>
  <c r="AK103" i="9"/>
  <c r="AJ103" i="9"/>
  <c r="AI103" i="9"/>
  <c r="AN102" i="9"/>
  <c r="AM102" i="9"/>
  <c r="AL102" i="9"/>
  <c r="AK102" i="9"/>
  <c r="AJ102" i="9"/>
  <c r="AI102" i="9"/>
  <c r="AN101" i="9"/>
  <c r="AM101" i="9"/>
  <c r="AL101" i="9"/>
  <c r="AK101" i="9"/>
  <c r="AJ101" i="9"/>
  <c r="AI101" i="9"/>
  <c r="AN100" i="9"/>
  <c r="AM100" i="9"/>
  <c r="AL100" i="9"/>
  <c r="AK100" i="9"/>
  <c r="AJ100" i="9"/>
  <c r="AI100" i="9"/>
  <c r="AN99" i="9"/>
  <c r="AM99" i="9"/>
  <c r="AL99" i="9"/>
  <c r="AK99" i="9"/>
  <c r="AJ99" i="9"/>
  <c r="AI99" i="9"/>
  <c r="AN98" i="9"/>
  <c r="AM98" i="9"/>
  <c r="AL98" i="9"/>
  <c r="AK98" i="9"/>
  <c r="AJ98" i="9"/>
  <c r="AI98" i="9"/>
  <c r="AN97" i="9"/>
  <c r="AM97" i="9"/>
  <c r="AL97" i="9"/>
  <c r="AK97" i="9"/>
  <c r="AJ97" i="9"/>
  <c r="AI97" i="9"/>
  <c r="AN96" i="9"/>
  <c r="AM96" i="9"/>
  <c r="AL96" i="9"/>
  <c r="AK96" i="9"/>
  <c r="AJ96" i="9"/>
  <c r="AI96" i="9"/>
  <c r="AN95" i="9"/>
  <c r="AM95" i="9"/>
  <c r="AL95" i="9"/>
  <c r="AK95" i="9"/>
  <c r="AJ95" i="9"/>
  <c r="AI95" i="9"/>
  <c r="AN94" i="9"/>
  <c r="AM94" i="9"/>
  <c r="AL94" i="9"/>
  <c r="AK94" i="9"/>
  <c r="AJ94" i="9"/>
  <c r="AI94" i="9"/>
  <c r="AN93" i="9"/>
  <c r="AM93" i="9"/>
  <c r="AL93" i="9"/>
  <c r="AK93" i="9"/>
  <c r="AJ93" i="9"/>
  <c r="AI93" i="9"/>
  <c r="AN92" i="9"/>
  <c r="AM92" i="9"/>
  <c r="AL92" i="9"/>
  <c r="AK92" i="9"/>
  <c r="AJ92" i="9"/>
  <c r="AI92" i="9"/>
  <c r="AN91" i="9"/>
  <c r="AM91" i="9"/>
  <c r="AL91" i="9"/>
  <c r="AK91" i="9"/>
  <c r="AJ91" i="9"/>
  <c r="AI91" i="9"/>
  <c r="AN90" i="9"/>
  <c r="AM90" i="9"/>
  <c r="AL90" i="9"/>
  <c r="AK90" i="9"/>
  <c r="AJ90" i="9"/>
  <c r="AI90" i="9"/>
  <c r="AN89" i="9"/>
  <c r="AM89" i="9"/>
  <c r="AL89" i="9"/>
  <c r="AK89" i="9"/>
  <c r="AJ89" i="9"/>
  <c r="AI89" i="9"/>
  <c r="AN88" i="9"/>
  <c r="AM88" i="9"/>
  <c r="AL88" i="9"/>
  <c r="AK88" i="9"/>
  <c r="AJ88" i="9"/>
  <c r="AI88" i="9"/>
  <c r="AN87" i="9"/>
  <c r="AM87" i="9"/>
  <c r="AL87" i="9"/>
  <c r="AK87" i="9"/>
  <c r="AJ87" i="9"/>
  <c r="AI87" i="9"/>
  <c r="AN86" i="9"/>
  <c r="AM86" i="9"/>
  <c r="AL86" i="9"/>
  <c r="AK86" i="9"/>
  <c r="AJ86" i="9"/>
  <c r="AI86" i="9"/>
  <c r="AN85" i="9"/>
  <c r="AM85" i="9"/>
  <c r="AL85" i="9"/>
  <c r="AK85" i="9"/>
  <c r="AJ85" i="9"/>
  <c r="AI85" i="9"/>
  <c r="AN84" i="9"/>
  <c r="AM84" i="9"/>
  <c r="AL84" i="9"/>
  <c r="AK84" i="9"/>
  <c r="AJ84" i="9"/>
  <c r="AI84" i="9"/>
  <c r="AN83" i="9"/>
  <c r="AM83" i="9"/>
  <c r="AL83" i="9"/>
  <c r="AK83" i="9"/>
  <c r="AJ83" i="9"/>
  <c r="AI83" i="9"/>
  <c r="AN82" i="9"/>
  <c r="AM82" i="9"/>
  <c r="AL82" i="9"/>
  <c r="AK82" i="9"/>
  <c r="AJ82" i="9"/>
  <c r="AI82" i="9"/>
  <c r="AN81" i="9"/>
  <c r="AM81" i="9"/>
  <c r="AL81" i="9"/>
  <c r="AK81" i="9"/>
  <c r="AJ81" i="9"/>
  <c r="AI81" i="9"/>
  <c r="AN80" i="9"/>
  <c r="AM80" i="9"/>
  <c r="AL80" i="9"/>
  <c r="AK80" i="9"/>
  <c r="AJ80" i="9"/>
  <c r="AI80" i="9"/>
  <c r="AN79" i="9"/>
  <c r="AM79" i="9"/>
  <c r="AL79" i="9"/>
  <c r="AK79" i="9"/>
  <c r="AJ79" i="9"/>
  <c r="AI79" i="9"/>
  <c r="AN78" i="9"/>
  <c r="AM78" i="9"/>
  <c r="AL78" i="9"/>
  <c r="AK78" i="9"/>
  <c r="AJ78" i="9"/>
  <c r="AI78" i="9"/>
  <c r="AN77" i="9"/>
  <c r="AM77" i="9"/>
  <c r="AL77" i="9"/>
  <c r="AK77" i="9"/>
  <c r="AJ77" i="9"/>
  <c r="AI77" i="9"/>
  <c r="AN76" i="9"/>
  <c r="AM76" i="9"/>
  <c r="AL76" i="9"/>
  <c r="AK76" i="9"/>
  <c r="AJ76" i="9"/>
  <c r="AI76" i="9"/>
  <c r="AN75" i="9"/>
  <c r="AM75" i="9"/>
  <c r="AL75" i="9"/>
  <c r="AK75" i="9"/>
  <c r="AJ75" i="9"/>
  <c r="AI75" i="9"/>
  <c r="AN74" i="9"/>
  <c r="AM74" i="9"/>
  <c r="AL74" i="9"/>
  <c r="AK74" i="9"/>
  <c r="AJ74" i="9"/>
  <c r="AI74" i="9"/>
  <c r="AN73" i="9"/>
  <c r="AM73" i="9"/>
  <c r="AL73" i="9"/>
  <c r="AK73" i="9"/>
  <c r="AJ73" i="9"/>
  <c r="AI73" i="9"/>
  <c r="AN72" i="9"/>
  <c r="AM72" i="9"/>
  <c r="AL72" i="9"/>
  <c r="AK72" i="9"/>
  <c r="AJ72" i="9"/>
  <c r="AI72" i="9"/>
  <c r="AN71" i="9"/>
  <c r="AM71" i="9"/>
  <c r="AL71" i="9"/>
  <c r="AK71" i="9"/>
  <c r="AJ71" i="9"/>
  <c r="AI71" i="9"/>
  <c r="AN70" i="9"/>
  <c r="AM70" i="9"/>
  <c r="AL70" i="9"/>
  <c r="AK70" i="9"/>
  <c r="AJ70" i="9"/>
  <c r="AI70" i="9"/>
  <c r="AN69" i="9"/>
  <c r="AM69" i="9"/>
  <c r="AL69" i="9"/>
  <c r="AK69" i="9"/>
  <c r="AJ69" i="9"/>
  <c r="AI69" i="9"/>
  <c r="AN68" i="9"/>
  <c r="AM68" i="9"/>
  <c r="AL68" i="9"/>
  <c r="AK68" i="9"/>
  <c r="AJ68" i="9"/>
  <c r="AI68" i="9"/>
  <c r="AN67" i="9"/>
  <c r="AM67" i="9"/>
  <c r="AL67" i="9"/>
  <c r="AK67" i="9"/>
  <c r="AJ67" i="9"/>
  <c r="AI67" i="9"/>
  <c r="AN66" i="9"/>
  <c r="AM66" i="9"/>
  <c r="AL66" i="9"/>
  <c r="AK66" i="9"/>
  <c r="AJ66" i="9"/>
  <c r="AI66" i="9"/>
  <c r="AN65" i="9"/>
  <c r="AM65" i="9"/>
  <c r="AL65" i="9"/>
  <c r="AK65" i="9"/>
  <c r="AJ65" i="9"/>
  <c r="AI65" i="9"/>
  <c r="AN64" i="9"/>
  <c r="AM64" i="9"/>
  <c r="AL64" i="9"/>
  <c r="AK64" i="9"/>
  <c r="AJ64" i="9"/>
  <c r="AI64" i="9"/>
  <c r="AN63" i="9"/>
  <c r="AM63" i="9"/>
  <c r="AL63" i="9"/>
  <c r="AK63" i="9"/>
  <c r="AJ63" i="9"/>
  <c r="AI63" i="9"/>
  <c r="AN62" i="9"/>
  <c r="AM62" i="9"/>
  <c r="AL62" i="9"/>
  <c r="AK62" i="9"/>
  <c r="AJ62" i="9"/>
  <c r="AI62" i="9"/>
  <c r="AN61" i="9"/>
  <c r="AM61" i="9"/>
  <c r="AL61" i="9"/>
  <c r="AK61" i="9"/>
  <c r="AJ61" i="9"/>
  <c r="AI61" i="9"/>
  <c r="AN60" i="9"/>
  <c r="AM60" i="9"/>
  <c r="AL60" i="9"/>
  <c r="AK60" i="9"/>
  <c r="AJ60" i="9"/>
  <c r="AI60" i="9"/>
  <c r="AN59" i="9"/>
  <c r="AM59" i="9"/>
  <c r="AL59" i="9"/>
  <c r="AK59" i="9"/>
  <c r="AJ59" i="9"/>
  <c r="AI59" i="9"/>
  <c r="AN58" i="9"/>
  <c r="AM58" i="9"/>
  <c r="AL58" i="9"/>
  <c r="AK58" i="9"/>
  <c r="AJ58" i="9"/>
  <c r="AI58" i="9"/>
  <c r="AN57" i="9"/>
  <c r="AM57" i="9"/>
  <c r="AL57" i="9"/>
  <c r="AK57" i="9"/>
  <c r="AJ57" i="9"/>
  <c r="AI57" i="9"/>
  <c r="AN56" i="9"/>
  <c r="AM56" i="9"/>
  <c r="AL56" i="9"/>
  <c r="AK56" i="9"/>
  <c r="AJ56" i="9"/>
  <c r="AI56" i="9"/>
  <c r="AN55" i="9"/>
  <c r="AM55" i="9"/>
  <c r="AL55" i="9"/>
  <c r="AK55" i="9"/>
  <c r="AJ55" i="9"/>
  <c r="AI55" i="9"/>
  <c r="AN54" i="9"/>
  <c r="AM54" i="9"/>
  <c r="AL54" i="9"/>
  <c r="AK54" i="9"/>
  <c r="AJ54" i="9"/>
  <c r="AI54" i="9"/>
  <c r="AN53" i="9"/>
  <c r="AM53" i="9"/>
  <c r="AL53" i="9"/>
  <c r="AK53" i="9"/>
  <c r="AJ53" i="9"/>
  <c r="AI53" i="9"/>
  <c r="AN52" i="9"/>
  <c r="AM52" i="9"/>
  <c r="AL52" i="9"/>
  <c r="AK52" i="9"/>
  <c r="AJ52" i="9"/>
  <c r="AI52" i="9"/>
  <c r="AN51" i="9"/>
  <c r="AM51" i="9"/>
  <c r="AL51" i="9"/>
  <c r="AK51" i="9"/>
  <c r="AJ51" i="9"/>
  <c r="AI51" i="9"/>
  <c r="AN50" i="9"/>
  <c r="AM50" i="9"/>
  <c r="AL50" i="9"/>
  <c r="AK50" i="9"/>
  <c r="AJ50" i="9"/>
  <c r="AI50" i="9"/>
  <c r="AN49" i="9"/>
  <c r="AM49" i="9"/>
  <c r="AL49" i="9"/>
  <c r="AK49" i="9"/>
  <c r="AJ49" i="9"/>
  <c r="AI49" i="9"/>
  <c r="AN48" i="9"/>
  <c r="AM48" i="9"/>
  <c r="AL48" i="9"/>
  <c r="AK48" i="9"/>
  <c r="AJ48" i="9"/>
  <c r="AI48" i="9"/>
  <c r="AN47" i="9"/>
  <c r="AM47" i="9"/>
  <c r="AL47" i="9"/>
  <c r="AK47" i="9"/>
  <c r="AJ47" i="9"/>
  <c r="AI47" i="9"/>
  <c r="AN46" i="9"/>
  <c r="AM46" i="9"/>
  <c r="AL46" i="9"/>
  <c r="AK46" i="9"/>
  <c r="AJ46" i="9"/>
  <c r="AI46" i="9"/>
  <c r="AN45" i="9"/>
  <c r="AM45" i="9"/>
  <c r="AL45" i="9"/>
  <c r="AK45" i="9"/>
  <c r="AJ45" i="9"/>
  <c r="AI45" i="9"/>
  <c r="AN44" i="9"/>
  <c r="AM44" i="9"/>
  <c r="AL44" i="9"/>
  <c r="AK44" i="9"/>
  <c r="AJ44" i="9"/>
  <c r="AI44" i="9"/>
  <c r="AN43" i="9"/>
  <c r="AM43" i="9"/>
  <c r="AL43" i="9"/>
  <c r="AK43" i="9"/>
  <c r="AJ43" i="9"/>
  <c r="AI43" i="9"/>
  <c r="AN42" i="9"/>
  <c r="AM42" i="9"/>
  <c r="AL42" i="9"/>
  <c r="AK42" i="9"/>
  <c r="AJ42" i="9"/>
  <c r="AI42" i="9"/>
  <c r="AN41" i="9"/>
  <c r="AM41" i="9"/>
  <c r="AL41" i="9"/>
  <c r="AK41" i="9"/>
  <c r="AJ41" i="9"/>
  <c r="AI41" i="9"/>
  <c r="AN40" i="9"/>
  <c r="AM40" i="9"/>
  <c r="AL40" i="9"/>
  <c r="AK40" i="9"/>
  <c r="AJ40" i="9"/>
  <c r="AI40" i="9"/>
  <c r="AN39" i="9"/>
  <c r="AM39" i="9"/>
  <c r="AL39" i="9"/>
  <c r="AK39" i="9"/>
  <c r="AJ39" i="9"/>
  <c r="AI39" i="9"/>
  <c r="AN38" i="9"/>
  <c r="AM38" i="9"/>
  <c r="AL38" i="9"/>
  <c r="AK38" i="9"/>
  <c r="AJ38" i="9"/>
  <c r="AI38" i="9"/>
  <c r="AN37" i="9"/>
  <c r="AM37" i="9"/>
  <c r="AL37" i="9"/>
  <c r="AK37" i="9"/>
  <c r="AJ37" i="9"/>
  <c r="AI37" i="9"/>
  <c r="AN36" i="9"/>
  <c r="AM36" i="9"/>
  <c r="AL36" i="9"/>
  <c r="AK36" i="9"/>
  <c r="AJ36" i="9"/>
  <c r="AI36" i="9"/>
  <c r="AN35" i="9"/>
  <c r="AM35" i="9"/>
  <c r="AL35" i="9"/>
  <c r="AK35" i="9"/>
  <c r="AJ35" i="9"/>
  <c r="AI35" i="9"/>
  <c r="AN34" i="9"/>
  <c r="AM34" i="9"/>
  <c r="AL34" i="9"/>
  <c r="AK34" i="9"/>
  <c r="AJ34" i="9"/>
  <c r="AI34" i="9"/>
  <c r="AN33" i="9"/>
  <c r="AM33" i="9"/>
  <c r="AL33" i="9"/>
  <c r="AK33" i="9"/>
  <c r="AJ33" i="9"/>
  <c r="AI33" i="9"/>
  <c r="AN32" i="9"/>
  <c r="AM32" i="9"/>
  <c r="AL32" i="9"/>
  <c r="AK32" i="9"/>
  <c r="AJ32" i="9"/>
  <c r="AI32" i="9"/>
  <c r="AN31" i="9"/>
  <c r="AM31" i="9"/>
  <c r="AL31" i="9"/>
  <c r="AK31" i="9"/>
  <c r="AJ31" i="9"/>
  <c r="AI31" i="9"/>
  <c r="AN30" i="9"/>
  <c r="AM30" i="9"/>
  <c r="AL30" i="9"/>
  <c r="AK30" i="9"/>
  <c r="AJ30" i="9"/>
  <c r="AI30" i="9"/>
  <c r="AN29" i="9"/>
  <c r="AM29" i="9"/>
  <c r="AL29" i="9"/>
  <c r="AK29" i="9"/>
  <c r="AJ29" i="9"/>
  <c r="AI29" i="9"/>
  <c r="AN28" i="9"/>
  <c r="AM28" i="9"/>
  <c r="AL28" i="9"/>
  <c r="AK28" i="9"/>
  <c r="AJ28" i="9"/>
  <c r="AI28" i="9"/>
  <c r="AN27" i="9"/>
  <c r="AM27" i="9"/>
  <c r="AL27" i="9"/>
  <c r="AK27" i="9"/>
  <c r="AJ27" i="9"/>
  <c r="AI27" i="9"/>
  <c r="AN26" i="9"/>
  <c r="AM26" i="9"/>
  <c r="AL26" i="9"/>
  <c r="AK26" i="9"/>
  <c r="AJ26" i="9"/>
  <c r="AI26" i="9"/>
  <c r="AN25" i="9"/>
  <c r="AM25" i="9"/>
  <c r="AL25" i="9"/>
  <c r="AK25" i="9"/>
  <c r="AJ25" i="9"/>
  <c r="AI25" i="9"/>
  <c r="AN24" i="9"/>
  <c r="AM24" i="9"/>
  <c r="AL24" i="9"/>
  <c r="AK24" i="9"/>
  <c r="AJ24" i="9"/>
  <c r="AI24" i="9"/>
  <c r="AN23" i="9"/>
  <c r="AM23" i="9"/>
  <c r="AL23" i="9"/>
  <c r="AK23" i="9"/>
  <c r="AJ23" i="9"/>
  <c r="AI23" i="9"/>
  <c r="AN22" i="9"/>
  <c r="AM22" i="9"/>
  <c r="AL22" i="9"/>
  <c r="AK22" i="9"/>
  <c r="AJ22" i="9"/>
  <c r="AI22" i="9"/>
  <c r="AN21" i="9"/>
  <c r="AM21" i="9"/>
  <c r="AL21" i="9"/>
  <c r="AK21" i="9"/>
  <c r="AJ21" i="9"/>
  <c r="AI21" i="9"/>
  <c r="AN20" i="9"/>
  <c r="AM20" i="9"/>
  <c r="AL20" i="9"/>
  <c r="AK20" i="9"/>
  <c r="AJ20" i="9"/>
  <c r="AI20" i="9"/>
  <c r="AN19" i="9"/>
  <c r="AM19" i="9"/>
  <c r="AL19" i="9"/>
  <c r="AK19" i="9"/>
  <c r="AJ19" i="9"/>
  <c r="AI19" i="9"/>
  <c r="AN18" i="9"/>
  <c r="AM18" i="9"/>
  <c r="AL18" i="9"/>
  <c r="AK18" i="9"/>
  <c r="AJ18" i="9"/>
  <c r="AI18" i="9"/>
  <c r="AN17" i="9"/>
  <c r="AM17" i="9"/>
  <c r="AL17" i="9"/>
  <c r="AK17" i="9"/>
  <c r="AJ17" i="9"/>
  <c r="AI17" i="9"/>
  <c r="AN16" i="9"/>
  <c r="AM16" i="9"/>
  <c r="AL16" i="9"/>
  <c r="AK16" i="9"/>
  <c r="AJ16" i="9"/>
  <c r="AI16" i="9"/>
  <c r="AN15" i="9"/>
  <c r="AM15" i="9"/>
  <c r="AL15" i="9"/>
  <c r="AK15" i="9"/>
  <c r="AJ15" i="9"/>
  <c r="AI15" i="9"/>
  <c r="AN14" i="9"/>
  <c r="AM14" i="9"/>
  <c r="AL14" i="9"/>
  <c r="AK14" i="9"/>
  <c r="AJ14" i="9"/>
  <c r="AI14" i="9"/>
  <c r="AN13" i="9"/>
  <c r="AM13" i="9"/>
  <c r="AL13" i="9"/>
  <c r="AK13" i="9"/>
  <c r="AJ13" i="9"/>
  <c r="AI13" i="9"/>
  <c r="AN12" i="9"/>
  <c r="AM12" i="9"/>
  <c r="AL12" i="9"/>
  <c r="AK12" i="9"/>
  <c r="AJ12" i="9"/>
  <c r="AI12" i="9"/>
  <c r="AN11" i="9"/>
  <c r="AM11" i="9"/>
  <c r="AL11" i="9"/>
  <c r="AK11" i="9"/>
  <c r="AJ11" i="9"/>
  <c r="AI11" i="9"/>
  <c r="AN10" i="9"/>
  <c r="AM10" i="9"/>
  <c r="AL10" i="9"/>
  <c r="AK10" i="9"/>
  <c r="AJ10" i="9"/>
  <c r="AI10" i="9"/>
  <c r="AN9" i="9"/>
  <c r="AM9" i="9"/>
  <c r="AL9" i="9"/>
  <c r="AK9" i="9"/>
  <c r="AJ9" i="9"/>
  <c r="AI9" i="9"/>
  <c r="AN8" i="9"/>
  <c r="AM8" i="9"/>
  <c r="AL8" i="9"/>
  <c r="AK8" i="9"/>
  <c r="AJ8" i="9"/>
  <c r="AI8" i="9"/>
  <c r="AN7" i="9"/>
  <c r="AM7" i="9"/>
  <c r="AL7" i="9"/>
  <c r="AK7" i="9"/>
  <c r="AJ7" i="9"/>
  <c r="AI7" i="9"/>
  <c r="AN6" i="9"/>
  <c r="AM6" i="9"/>
  <c r="AL6" i="9"/>
  <c r="AK6" i="9"/>
  <c r="AJ6" i="9"/>
  <c r="AI6" i="9"/>
  <c r="AN5" i="9"/>
  <c r="AM5" i="9"/>
  <c r="AL5" i="9"/>
  <c r="AK5" i="9"/>
  <c r="AJ5" i="9"/>
  <c r="AI5" i="9"/>
  <c r="O5" i="9"/>
  <c r="O6" i="9" s="1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U216" i="13"/>
  <c r="P216" i="13"/>
  <c r="O216" i="13"/>
  <c r="N216" i="13"/>
  <c r="M216" i="13"/>
  <c r="L216" i="13"/>
  <c r="K216" i="13"/>
  <c r="U214" i="13"/>
  <c r="T214" i="13"/>
  <c r="S214" i="13"/>
  <c r="R214" i="13"/>
  <c r="U213" i="13"/>
  <c r="T213" i="13"/>
  <c r="S213" i="13"/>
  <c r="R213" i="13"/>
  <c r="U212" i="13"/>
  <c r="T212" i="13"/>
  <c r="S212" i="13"/>
  <c r="R212" i="13"/>
  <c r="U211" i="13"/>
  <c r="T211" i="13"/>
  <c r="S211" i="13"/>
  <c r="R211" i="13"/>
  <c r="U210" i="13"/>
  <c r="T210" i="13"/>
  <c r="S210" i="13"/>
  <c r="R210" i="13"/>
  <c r="U209" i="13"/>
  <c r="T209" i="13"/>
  <c r="S209" i="13"/>
  <c r="R209" i="13"/>
  <c r="U208" i="13"/>
  <c r="T208" i="13"/>
  <c r="S208" i="13"/>
  <c r="R208" i="13"/>
  <c r="U207" i="13"/>
  <c r="T207" i="13"/>
  <c r="S207" i="13"/>
  <c r="R207" i="13"/>
  <c r="U206" i="13"/>
  <c r="T206" i="13"/>
  <c r="S206" i="13"/>
  <c r="R206" i="13"/>
  <c r="U205" i="13"/>
  <c r="T205" i="13"/>
  <c r="S205" i="13"/>
  <c r="R205" i="13"/>
  <c r="U204" i="13"/>
  <c r="T204" i="13"/>
  <c r="S204" i="13"/>
  <c r="R204" i="13"/>
  <c r="U203" i="13"/>
  <c r="T203" i="13"/>
  <c r="S203" i="13"/>
  <c r="R203" i="13"/>
  <c r="U202" i="13"/>
  <c r="T202" i="13"/>
  <c r="S202" i="13"/>
  <c r="R202" i="13"/>
  <c r="U201" i="13"/>
  <c r="T201" i="13"/>
  <c r="S201" i="13"/>
  <c r="R201" i="13"/>
  <c r="U200" i="13"/>
  <c r="T200" i="13"/>
  <c r="S200" i="13"/>
  <c r="R200" i="13"/>
  <c r="U199" i="13"/>
  <c r="T199" i="13"/>
  <c r="S199" i="13"/>
  <c r="R199" i="13"/>
  <c r="U198" i="13"/>
  <c r="T198" i="13"/>
  <c r="S198" i="13"/>
  <c r="R198" i="13"/>
  <c r="U197" i="13"/>
  <c r="T197" i="13"/>
  <c r="S197" i="13"/>
  <c r="R197" i="13"/>
  <c r="U196" i="13"/>
  <c r="T196" i="13"/>
  <c r="S196" i="13"/>
  <c r="R196" i="13"/>
  <c r="U195" i="13"/>
  <c r="T195" i="13"/>
  <c r="S195" i="13"/>
  <c r="R195" i="13"/>
  <c r="U194" i="13"/>
  <c r="T194" i="13"/>
  <c r="S194" i="13"/>
  <c r="R194" i="13"/>
  <c r="U193" i="13"/>
  <c r="T193" i="13"/>
  <c r="S193" i="13"/>
  <c r="R193" i="13"/>
  <c r="U192" i="13"/>
  <c r="T192" i="13"/>
  <c r="S192" i="13"/>
  <c r="R192" i="13"/>
  <c r="U191" i="13"/>
  <c r="T191" i="13"/>
  <c r="S191" i="13"/>
  <c r="R191" i="13"/>
  <c r="U190" i="13"/>
  <c r="T190" i="13"/>
  <c r="S190" i="13"/>
  <c r="R190" i="13"/>
  <c r="U189" i="13"/>
  <c r="T189" i="13"/>
  <c r="S189" i="13"/>
  <c r="R189" i="13"/>
  <c r="U188" i="13"/>
  <c r="T188" i="13"/>
  <c r="S188" i="13"/>
  <c r="R188" i="13"/>
  <c r="U187" i="13"/>
  <c r="T187" i="13"/>
  <c r="S187" i="13"/>
  <c r="R187" i="13"/>
  <c r="U186" i="13"/>
  <c r="T186" i="13"/>
  <c r="S186" i="13"/>
  <c r="R186" i="13"/>
  <c r="U185" i="13"/>
  <c r="T185" i="13"/>
  <c r="S185" i="13"/>
  <c r="R185" i="13"/>
  <c r="U184" i="13"/>
  <c r="T184" i="13"/>
  <c r="S184" i="13"/>
  <c r="R184" i="13"/>
  <c r="U183" i="13"/>
  <c r="T183" i="13"/>
  <c r="S183" i="13"/>
  <c r="R183" i="13"/>
  <c r="U182" i="13"/>
  <c r="T182" i="13"/>
  <c r="S182" i="13"/>
  <c r="R182" i="13"/>
  <c r="U181" i="13"/>
  <c r="T181" i="13"/>
  <c r="S181" i="13"/>
  <c r="R181" i="13"/>
  <c r="U180" i="13"/>
  <c r="T180" i="13"/>
  <c r="S180" i="13"/>
  <c r="R180" i="13"/>
  <c r="U179" i="13"/>
  <c r="T179" i="13"/>
  <c r="S179" i="13"/>
  <c r="R179" i="13"/>
  <c r="U178" i="13"/>
  <c r="T178" i="13"/>
  <c r="S178" i="13"/>
  <c r="R178" i="13"/>
  <c r="U177" i="13"/>
  <c r="T177" i="13"/>
  <c r="S177" i="13"/>
  <c r="R177" i="13"/>
  <c r="U176" i="13"/>
  <c r="T176" i="13"/>
  <c r="S176" i="13"/>
  <c r="R176" i="13"/>
  <c r="U175" i="13"/>
  <c r="T175" i="13"/>
  <c r="S175" i="13"/>
  <c r="R175" i="13"/>
  <c r="U174" i="13"/>
  <c r="T174" i="13"/>
  <c r="S174" i="13"/>
  <c r="R174" i="13"/>
  <c r="U173" i="13"/>
  <c r="T173" i="13"/>
  <c r="S173" i="13"/>
  <c r="R173" i="13"/>
  <c r="U172" i="13"/>
  <c r="T172" i="13"/>
  <c r="S172" i="13"/>
  <c r="R172" i="13"/>
  <c r="U171" i="13"/>
  <c r="T171" i="13"/>
  <c r="S171" i="13"/>
  <c r="R171" i="13"/>
  <c r="U170" i="13"/>
  <c r="T170" i="13"/>
  <c r="S170" i="13"/>
  <c r="R170" i="13"/>
  <c r="U169" i="13"/>
  <c r="T169" i="13"/>
  <c r="S169" i="13"/>
  <c r="R169" i="13"/>
  <c r="U168" i="13"/>
  <c r="T168" i="13"/>
  <c r="S168" i="13"/>
  <c r="R168" i="13"/>
  <c r="U167" i="13"/>
  <c r="T167" i="13"/>
  <c r="S167" i="13"/>
  <c r="R167" i="13"/>
  <c r="U166" i="13"/>
  <c r="T166" i="13"/>
  <c r="S166" i="13"/>
  <c r="R166" i="13"/>
  <c r="U165" i="13"/>
  <c r="T165" i="13"/>
  <c r="S165" i="13"/>
  <c r="R165" i="13"/>
  <c r="U164" i="13"/>
  <c r="T164" i="13"/>
  <c r="S164" i="13"/>
  <c r="R164" i="13"/>
  <c r="U163" i="13"/>
  <c r="T163" i="13"/>
  <c r="S163" i="13"/>
  <c r="R163" i="13"/>
  <c r="U162" i="13"/>
  <c r="T162" i="13"/>
  <c r="S162" i="13"/>
  <c r="R162" i="13"/>
  <c r="U161" i="13"/>
  <c r="T161" i="13"/>
  <c r="S161" i="13"/>
  <c r="R161" i="13"/>
  <c r="U160" i="13"/>
  <c r="T160" i="13"/>
  <c r="S160" i="13"/>
  <c r="R160" i="13"/>
  <c r="U159" i="13"/>
  <c r="T159" i="13"/>
  <c r="S159" i="13"/>
  <c r="R159" i="13"/>
  <c r="U158" i="13"/>
  <c r="T158" i="13"/>
  <c r="S158" i="13"/>
  <c r="R158" i="13"/>
  <c r="U157" i="13"/>
  <c r="T157" i="13"/>
  <c r="S157" i="13"/>
  <c r="R157" i="13"/>
  <c r="U156" i="13"/>
  <c r="T156" i="13"/>
  <c r="S156" i="13"/>
  <c r="R156" i="13"/>
  <c r="U155" i="13"/>
  <c r="T155" i="13"/>
  <c r="S155" i="13"/>
  <c r="R155" i="13"/>
  <c r="U154" i="13"/>
  <c r="T154" i="13"/>
  <c r="S154" i="13"/>
  <c r="R154" i="13"/>
  <c r="U153" i="13"/>
  <c r="T153" i="13"/>
  <c r="S153" i="13"/>
  <c r="R153" i="13"/>
  <c r="U152" i="13"/>
  <c r="T152" i="13"/>
  <c r="S152" i="13"/>
  <c r="R152" i="13"/>
  <c r="U151" i="13"/>
  <c r="T151" i="13"/>
  <c r="S151" i="13"/>
  <c r="R151" i="13"/>
  <c r="U150" i="13"/>
  <c r="T150" i="13"/>
  <c r="S150" i="13"/>
  <c r="R150" i="13"/>
  <c r="U149" i="13"/>
  <c r="T149" i="13"/>
  <c r="S149" i="13"/>
  <c r="R149" i="13"/>
  <c r="U148" i="13"/>
  <c r="T148" i="13"/>
  <c r="S148" i="13"/>
  <c r="R148" i="13"/>
  <c r="U147" i="13"/>
  <c r="T147" i="13"/>
  <c r="S147" i="13"/>
  <c r="R147" i="13"/>
  <c r="U146" i="13"/>
  <c r="T146" i="13"/>
  <c r="S146" i="13"/>
  <c r="R146" i="13"/>
  <c r="U145" i="13"/>
  <c r="T145" i="13"/>
  <c r="S145" i="13"/>
  <c r="R145" i="13"/>
  <c r="U144" i="13"/>
  <c r="T144" i="13"/>
  <c r="S144" i="13"/>
  <c r="R144" i="13"/>
  <c r="U143" i="13"/>
  <c r="T143" i="13"/>
  <c r="S143" i="13"/>
  <c r="R143" i="13"/>
  <c r="U142" i="13"/>
  <c r="T142" i="13"/>
  <c r="S142" i="13"/>
  <c r="R142" i="13"/>
  <c r="U141" i="13"/>
  <c r="T141" i="13"/>
  <c r="S141" i="13"/>
  <c r="R141" i="13"/>
  <c r="U140" i="13"/>
  <c r="T140" i="13"/>
  <c r="S140" i="13"/>
  <c r="R140" i="13"/>
  <c r="U139" i="13"/>
  <c r="T139" i="13"/>
  <c r="S139" i="13"/>
  <c r="R139" i="13"/>
  <c r="U138" i="13"/>
  <c r="T138" i="13"/>
  <c r="S138" i="13"/>
  <c r="R138" i="13"/>
  <c r="U137" i="13"/>
  <c r="T137" i="13"/>
  <c r="S137" i="13"/>
  <c r="R137" i="13"/>
  <c r="U136" i="13"/>
  <c r="T136" i="13"/>
  <c r="S136" i="13"/>
  <c r="R136" i="13"/>
  <c r="U135" i="13"/>
  <c r="T135" i="13"/>
  <c r="S135" i="13"/>
  <c r="R135" i="13"/>
  <c r="U134" i="13"/>
  <c r="T134" i="13"/>
  <c r="S134" i="13"/>
  <c r="R134" i="13"/>
  <c r="U133" i="13"/>
  <c r="T133" i="13"/>
  <c r="S133" i="13"/>
  <c r="R133" i="13"/>
  <c r="U132" i="13"/>
  <c r="T132" i="13"/>
  <c r="S132" i="13"/>
  <c r="R132" i="13"/>
  <c r="U131" i="13"/>
  <c r="T131" i="13"/>
  <c r="S131" i="13"/>
  <c r="R131" i="13"/>
  <c r="U130" i="13"/>
  <c r="T130" i="13"/>
  <c r="S130" i="13"/>
  <c r="R130" i="13"/>
  <c r="U129" i="13"/>
  <c r="T129" i="13"/>
  <c r="S129" i="13"/>
  <c r="R129" i="13"/>
  <c r="U128" i="13"/>
  <c r="T128" i="13"/>
  <c r="S128" i="13"/>
  <c r="R128" i="13"/>
  <c r="U127" i="13"/>
  <c r="T127" i="13"/>
  <c r="S127" i="13"/>
  <c r="R127" i="13"/>
  <c r="U126" i="13"/>
  <c r="T126" i="13"/>
  <c r="S126" i="13"/>
  <c r="R126" i="13"/>
  <c r="U125" i="13"/>
  <c r="T125" i="13"/>
  <c r="S125" i="13"/>
  <c r="R125" i="13"/>
  <c r="U124" i="13"/>
  <c r="T124" i="13"/>
  <c r="S124" i="13"/>
  <c r="R124" i="13"/>
  <c r="U123" i="13"/>
  <c r="T123" i="13"/>
  <c r="S123" i="13"/>
  <c r="R123" i="13"/>
  <c r="U122" i="13"/>
  <c r="T122" i="13"/>
  <c r="S122" i="13"/>
  <c r="R122" i="13"/>
  <c r="U121" i="13"/>
  <c r="T121" i="13"/>
  <c r="S121" i="13"/>
  <c r="R121" i="13"/>
  <c r="U120" i="13"/>
  <c r="T120" i="13"/>
  <c r="S120" i="13"/>
  <c r="R120" i="13"/>
  <c r="U119" i="13"/>
  <c r="T119" i="13"/>
  <c r="S119" i="13"/>
  <c r="R119" i="13"/>
  <c r="U118" i="13"/>
  <c r="T118" i="13"/>
  <c r="S118" i="13"/>
  <c r="R118" i="13"/>
  <c r="U117" i="13"/>
  <c r="T117" i="13"/>
  <c r="S117" i="13"/>
  <c r="R117" i="13"/>
  <c r="U116" i="13"/>
  <c r="T116" i="13"/>
  <c r="S116" i="13"/>
  <c r="R116" i="13"/>
  <c r="U115" i="13"/>
  <c r="T115" i="13"/>
  <c r="S115" i="13"/>
  <c r="R115" i="13"/>
  <c r="U114" i="13"/>
  <c r="T114" i="13"/>
  <c r="S114" i="13"/>
  <c r="R114" i="13"/>
  <c r="U113" i="13"/>
  <c r="T113" i="13"/>
  <c r="S113" i="13"/>
  <c r="R113" i="13"/>
  <c r="U112" i="13"/>
  <c r="T112" i="13"/>
  <c r="S112" i="13"/>
  <c r="R112" i="13"/>
  <c r="U111" i="13"/>
  <c r="T111" i="13"/>
  <c r="S111" i="13"/>
  <c r="R111" i="13"/>
  <c r="U110" i="13"/>
  <c r="T110" i="13"/>
  <c r="S110" i="13"/>
  <c r="R110" i="13"/>
  <c r="U109" i="13"/>
  <c r="T109" i="13"/>
  <c r="S109" i="13"/>
  <c r="R109" i="13"/>
  <c r="U108" i="13"/>
  <c r="T108" i="13"/>
  <c r="S108" i="13"/>
  <c r="R108" i="13"/>
  <c r="U107" i="13"/>
  <c r="T107" i="13"/>
  <c r="S107" i="13"/>
  <c r="R107" i="13"/>
  <c r="U106" i="13"/>
  <c r="T106" i="13"/>
  <c r="S106" i="13"/>
  <c r="R106" i="13"/>
  <c r="U105" i="13"/>
  <c r="T105" i="13"/>
  <c r="S105" i="13"/>
  <c r="R105" i="13"/>
  <c r="U104" i="13"/>
  <c r="T104" i="13"/>
  <c r="S104" i="13"/>
  <c r="R104" i="13"/>
  <c r="U103" i="13"/>
  <c r="T103" i="13"/>
  <c r="S103" i="13"/>
  <c r="R103" i="13"/>
  <c r="U102" i="13"/>
  <c r="T102" i="13"/>
  <c r="S102" i="13"/>
  <c r="R102" i="13"/>
  <c r="U101" i="13"/>
  <c r="T101" i="13"/>
  <c r="S101" i="13"/>
  <c r="R101" i="13"/>
  <c r="U100" i="13"/>
  <c r="T100" i="13"/>
  <c r="S100" i="13"/>
  <c r="R100" i="13"/>
  <c r="U99" i="13"/>
  <c r="T99" i="13"/>
  <c r="S99" i="13"/>
  <c r="R99" i="13"/>
  <c r="U98" i="13"/>
  <c r="T98" i="13"/>
  <c r="S98" i="13"/>
  <c r="R98" i="13"/>
  <c r="U97" i="13"/>
  <c r="T97" i="13"/>
  <c r="S97" i="13"/>
  <c r="R97" i="13"/>
  <c r="U96" i="13"/>
  <c r="T96" i="13"/>
  <c r="S96" i="13"/>
  <c r="R96" i="13"/>
  <c r="U95" i="13"/>
  <c r="T95" i="13"/>
  <c r="S95" i="13"/>
  <c r="R95" i="13"/>
  <c r="U94" i="13"/>
  <c r="T94" i="13"/>
  <c r="S94" i="13"/>
  <c r="R94" i="13"/>
  <c r="U93" i="13"/>
  <c r="T93" i="13"/>
  <c r="S93" i="13"/>
  <c r="R93" i="13"/>
  <c r="U92" i="13"/>
  <c r="T92" i="13"/>
  <c r="S92" i="13"/>
  <c r="R92" i="13"/>
  <c r="U91" i="13"/>
  <c r="T91" i="13"/>
  <c r="S91" i="13"/>
  <c r="R91" i="13"/>
  <c r="U90" i="13"/>
  <c r="T90" i="13"/>
  <c r="S90" i="13"/>
  <c r="R90" i="13"/>
  <c r="U89" i="13"/>
  <c r="T89" i="13"/>
  <c r="S89" i="13"/>
  <c r="R89" i="13"/>
  <c r="U88" i="13"/>
  <c r="T88" i="13"/>
  <c r="S88" i="13"/>
  <c r="R88" i="13"/>
  <c r="U87" i="13"/>
  <c r="T87" i="13"/>
  <c r="S87" i="13"/>
  <c r="R87" i="13"/>
  <c r="U86" i="13"/>
  <c r="T86" i="13"/>
  <c r="S86" i="13"/>
  <c r="R86" i="13"/>
  <c r="U85" i="13"/>
  <c r="T85" i="13"/>
  <c r="S85" i="13"/>
  <c r="R85" i="13"/>
  <c r="U84" i="13"/>
  <c r="T84" i="13"/>
  <c r="S84" i="13"/>
  <c r="R84" i="13"/>
  <c r="U83" i="13"/>
  <c r="T83" i="13"/>
  <c r="S83" i="13"/>
  <c r="R83" i="13"/>
  <c r="U82" i="13"/>
  <c r="T82" i="13"/>
  <c r="S82" i="13"/>
  <c r="R82" i="13"/>
  <c r="U81" i="13"/>
  <c r="T81" i="13"/>
  <c r="S81" i="13"/>
  <c r="R81" i="13"/>
  <c r="U80" i="13"/>
  <c r="T80" i="13"/>
  <c r="S80" i="13"/>
  <c r="R80" i="13"/>
  <c r="U79" i="13"/>
  <c r="T79" i="13"/>
  <c r="S79" i="13"/>
  <c r="R79" i="13"/>
  <c r="U78" i="13"/>
  <c r="T78" i="13"/>
  <c r="S78" i="13"/>
  <c r="R78" i="13"/>
  <c r="U77" i="13"/>
  <c r="T77" i="13"/>
  <c r="S77" i="13"/>
  <c r="R77" i="13"/>
  <c r="U76" i="13"/>
  <c r="T76" i="13"/>
  <c r="S76" i="13"/>
  <c r="R76" i="13"/>
  <c r="U75" i="13"/>
  <c r="T75" i="13"/>
  <c r="S75" i="13"/>
  <c r="R75" i="13"/>
  <c r="U74" i="13"/>
  <c r="T74" i="13"/>
  <c r="S74" i="13"/>
  <c r="R74" i="13"/>
  <c r="U73" i="13"/>
  <c r="T73" i="13"/>
  <c r="S73" i="13"/>
  <c r="R73" i="13"/>
  <c r="U72" i="13"/>
  <c r="T72" i="13"/>
  <c r="S72" i="13"/>
  <c r="R72" i="13"/>
  <c r="U71" i="13"/>
  <c r="T71" i="13"/>
  <c r="S71" i="13"/>
  <c r="R71" i="13"/>
  <c r="U70" i="13"/>
  <c r="T70" i="13"/>
  <c r="S70" i="13"/>
  <c r="R70" i="13"/>
  <c r="U69" i="13"/>
  <c r="T69" i="13"/>
  <c r="S69" i="13"/>
  <c r="R69" i="13"/>
  <c r="U68" i="13"/>
  <c r="T68" i="13"/>
  <c r="S68" i="13"/>
  <c r="R68" i="13"/>
  <c r="U67" i="13"/>
  <c r="T67" i="13"/>
  <c r="S67" i="13"/>
  <c r="R67" i="13"/>
  <c r="U66" i="13"/>
  <c r="T66" i="13"/>
  <c r="S66" i="13"/>
  <c r="R66" i="13"/>
  <c r="U65" i="13"/>
  <c r="T65" i="13"/>
  <c r="S65" i="13"/>
  <c r="R65" i="13"/>
  <c r="U64" i="13"/>
  <c r="T64" i="13"/>
  <c r="S64" i="13"/>
  <c r="R64" i="13"/>
  <c r="U63" i="13"/>
  <c r="T63" i="13"/>
  <c r="S63" i="13"/>
  <c r="R63" i="13"/>
  <c r="U62" i="13"/>
  <c r="T62" i="13"/>
  <c r="S62" i="13"/>
  <c r="R62" i="13"/>
  <c r="U61" i="13"/>
  <c r="T61" i="13"/>
  <c r="S61" i="13"/>
  <c r="R61" i="13"/>
  <c r="U60" i="13"/>
  <c r="T60" i="13"/>
  <c r="S60" i="13"/>
  <c r="R60" i="13"/>
  <c r="U59" i="13"/>
  <c r="T59" i="13"/>
  <c r="S59" i="13"/>
  <c r="R59" i="13"/>
  <c r="U58" i="13"/>
  <c r="T58" i="13"/>
  <c r="S58" i="13"/>
  <c r="R58" i="13"/>
  <c r="U57" i="13"/>
  <c r="T57" i="13"/>
  <c r="S57" i="13"/>
  <c r="R57" i="13"/>
  <c r="U56" i="13"/>
  <c r="T56" i="13"/>
  <c r="S56" i="13"/>
  <c r="R56" i="13"/>
  <c r="U55" i="13"/>
  <c r="T55" i="13"/>
  <c r="S55" i="13"/>
  <c r="R55" i="13"/>
  <c r="U54" i="13"/>
  <c r="T54" i="13"/>
  <c r="S54" i="13"/>
  <c r="R54" i="13"/>
  <c r="U53" i="13"/>
  <c r="T53" i="13"/>
  <c r="S53" i="13"/>
  <c r="R53" i="13"/>
  <c r="U52" i="13"/>
  <c r="T52" i="13"/>
  <c r="S52" i="13"/>
  <c r="R52" i="13"/>
  <c r="U51" i="13"/>
  <c r="T51" i="13"/>
  <c r="S51" i="13"/>
  <c r="R51" i="13"/>
  <c r="U50" i="13"/>
  <c r="T50" i="13"/>
  <c r="S50" i="13"/>
  <c r="R50" i="13"/>
  <c r="U49" i="13"/>
  <c r="T49" i="13"/>
  <c r="S49" i="13"/>
  <c r="R49" i="13"/>
  <c r="U48" i="13"/>
  <c r="T48" i="13"/>
  <c r="S48" i="13"/>
  <c r="R48" i="13"/>
  <c r="U47" i="13"/>
  <c r="T47" i="13"/>
  <c r="S47" i="13"/>
  <c r="R47" i="13"/>
  <c r="U46" i="13"/>
  <c r="T46" i="13"/>
  <c r="S46" i="13"/>
  <c r="R46" i="13"/>
  <c r="U45" i="13"/>
  <c r="T45" i="13"/>
  <c r="S45" i="13"/>
  <c r="R45" i="13"/>
  <c r="U44" i="13"/>
  <c r="T44" i="13"/>
  <c r="S44" i="13"/>
  <c r="R44" i="13"/>
  <c r="U43" i="13"/>
  <c r="T43" i="13"/>
  <c r="S43" i="13"/>
  <c r="R43" i="13"/>
  <c r="U42" i="13"/>
  <c r="T42" i="13"/>
  <c r="S42" i="13"/>
  <c r="R42" i="13"/>
  <c r="U41" i="13"/>
  <c r="T41" i="13"/>
  <c r="S41" i="13"/>
  <c r="R41" i="13"/>
  <c r="U40" i="13"/>
  <c r="T40" i="13"/>
  <c r="S40" i="13"/>
  <c r="R40" i="13"/>
  <c r="U39" i="13"/>
  <c r="T39" i="13"/>
  <c r="S39" i="13"/>
  <c r="R39" i="13"/>
  <c r="U38" i="13"/>
  <c r="T38" i="13"/>
  <c r="S38" i="13"/>
  <c r="R38" i="13"/>
  <c r="U37" i="13"/>
  <c r="T37" i="13"/>
  <c r="S37" i="13"/>
  <c r="R37" i="13"/>
  <c r="U36" i="13"/>
  <c r="T36" i="13"/>
  <c r="S36" i="13"/>
  <c r="R36" i="13"/>
  <c r="U35" i="13"/>
  <c r="T35" i="13"/>
  <c r="S35" i="13"/>
  <c r="R35" i="13"/>
  <c r="U34" i="13"/>
  <c r="T34" i="13"/>
  <c r="S34" i="13"/>
  <c r="R34" i="13"/>
  <c r="U33" i="13"/>
  <c r="T33" i="13"/>
  <c r="S33" i="13"/>
  <c r="R33" i="13"/>
  <c r="U32" i="13"/>
  <c r="T32" i="13"/>
  <c r="S32" i="13"/>
  <c r="R32" i="13"/>
  <c r="U31" i="13"/>
  <c r="T31" i="13"/>
  <c r="S31" i="13"/>
  <c r="R31" i="13"/>
  <c r="U30" i="13"/>
  <c r="T30" i="13"/>
  <c r="S30" i="13"/>
  <c r="R30" i="13"/>
  <c r="U29" i="13"/>
  <c r="T29" i="13"/>
  <c r="S29" i="13"/>
  <c r="R29" i="13"/>
  <c r="U28" i="13"/>
  <c r="T28" i="13"/>
  <c r="S28" i="13"/>
  <c r="R28" i="13"/>
  <c r="U27" i="13"/>
  <c r="T27" i="13"/>
  <c r="S27" i="13"/>
  <c r="R27" i="13"/>
  <c r="U26" i="13"/>
  <c r="T26" i="13"/>
  <c r="S26" i="13"/>
  <c r="R26" i="13"/>
  <c r="U25" i="13"/>
  <c r="T25" i="13"/>
  <c r="S25" i="13"/>
  <c r="R25" i="13"/>
  <c r="U24" i="13"/>
  <c r="T24" i="13"/>
  <c r="S24" i="13"/>
  <c r="R24" i="13"/>
  <c r="U23" i="13"/>
  <c r="T23" i="13"/>
  <c r="S23" i="13"/>
  <c r="R23" i="13"/>
  <c r="U22" i="13"/>
  <c r="T22" i="13"/>
  <c r="S22" i="13"/>
  <c r="R22" i="13"/>
  <c r="U21" i="13"/>
  <c r="T21" i="13"/>
  <c r="S21" i="13"/>
  <c r="R21" i="13"/>
  <c r="U20" i="13"/>
  <c r="T20" i="13"/>
  <c r="S20" i="13"/>
  <c r="R20" i="13"/>
  <c r="U19" i="13"/>
  <c r="T19" i="13"/>
  <c r="S19" i="13"/>
  <c r="R19" i="13"/>
  <c r="U18" i="13"/>
  <c r="T18" i="13"/>
  <c r="S18" i="13"/>
  <c r="R18" i="13"/>
  <c r="U17" i="13"/>
  <c r="T17" i="13"/>
  <c r="S17" i="13"/>
  <c r="R17" i="13"/>
  <c r="U16" i="13"/>
  <c r="T16" i="13"/>
  <c r="S16" i="13"/>
  <c r="R16" i="13"/>
  <c r="U15" i="13"/>
  <c r="T15" i="13"/>
  <c r="S15" i="13"/>
  <c r="R15" i="13"/>
  <c r="U14" i="13"/>
  <c r="T14" i="13"/>
  <c r="S14" i="13"/>
  <c r="R14" i="13"/>
  <c r="U13" i="13"/>
  <c r="T13" i="13"/>
  <c r="S13" i="13"/>
  <c r="R13" i="13"/>
  <c r="U12" i="13"/>
  <c r="T12" i="13"/>
  <c r="S12" i="13"/>
  <c r="R12" i="13"/>
  <c r="U11" i="13"/>
  <c r="T11" i="13"/>
  <c r="S11" i="13"/>
  <c r="R11" i="13"/>
  <c r="U10" i="13"/>
  <c r="T10" i="13"/>
  <c r="S10" i="13"/>
  <c r="R10" i="13"/>
  <c r="U9" i="13"/>
  <c r="T9" i="13"/>
  <c r="S9" i="13"/>
  <c r="R9" i="13"/>
  <c r="U8" i="13"/>
  <c r="T8" i="13"/>
  <c r="S8" i="13"/>
  <c r="R8" i="13"/>
  <c r="U7" i="13"/>
  <c r="T7" i="13"/>
  <c r="S7" i="13"/>
  <c r="R7" i="13"/>
  <c r="U6" i="13"/>
  <c r="T6" i="13"/>
  <c r="S6" i="13"/>
  <c r="R6" i="13"/>
  <c r="U5" i="13"/>
  <c r="T5" i="13"/>
  <c r="S5" i="13"/>
  <c r="R5" i="13"/>
  <c r="U4" i="13"/>
  <c r="T4" i="13"/>
  <c r="S4" i="13"/>
  <c r="R4" i="13"/>
  <c r="U3" i="13"/>
  <c r="T3" i="13"/>
  <c r="S3" i="13"/>
  <c r="R3" i="13"/>
  <c r="U2" i="13"/>
  <c r="T2" i="13"/>
  <c r="S2" i="13"/>
  <c r="R2" i="13"/>
  <c r="BH98" i="6" l="1"/>
  <c r="AB98" i="6"/>
  <c r="Z114" i="6" s="1"/>
  <c r="Z56" i="6" s="1"/>
  <c r="CK12" i="4"/>
  <c r="CK16" i="4"/>
  <c r="CK20" i="4"/>
  <c r="CK24" i="4"/>
  <c r="CK28" i="4"/>
  <c r="CK32" i="4"/>
  <c r="CK36" i="4"/>
  <c r="CK40" i="4"/>
  <c r="CK44" i="4"/>
  <c r="CK48" i="4"/>
  <c r="CK52" i="4"/>
  <c r="CK56" i="4"/>
  <c r="CK60" i="4"/>
  <c r="CK11" i="4"/>
  <c r="CK15" i="4"/>
  <c r="CK19" i="4"/>
  <c r="CK23" i="4"/>
  <c r="CK27" i="4"/>
  <c r="CK31" i="4"/>
  <c r="CK35" i="4"/>
  <c r="CK39" i="4"/>
  <c r="CK43" i="4"/>
  <c r="CK47" i="4"/>
  <c r="CK51" i="4"/>
  <c r="CK55" i="4"/>
  <c r="CK59" i="4"/>
  <c r="CK63" i="4"/>
  <c r="CK67" i="4"/>
  <c r="CK71" i="4"/>
  <c r="CK75" i="4"/>
  <c r="CK79" i="4"/>
  <c r="CK83" i="4"/>
  <c r="CK87" i="4"/>
  <c r="CK91" i="4"/>
  <c r="CK95" i="4"/>
  <c r="CK99" i="4"/>
  <c r="CK103" i="4"/>
  <c r="CK107" i="4"/>
  <c r="CK111" i="4"/>
  <c r="CK115" i="4"/>
  <c r="CK119" i="4"/>
  <c r="CK123" i="4"/>
  <c r="CK127" i="4"/>
  <c r="CK131" i="4"/>
  <c r="CK135" i="4"/>
  <c r="CK139" i="4"/>
  <c r="CK143" i="4"/>
  <c r="CK147" i="4"/>
  <c r="CK151" i="4"/>
  <c r="CK155" i="4"/>
  <c r="CK159" i="4"/>
  <c r="CK163" i="4"/>
  <c r="CK61" i="4"/>
  <c r="CK65" i="4"/>
  <c r="CK69" i="4"/>
  <c r="CK73" i="4"/>
  <c r="CK77" i="4"/>
  <c r="CK81" i="4"/>
  <c r="CK85" i="4"/>
  <c r="CK89" i="4"/>
  <c r="CK93" i="4"/>
  <c r="CK97" i="4"/>
  <c r="CK101" i="4"/>
  <c r="CK105" i="4"/>
  <c r="CK109" i="4"/>
  <c r="CK113" i="4"/>
  <c r="CK117" i="4"/>
  <c r="CK121" i="4"/>
  <c r="CK125" i="4"/>
  <c r="CK129" i="4"/>
  <c r="CK133" i="4"/>
  <c r="CK137" i="4"/>
  <c r="CK141" i="4"/>
  <c r="CK145" i="4"/>
  <c r="CK149" i="4"/>
  <c r="CK153" i="4"/>
  <c r="CK157" i="4"/>
  <c r="CK161" i="4"/>
  <c r="AY97" i="6"/>
  <c r="Y137" i="6" s="1"/>
  <c r="Y79" i="6" s="1"/>
  <c r="AB96" i="6"/>
  <c r="X114" i="6" s="1"/>
  <c r="X56" i="6" s="1"/>
  <c r="AB100" i="6"/>
  <c r="AB114" i="6" s="1"/>
  <c r="AB56" i="6" s="1"/>
  <c r="BG97" i="6"/>
  <c r="Y145" i="6" s="1"/>
  <c r="Y87" i="6" s="1"/>
  <c r="CK10" i="4"/>
  <c r="CK14" i="4"/>
  <c r="CK18" i="4"/>
  <c r="CK22" i="4"/>
  <c r="CK26" i="4"/>
  <c r="CK30" i="4"/>
  <c r="CK34" i="4"/>
  <c r="CK38" i="4"/>
  <c r="CK42" i="4"/>
  <c r="CK46" i="4"/>
  <c r="CK50" i="4"/>
  <c r="CK54" i="4"/>
  <c r="CK58" i="4"/>
  <c r="CK62" i="4"/>
  <c r="CK66" i="4"/>
  <c r="CK70" i="4"/>
  <c r="CK74" i="4"/>
  <c r="CK78" i="4"/>
  <c r="CK82" i="4"/>
  <c r="CK86" i="4"/>
  <c r="CK94" i="4"/>
  <c r="CK102" i="4"/>
  <c r="CK110" i="4"/>
  <c r="CK118" i="4"/>
  <c r="CK122" i="4"/>
  <c r="CK126" i="4"/>
  <c r="CK130" i="4"/>
  <c r="CK134" i="4"/>
  <c r="CK138" i="4"/>
  <c r="CK142" i="4"/>
  <c r="CK146" i="4"/>
  <c r="CK150" i="4"/>
  <c r="CK154" i="4"/>
  <c r="CK158" i="4"/>
  <c r="CK162" i="4"/>
  <c r="AA99" i="6"/>
  <c r="AA113" i="6" s="1"/>
  <c r="AA55" i="6" s="1"/>
  <c r="W95" i="6"/>
  <c r="W109" i="6" s="1"/>
  <c r="W51" i="6" s="1"/>
  <c r="AQ99" i="6"/>
  <c r="AA129" i="6" s="1"/>
  <c r="AA71" i="6" s="1"/>
  <c r="AQ97" i="6"/>
  <c r="Y129" i="6" s="1"/>
  <c r="Y71" i="6" s="1"/>
  <c r="AE95" i="6"/>
  <c r="W117" i="6" s="1"/>
  <c r="W59" i="6" s="1"/>
  <c r="BG99" i="6"/>
  <c r="AY95" i="6"/>
  <c r="W137" i="6" s="1"/>
  <c r="W79" i="6" s="1"/>
  <c r="AY99" i="6"/>
  <c r="AA137" i="6" s="1"/>
  <c r="AA79" i="6" s="1"/>
  <c r="BH96" i="6"/>
  <c r="X146" i="6" s="1"/>
  <c r="X88" i="6" s="1"/>
  <c r="AA97" i="6"/>
  <c r="Y113" i="6" s="1"/>
  <c r="Y55" i="6" s="1"/>
  <c r="CK88" i="4"/>
  <c r="CK96" i="4"/>
  <c r="CK104" i="4"/>
  <c r="CK112" i="4"/>
  <c r="AZ96" i="6"/>
  <c r="X138" i="6" s="1"/>
  <c r="X80" i="6" s="1"/>
  <c r="AJ96" i="6"/>
  <c r="X122" i="6" s="1"/>
  <c r="X64" i="6" s="1"/>
  <c r="AJ100" i="6"/>
  <c r="AB122" i="6" s="1"/>
  <c r="AB64" i="6" s="1"/>
  <c r="AQ95" i="6"/>
  <c r="BG96" i="6"/>
  <c r="X145" i="6" s="1"/>
  <c r="X87" i="6" s="1"/>
  <c r="BH100" i="6"/>
  <c r="AB146" i="6" s="1"/>
  <c r="AB88" i="6" s="1"/>
  <c r="AZ97" i="6"/>
  <c r="Y138" i="6" s="1"/>
  <c r="Y80" i="6" s="1"/>
  <c r="BD98" i="6"/>
  <c r="Z142" i="6" s="1"/>
  <c r="Z84" i="6" s="1"/>
  <c r="BD99" i="6"/>
  <c r="AA142" i="6" s="1"/>
  <c r="AA84" i="6" s="1"/>
  <c r="AZ98" i="6"/>
  <c r="Z138" i="6" s="1"/>
  <c r="Z80" i="6" s="1"/>
  <c r="AJ98" i="6"/>
  <c r="Z122" i="6" s="1"/>
  <c r="Z64" i="6" s="1"/>
  <c r="AR96" i="6"/>
  <c r="X130" i="6" s="1"/>
  <c r="X72" i="6" s="1"/>
  <c r="AR98" i="6"/>
  <c r="Z130" i="6" s="1"/>
  <c r="Z72" i="6" s="1"/>
  <c r="AR100" i="6"/>
  <c r="AB130" i="6" s="1"/>
  <c r="AB72" i="6" s="1"/>
  <c r="AY98" i="6"/>
  <c r="Z137" i="6" s="1"/>
  <c r="Z79" i="6" s="1"/>
  <c r="BH95" i="6"/>
  <c r="W146" i="6" s="1"/>
  <c r="W88" i="6" s="1"/>
  <c r="BH99" i="6"/>
  <c r="AA146" i="6" s="1"/>
  <c r="AA88" i="6" s="1"/>
  <c r="CK90" i="4"/>
  <c r="CK98" i="4"/>
  <c r="CK106" i="4"/>
  <c r="CK114" i="4"/>
  <c r="AI95" i="6"/>
  <c r="W121" i="6" s="1"/>
  <c r="W63" i="6" s="1"/>
  <c r="AI97" i="6"/>
  <c r="Y121" i="6" s="1"/>
  <c r="Y63" i="6" s="1"/>
  <c r="AI99" i="6"/>
  <c r="AA121" i="6" s="1"/>
  <c r="AA63" i="6" s="1"/>
  <c r="AA95" i="6"/>
  <c r="W113" i="6" s="1"/>
  <c r="W55" i="6" s="1"/>
  <c r="CK167" i="4"/>
  <c r="CK171" i="4"/>
  <c r="CK175" i="4"/>
  <c r="CK179" i="4"/>
  <c r="CK183" i="4"/>
  <c r="CK210" i="4"/>
  <c r="AB95" i="6"/>
  <c r="W114" i="6" s="1"/>
  <c r="W56" i="6" s="1"/>
  <c r="AJ95" i="6"/>
  <c r="W122" i="6" s="1"/>
  <c r="W64" i="6" s="1"/>
  <c r="AZ95" i="6"/>
  <c r="AI96" i="6"/>
  <c r="X121" i="6" s="1"/>
  <c r="X63" i="6" s="1"/>
  <c r="AY96" i="6"/>
  <c r="X137" i="6" s="1"/>
  <c r="X79" i="6" s="1"/>
  <c r="AB97" i="6"/>
  <c r="Y114" i="6" s="1"/>
  <c r="Y56" i="6" s="1"/>
  <c r="AR97" i="6"/>
  <c r="Y130" i="6" s="1"/>
  <c r="Y72" i="6" s="1"/>
  <c r="BH97" i="6"/>
  <c r="Y146" i="6" s="1"/>
  <c r="Y88" i="6" s="1"/>
  <c r="AA98" i="6"/>
  <c r="Z113" i="6" s="1"/>
  <c r="Z55" i="6" s="1"/>
  <c r="AQ98" i="6"/>
  <c r="Z129" i="6" s="1"/>
  <c r="Z71" i="6" s="1"/>
  <c r="BG98" i="6"/>
  <c r="AJ99" i="6"/>
  <c r="AA122" i="6" s="1"/>
  <c r="AA64" i="6" s="1"/>
  <c r="AZ99" i="6"/>
  <c r="AA138" i="6" s="1"/>
  <c r="AA80" i="6" s="1"/>
  <c r="AI100" i="6"/>
  <c r="AB121" i="6" s="1"/>
  <c r="AB63" i="6" s="1"/>
  <c r="AY100" i="6"/>
  <c r="AB137" i="6" s="1"/>
  <c r="AB79" i="6" s="1"/>
  <c r="AZ100" i="6"/>
  <c r="AB138" i="6" s="1"/>
  <c r="AB80" i="6" s="1"/>
  <c r="X95" i="6"/>
  <c r="AF95" i="6"/>
  <c r="W118" i="6" s="1"/>
  <c r="W60" i="6" s="1"/>
  <c r="AR95" i="6"/>
  <c r="W130" i="6" s="1"/>
  <c r="W72" i="6" s="1"/>
  <c r="AA96" i="6"/>
  <c r="X113" i="6" s="1"/>
  <c r="X55" i="6" s="1"/>
  <c r="AQ96" i="6"/>
  <c r="X129" i="6" s="1"/>
  <c r="X71" i="6" s="1"/>
  <c r="AJ97" i="6"/>
  <c r="Y122" i="6" s="1"/>
  <c r="Y64" i="6" s="1"/>
  <c r="AI98" i="6"/>
  <c r="Z121" i="6" s="1"/>
  <c r="Z63" i="6" s="1"/>
  <c r="AB99" i="6"/>
  <c r="AA114" i="6" s="1"/>
  <c r="AA56" i="6" s="1"/>
  <c r="AR99" i="6"/>
  <c r="AA130" i="6" s="1"/>
  <c r="AA72" i="6" s="1"/>
  <c r="AA100" i="6"/>
  <c r="AB113" i="6" s="1"/>
  <c r="AB55" i="6" s="1"/>
  <c r="AQ100" i="6"/>
  <c r="AB129" i="6" s="1"/>
  <c r="AB71" i="6" s="1"/>
  <c r="CK165" i="4"/>
  <c r="CK169" i="4"/>
  <c r="CK173" i="4"/>
  <c r="CK177" i="4"/>
  <c r="CK181" i="4"/>
  <c r="CK208" i="4"/>
  <c r="CK166" i="4"/>
  <c r="CK170" i="4"/>
  <c r="CK174" i="4"/>
  <c r="CK178" i="4"/>
  <c r="CK182" i="4"/>
  <c r="CK209" i="4"/>
  <c r="CK164" i="4"/>
  <c r="CK168" i="4"/>
  <c r="CK172" i="4"/>
  <c r="CK176" i="4"/>
  <c r="CK180" i="4"/>
  <c r="CK184" i="4"/>
  <c r="CK211" i="4"/>
  <c r="BI96" i="6"/>
  <c r="X147" i="6" s="1"/>
  <c r="X89" i="6" s="1"/>
  <c r="BE96" i="6"/>
  <c r="X143" i="6" s="1"/>
  <c r="X85" i="6" s="1"/>
  <c r="BA96" i="6"/>
  <c r="X139" i="6" s="1"/>
  <c r="X81" i="6" s="1"/>
  <c r="AW96" i="6"/>
  <c r="X135" i="6" s="1"/>
  <c r="X77" i="6" s="1"/>
  <c r="AS96" i="6"/>
  <c r="AO96" i="6"/>
  <c r="X127" i="6" s="1"/>
  <c r="X69" i="6" s="1"/>
  <c r="AK96" i="6"/>
  <c r="X123" i="6" s="1"/>
  <c r="X65" i="6" s="1"/>
  <c r="AG96" i="6"/>
  <c r="X119" i="6" s="1"/>
  <c r="X61" i="6" s="1"/>
  <c r="AC96" i="6"/>
  <c r="X115" i="6" s="1"/>
  <c r="X57" i="6" s="1"/>
  <c r="Y96" i="6"/>
  <c r="X111" i="6" s="1"/>
  <c r="X53" i="6" s="1"/>
  <c r="BJ96" i="6"/>
  <c r="X148" i="6" s="1"/>
  <c r="X90" i="6" s="1"/>
  <c r="BF96" i="6"/>
  <c r="BB96" i="6"/>
  <c r="X140" i="6" s="1"/>
  <c r="X82" i="6" s="1"/>
  <c r="AX96" i="6"/>
  <c r="X136" i="6" s="1"/>
  <c r="X78" i="6" s="1"/>
  <c r="AT96" i="6"/>
  <c r="X132" i="6" s="1"/>
  <c r="X74" i="6" s="1"/>
  <c r="AP96" i="6"/>
  <c r="X128" i="6" s="1"/>
  <c r="X70" i="6" s="1"/>
  <c r="AL96" i="6"/>
  <c r="X124" i="6" s="1"/>
  <c r="X66" i="6" s="1"/>
  <c r="AH96" i="6"/>
  <c r="X120" i="6" s="1"/>
  <c r="X62" i="6" s="1"/>
  <c r="AD96" i="6"/>
  <c r="X116" i="6" s="1"/>
  <c r="X58" i="6" s="1"/>
  <c r="Z96" i="6"/>
  <c r="X112" i="6" s="1"/>
  <c r="X54" i="6" s="1"/>
  <c r="BI97" i="6"/>
  <c r="Y147" i="6" s="1"/>
  <c r="Y89" i="6" s="1"/>
  <c r="BE97" i="6"/>
  <c r="Y143" i="6" s="1"/>
  <c r="Y85" i="6" s="1"/>
  <c r="BA97" i="6"/>
  <c r="Y139" i="6" s="1"/>
  <c r="Y81" i="6" s="1"/>
  <c r="AW97" i="6"/>
  <c r="Y135" i="6" s="1"/>
  <c r="Y77" i="6" s="1"/>
  <c r="AS97" i="6"/>
  <c r="AO97" i="6"/>
  <c r="Y127" i="6" s="1"/>
  <c r="Y69" i="6" s="1"/>
  <c r="AK97" i="6"/>
  <c r="Y123" i="6" s="1"/>
  <c r="Y65" i="6" s="1"/>
  <c r="AG97" i="6"/>
  <c r="Y119" i="6" s="1"/>
  <c r="Y61" i="6" s="1"/>
  <c r="AC97" i="6"/>
  <c r="Y115" i="6" s="1"/>
  <c r="Y57" i="6" s="1"/>
  <c r="Y97" i="6"/>
  <c r="Y111" i="6" s="1"/>
  <c r="Y53" i="6" s="1"/>
  <c r="BJ97" i="6"/>
  <c r="Y148" i="6" s="1"/>
  <c r="Y90" i="6" s="1"/>
  <c r="BF97" i="6"/>
  <c r="BB97" i="6"/>
  <c r="Y140" i="6" s="1"/>
  <c r="Y82" i="6" s="1"/>
  <c r="AX97" i="6"/>
  <c r="Y136" i="6" s="1"/>
  <c r="Y78" i="6" s="1"/>
  <c r="AT97" i="6"/>
  <c r="Y132" i="6" s="1"/>
  <c r="Y74" i="6" s="1"/>
  <c r="AP97" i="6"/>
  <c r="Y128" i="6" s="1"/>
  <c r="Y70" i="6" s="1"/>
  <c r="AL97" i="6"/>
  <c r="Y124" i="6" s="1"/>
  <c r="Y66" i="6" s="1"/>
  <c r="AH97" i="6"/>
  <c r="Y120" i="6" s="1"/>
  <c r="Y62" i="6" s="1"/>
  <c r="AD97" i="6"/>
  <c r="Y116" i="6" s="1"/>
  <c r="Y58" i="6" s="1"/>
  <c r="Z97" i="6"/>
  <c r="Y112" i="6" s="1"/>
  <c r="Y54" i="6" s="1"/>
  <c r="BI95" i="6"/>
  <c r="BE95" i="6"/>
  <c r="BA95" i="6"/>
  <c r="AW95" i="6"/>
  <c r="AS95" i="6"/>
  <c r="AO95" i="6"/>
  <c r="AK95" i="6"/>
  <c r="BJ95" i="6"/>
  <c r="BF95" i="6"/>
  <c r="BB95" i="6"/>
  <c r="AX95" i="6"/>
  <c r="AT95" i="6"/>
  <c r="AP95" i="6"/>
  <c r="AL95" i="6"/>
  <c r="Z95" i="6"/>
  <c r="AD95" i="6"/>
  <c r="AH95" i="6"/>
  <c r="AN95" i="6"/>
  <c r="AV95" i="6"/>
  <c r="BD95" i="6"/>
  <c r="X96" i="6"/>
  <c r="X110" i="6" s="1"/>
  <c r="X52" i="6" s="1"/>
  <c r="AF96" i="6"/>
  <c r="X118" i="6" s="1"/>
  <c r="X60" i="6" s="1"/>
  <c r="AN96" i="6"/>
  <c r="AV96" i="6"/>
  <c r="X134" i="6" s="1"/>
  <c r="X76" i="6" s="1"/>
  <c r="BD96" i="6"/>
  <c r="X142" i="6" s="1"/>
  <c r="X84" i="6" s="1"/>
  <c r="X97" i="6"/>
  <c r="Y110" i="6" s="1"/>
  <c r="Y52" i="6" s="1"/>
  <c r="AF97" i="6"/>
  <c r="Y118" i="6" s="1"/>
  <c r="Y60" i="6" s="1"/>
  <c r="AN97" i="6"/>
  <c r="AV97" i="6"/>
  <c r="Y134" i="6" s="1"/>
  <c r="Y76" i="6" s="1"/>
  <c r="BD97" i="6"/>
  <c r="Y142" i="6" s="1"/>
  <c r="Y84" i="6" s="1"/>
  <c r="X98" i="6"/>
  <c r="Z110" i="6" s="1"/>
  <c r="Z52" i="6" s="1"/>
  <c r="AF98" i="6"/>
  <c r="Z118" i="6" s="1"/>
  <c r="Z60" i="6" s="1"/>
  <c r="AN98" i="6"/>
  <c r="Z126" i="6" s="1"/>
  <c r="Z68" i="6" s="1"/>
  <c r="AV98" i="6"/>
  <c r="Z134" i="6" s="1"/>
  <c r="Z76" i="6" s="1"/>
  <c r="X99" i="6"/>
  <c r="AA110" i="6" s="1"/>
  <c r="AA52" i="6" s="1"/>
  <c r="AF99" i="6"/>
  <c r="AA118" i="6" s="1"/>
  <c r="AA60" i="6" s="1"/>
  <c r="AN99" i="6"/>
  <c r="AA126" i="6" s="1"/>
  <c r="AA68" i="6" s="1"/>
  <c r="AV99" i="6"/>
  <c r="AA134" i="6" s="1"/>
  <c r="AA76" i="6" s="1"/>
  <c r="X100" i="6"/>
  <c r="AB110" i="6" s="1"/>
  <c r="AB52" i="6" s="1"/>
  <c r="AF100" i="6"/>
  <c r="AB118" i="6" s="1"/>
  <c r="AB60" i="6" s="1"/>
  <c r="AN100" i="6"/>
  <c r="AB126" i="6" s="1"/>
  <c r="AB68" i="6" s="1"/>
  <c r="AV100" i="6"/>
  <c r="AB134" i="6" s="1"/>
  <c r="AB76" i="6" s="1"/>
  <c r="W129" i="6"/>
  <c r="W71" i="6" s="1"/>
  <c r="W110" i="6"/>
  <c r="W52" i="6" s="1"/>
  <c r="BK100" i="6"/>
  <c r="AB149" i="6" s="1"/>
  <c r="AB91" i="6" s="1"/>
  <c r="BG100" i="6"/>
  <c r="AB145" i="6" s="1"/>
  <c r="AB87" i="6" s="1"/>
  <c r="BC100" i="6"/>
  <c r="AB141" i="6" s="1"/>
  <c r="AB83" i="6" s="1"/>
  <c r="BI100" i="6"/>
  <c r="AB147" i="6" s="1"/>
  <c r="AB89" i="6" s="1"/>
  <c r="BE100" i="6"/>
  <c r="AB143" i="6" s="1"/>
  <c r="AB85" i="6" s="1"/>
  <c r="BA100" i="6"/>
  <c r="AB139" i="6" s="1"/>
  <c r="AB81" i="6" s="1"/>
  <c r="BJ100" i="6"/>
  <c r="AB148" i="6" s="1"/>
  <c r="AB90" i="6" s="1"/>
  <c r="BB100" i="6"/>
  <c r="AB140" i="6" s="1"/>
  <c r="AB82" i="6" s="1"/>
  <c r="AW100" i="6"/>
  <c r="AB135" i="6" s="1"/>
  <c r="AB77" i="6" s="1"/>
  <c r="AS100" i="6"/>
  <c r="AB131" i="6" s="1"/>
  <c r="AB73" i="6" s="1"/>
  <c r="AO100" i="6"/>
  <c r="AB127" i="6" s="1"/>
  <c r="AB69" i="6" s="1"/>
  <c r="AK100" i="6"/>
  <c r="AB123" i="6" s="1"/>
  <c r="AB65" i="6" s="1"/>
  <c r="AG100" i="6"/>
  <c r="AB119" i="6" s="1"/>
  <c r="AB61" i="6" s="1"/>
  <c r="AC100" i="6"/>
  <c r="AB115" i="6" s="1"/>
  <c r="AB57" i="6" s="1"/>
  <c r="Y100" i="6"/>
  <c r="AB111" i="6" s="1"/>
  <c r="AB53" i="6" s="1"/>
  <c r="BD100" i="6"/>
  <c r="AB142" i="6" s="1"/>
  <c r="AB84" i="6" s="1"/>
  <c r="AX100" i="6"/>
  <c r="AB136" i="6" s="1"/>
  <c r="AB78" i="6" s="1"/>
  <c r="AT100" i="6"/>
  <c r="AB132" i="6" s="1"/>
  <c r="AB74" i="6" s="1"/>
  <c r="AP100" i="6"/>
  <c r="AB128" i="6" s="1"/>
  <c r="AB70" i="6" s="1"/>
  <c r="AL100" i="6"/>
  <c r="AB124" i="6" s="1"/>
  <c r="AB66" i="6" s="1"/>
  <c r="AH100" i="6"/>
  <c r="AB120" i="6" s="1"/>
  <c r="AB62" i="6" s="1"/>
  <c r="AD100" i="6"/>
  <c r="AB116" i="6" s="1"/>
  <c r="AB58" i="6" s="1"/>
  <c r="Z100" i="6"/>
  <c r="AB112" i="6" s="1"/>
  <c r="AB54" i="6" s="1"/>
  <c r="BI98" i="6"/>
  <c r="Z147" i="6" s="1"/>
  <c r="Z89" i="6" s="1"/>
  <c r="BE98" i="6"/>
  <c r="Z143" i="6" s="1"/>
  <c r="Z85" i="6" s="1"/>
  <c r="BA98" i="6"/>
  <c r="AW98" i="6"/>
  <c r="Z135" i="6" s="1"/>
  <c r="Z77" i="6" s="1"/>
  <c r="AS98" i="6"/>
  <c r="Z131" i="6" s="1"/>
  <c r="Z73" i="6" s="1"/>
  <c r="AO98" i="6"/>
  <c r="Z127" i="6" s="1"/>
  <c r="Z69" i="6" s="1"/>
  <c r="AK98" i="6"/>
  <c r="AG98" i="6"/>
  <c r="Z119" i="6" s="1"/>
  <c r="Z61" i="6" s="1"/>
  <c r="AC98" i="6"/>
  <c r="Z115" i="6" s="1"/>
  <c r="Z57" i="6" s="1"/>
  <c r="Y98" i="6"/>
  <c r="Z111" i="6" s="1"/>
  <c r="Z53" i="6" s="1"/>
  <c r="BJ98" i="6"/>
  <c r="Z148" i="6" s="1"/>
  <c r="Z90" i="6" s="1"/>
  <c r="BF98" i="6"/>
  <c r="Z144" i="6" s="1"/>
  <c r="Z86" i="6" s="1"/>
  <c r="BB98" i="6"/>
  <c r="Z140" i="6" s="1"/>
  <c r="Z82" i="6" s="1"/>
  <c r="AX98" i="6"/>
  <c r="AT98" i="6"/>
  <c r="Z132" i="6" s="1"/>
  <c r="Z74" i="6" s="1"/>
  <c r="AP98" i="6"/>
  <c r="Z128" i="6" s="1"/>
  <c r="Z70" i="6" s="1"/>
  <c r="AL98" i="6"/>
  <c r="AH98" i="6"/>
  <c r="AD98" i="6"/>
  <c r="Z116" i="6" s="1"/>
  <c r="Z58" i="6" s="1"/>
  <c r="Z98" i="6"/>
  <c r="Z112" i="6" s="1"/>
  <c r="Z54" i="6" s="1"/>
  <c r="BI99" i="6"/>
  <c r="AA147" i="6" s="1"/>
  <c r="AA89" i="6" s="1"/>
  <c r="BE99" i="6"/>
  <c r="AA143" i="6" s="1"/>
  <c r="AA85" i="6" s="1"/>
  <c r="BA99" i="6"/>
  <c r="AW99" i="6"/>
  <c r="AA135" i="6" s="1"/>
  <c r="AA77" i="6" s="1"/>
  <c r="AS99" i="6"/>
  <c r="AA131" i="6" s="1"/>
  <c r="AA73" i="6" s="1"/>
  <c r="AO99" i="6"/>
  <c r="AA127" i="6" s="1"/>
  <c r="AA69" i="6" s="1"/>
  <c r="AK99" i="6"/>
  <c r="AG99" i="6"/>
  <c r="AA119" i="6" s="1"/>
  <c r="AA61" i="6" s="1"/>
  <c r="AC99" i="6"/>
  <c r="AA115" i="6" s="1"/>
  <c r="AA57" i="6" s="1"/>
  <c r="Y99" i="6"/>
  <c r="AA111" i="6" s="1"/>
  <c r="AA53" i="6" s="1"/>
  <c r="BJ99" i="6"/>
  <c r="AA148" i="6" s="1"/>
  <c r="AA90" i="6" s="1"/>
  <c r="BF99" i="6"/>
  <c r="AA144" i="6" s="1"/>
  <c r="AA86" i="6" s="1"/>
  <c r="BB99" i="6"/>
  <c r="AA140" i="6" s="1"/>
  <c r="AA82" i="6" s="1"/>
  <c r="AX99" i="6"/>
  <c r="AT99" i="6"/>
  <c r="AA132" i="6" s="1"/>
  <c r="AA74" i="6" s="1"/>
  <c r="AP99" i="6"/>
  <c r="AA128" i="6" s="1"/>
  <c r="AA70" i="6" s="1"/>
  <c r="AL99" i="6"/>
  <c r="AH99" i="6"/>
  <c r="AD99" i="6"/>
  <c r="AA116" i="6" s="1"/>
  <c r="AA58" i="6" s="1"/>
  <c r="Z99" i="6"/>
  <c r="AA112" i="6" s="1"/>
  <c r="AA54" i="6" s="1"/>
  <c r="Y95" i="6"/>
  <c r="AC95" i="6"/>
  <c r="AG95" i="6"/>
  <c r="AM95" i="6"/>
  <c r="AU95" i="6"/>
  <c r="BC95" i="6"/>
  <c r="BK95" i="6"/>
  <c r="W96" i="6"/>
  <c r="X109" i="6" s="1"/>
  <c r="X51" i="6" s="1"/>
  <c r="AE96" i="6"/>
  <c r="X117" i="6" s="1"/>
  <c r="X59" i="6" s="1"/>
  <c r="AM96" i="6"/>
  <c r="X125" i="6" s="1"/>
  <c r="X67" i="6" s="1"/>
  <c r="AU96" i="6"/>
  <c r="X133" i="6" s="1"/>
  <c r="X75" i="6" s="1"/>
  <c r="BC96" i="6"/>
  <c r="BK96" i="6"/>
  <c r="X149" i="6" s="1"/>
  <c r="X91" i="6" s="1"/>
  <c r="W97" i="6"/>
  <c r="Y109" i="6" s="1"/>
  <c r="Y51" i="6" s="1"/>
  <c r="AE97" i="6"/>
  <c r="Y117" i="6" s="1"/>
  <c r="Y59" i="6" s="1"/>
  <c r="AM97" i="6"/>
  <c r="Y125" i="6" s="1"/>
  <c r="Y67" i="6" s="1"/>
  <c r="AU97" i="6"/>
  <c r="Y133" i="6" s="1"/>
  <c r="Y75" i="6" s="1"/>
  <c r="BC97" i="6"/>
  <c r="BK97" i="6"/>
  <c r="Y149" i="6" s="1"/>
  <c r="Y91" i="6" s="1"/>
  <c r="W98" i="6"/>
  <c r="Z109" i="6" s="1"/>
  <c r="Z51" i="6" s="1"/>
  <c r="AE98" i="6"/>
  <c r="Z117" i="6" s="1"/>
  <c r="Z59" i="6" s="1"/>
  <c r="AM98" i="6"/>
  <c r="Z125" i="6" s="1"/>
  <c r="Z67" i="6" s="1"/>
  <c r="AU98" i="6"/>
  <c r="BC98" i="6"/>
  <c r="BK98" i="6"/>
  <c r="Z149" i="6" s="1"/>
  <c r="Z91" i="6" s="1"/>
  <c r="W99" i="6"/>
  <c r="AA109" i="6" s="1"/>
  <c r="AA51" i="6" s="1"/>
  <c r="AE99" i="6"/>
  <c r="AA117" i="6" s="1"/>
  <c r="AA59" i="6" s="1"/>
  <c r="AM99" i="6"/>
  <c r="AA125" i="6" s="1"/>
  <c r="AA67" i="6" s="1"/>
  <c r="AU99" i="6"/>
  <c r="BC99" i="6"/>
  <c r="BK99" i="6"/>
  <c r="AA149" i="6" s="1"/>
  <c r="AA91" i="6" s="1"/>
  <c r="W100" i="6"/>
  <c r="AB109" i="6" s="1"/>
  <c r="AB51" i="6" s="1"/>
  <c r="AE100" i="6"/>
  <c r="AB117" i="6" s="1"/>
  <c r="AB59" i="6" s="1"/>
  <c r="AM100" i="6"/>
  <c r="AB125" i="6" s="1"/>
  <c r="AB67" i="6" s="1"/>
  <c r="AU100" i="6"/>
  <c r="AB133" i="6" s="1"/>
  <c r="AB75" i="6" s="1"/>
  <c r="BF100" i="6"/>
  <c r="AB144" i="6" s="1"/>
  <c r="AB86" i="6" s="1"/>
  <c r="L163" i="9"/>
  <c r="L167" i="9"/>
  <c r="L171" i="9"/>
  <c r="L175" i="9"/>
  <c r="L179" i="9"/>
  <c r="L183" i="9"/>
  <c r="L187" i="9"/>
  <c r="L191" i="9"/>
  <c r="L195" i="9"/>
  <c r="L199" i="9"/>
  <c r="L203" i="9"/>
  <c r="L207" i="9"/>
  <c r="L211" i="9"/>
  <c r="L215" i="9"/>
  <c r="L165" i="9"/>
  <c r="L173" i="9"/>
  <c r="L177" i="9"/>
  <c r="L185" i="9"/>
  <c r="L193" i="9"/>
  <c r="L201" i="9"/>
  <c r="L209" i="9"/>
  <c r="L160" i="9"/>
  <c r="L170" i="9"/>
  <c r="L178" i="9"/>
  <c r="L186" i="9"/>
  <c r="L194" i="9"/>
  <c r="L202" i="9"/>
  <c r="L210" i="9"/>
  <c r="L164" i="9"/>
  <c r="L168" i="9"/>
  <c r="L172" i="9"/>
  <c r="L176" i="9"/>
  <c r="L180" i="9"/>
  <c r="L184" i="9"/>
  <c r="L188" i="9"/>
  <c r="L192" i="9"/>
  <c r="L196" i="9"/>
  <c r="L200" i="9"/>
  <c r="L204" i="9"/>
  <c r="L208" i="9"/>
  <c r="L212" i="9"/>
  <c r="L216" i="9"/>
  <c r="L161" i="9"/>
  <c r="L169" i="9"/>
  <c r="L181" i="9"/>
  <c r="L189" i="9"/>
  <c r="L197" i="9"/>
  <c r="L205" i="9"/>
  <c r="L213" i="9"/>
  <c r="L162" i="9"/>
  <c r="L166" i="9"/>
  <c r="L174" i="9"/>
  <c r="L182" i="9"/>
  <c r="L190" i="9"/>
  <c r="L198" i="9"/>
  <c r="L206" i="9"/>
  <c r="L214" i="9"/>
  <c r="L159" i="9"/>
  <c r="L155" i="9"/>
  <c r="L151" i="9"/>
  <c r="L147" i="9"/>
  <c r="L143" i="9"/>
  <c r="L139" i="9"/>
  <c r="L135" i="9"/>
  <c r="L131" i="9"/>
  <c r="L127" i="9"/>
  <c r="L123" i="9"/>
  <c r="L119" i="9"/>
  <c r="L115" i="9"/>
  <c r="L111" i="9"/>
  <c r="L107" i="9"/>
  <c r="L103" i="9"/>
  <c r="L99" i="9"/>
  <c r="L95" i="9"/>
  <c r="L91" i="9"/>
  <c r="L87" i="9"/>
  <c r="L83" i="9"/>
  <c r="L79" i="9"/>
  <c r="L75" i="9"/>
  <c r="L71" i="9"/>
  <c r="L67" i="9"/>
  <c r="L63" i="9"/>
  <c r="L59" i="9"/>
  <c r="L55" i="9"/>
  <c r="L51" i="9"/>
  <c r="L47" i="9"/>
  <c r="L43" i="9"/>
  <c r="L39" i="9"/>
  <c r="L35" i="9"/>
  <c r="L31" i="9"/>
  <c r="L27" i="9"/>
  <c r="L23" i="9"/>
  <c r="L19" i="9"/>
  <c r="L15" i="9"/>
  <c r="L11" i="9"/>
  <c r="O7" i="9"/>
  <c r="L156" i="9"/>
  <c r="L152" i="9"/>
  <c r="L148" i="9"/>
  <c r="L144" i="9"/>
  <c r="L140" i="9"/>
  <c r="L136" i="9"/>
  <c r="L132" i="9"/>
  <c r="L128" i="9"/>
  <c r="L124" i="9"/>
  <c r="L120" i="9"/>
  <c r="L116" i="9"/>
  <c r="L112" i="9"/>
  <c r="L108" i="9"/>
  <c r="L104" i="9"/>
  <c r="L100" i="9"/>
  <c r="L96" i="9"/>
  <c r="L92" i="9"/>
  <c r="L88" i="9"/>
  <c r="L84" i="9"/>
  <c r="L80" i="9"/>
  <c r="L76" i="9"/>
  <c r="L72" i="9"/>
  <c r="L68" i="9"/>
  <c r="L64" i="9"/>
  <c r="L60" i="9"/>
  <c r="L56" i="9"/>
  <c r="L52" i="9"/>
  <c r="L48" i="9"/>
  <c r="L44" i="9"/>
  <c r="L40" i="9"/>
  <c r="L36" i="9"/>
  <c r="L32" i="9"/>
  <c r="L28" i="9"/>
  <c r="L24" i="9"/>
  <c r="L20" i="9"/>
  <c r="L16" i="9"/>
  <c r="L12" i="9"/>
  <c r="L8" i="9"/>
  <c r="L7" i="9"/>
  <c r="L6" i="9"/>
  <c r="L5" i="9"/>
  <c r="L157" i="9"/>
  <c r="L153" i="9"/>
  <c r="L149" i="9"/>
  <c r="L145" i="9"/>
  <c r="L141" i="9"/>
  <c r="L137" i="9"/>
  <c r="L133" i="9"/>
  <c r="L129" i="9"/>
  <c r="L125" i="9"/>
  <c r="L121" i="9"/>
  <c r="L117" i="9"/>
  <c r="L113" i="9"/>
  <c r="L109" i="9"/>
  <c r="L105" i="9"/>
  <c r="L101" i="9"/>
  <c r="L97" i="9"/>
  <c r="L93" i="9"/>
  <c r="L89" i="9"/>
  <c r="L85" i="9"/>
  <c r="L81" i="9"/>
  <c r="L77" i="9"/>
  <c r="L73" i="9"/>
  <c r="L69" i="9"/>
  <c r="L65" i="9"/>
  <c r="L61" i="9"/>
  <c r="L57" i="9"/>
  <c r="L53" i="9"/>
  <c r="L49" i="9"/>
  <c r="L45" i="9"/>
  <c r="L41" i="9"/>
  <c r="L37" i="9"/>
  <c r="L33" i="9"/>
  <c r="L29" i="9"/>
  <c r="L25" i="9"/>
  <c r="L21" i="9"/>
  <c r="L17" i="9"/>
  <c r="L13" i="9"/>
  <c r="L9" i="9"/>
  <c r="L4" i="9"/>
  <c r="L158" i="9"/>
  <c r="L154" i="9"/>
  <c r="L150" i="9"/>
  <c r="L146" i="9"/>
  <c r="L142" i="9"/>
  <c r="L138" i="9"/>
  <c r="L134" i="9"/>
  <c r="L130" i="9"/>
  <c r="L126" i="9"/>
  <c r="L122" i="9"/>
  <c r="L118" i="9"/>
  <c r="L114" i="9"/>
  <c r="L110" i="9"/>
  <c r="L106" i="9"/>
  <c r="L102" i="9"/>
  <c r="L98" i="9"/>
  <c r="L94" i="9"/>
  <c r="L90" i="9"/>
  <c r="L86" i="9"/>
  <c r="L82" i="9"/>
  <c r="L78" i="9"/>
  <c r="L74" i="9"/>
  <c r="L70" i="9"/>
  <c r="L66" i="9"/>
  <c r="L62" i="9"/>
  <c r="L58" i="9"/>
  <c r="L54" i="9"/>
  <c r="L50" i="9"/>
  <c r="L46" i="9"/>
  <c r="L42" i="9"/>
  <c r="L38" i="9"/>
  <c r="L34" i="9"/>
  <c r="L30" i="9"/>
  <c r="L26" i="9"/>
  <c r="L22" i="9"/>
  <c r="L18" i="9"/>
  <c r="L14" i="9"/>
  <c r="L10" i="9"/>
  <c r="Z145" i="6" l="1"/>
  <c r="Z87" i="6" s="1"/>
  <c r="AR103" i="6"/>
  <c r="AR104" i="6" s="1"/>
  <c r="AA145" i="6"/>
  <c r="AA87" i="6" s="1"/>
  <c r="AZ103" i="6"/>
  <c r="AZ104" i="6" s="1"/>
  <c r="Z146" i="6"/>
  <c r="Z88" i="6" s="1"/>
  <c r="AY103" i="6"/>
  <c r="AY104" i="6" s="1"/>
  <c r="W138" i="6"/>
  <c r="W80" i="6" s="1"/>
  <c r="AJ103" i="6"/>
  <c r="AJ104" i="6" s="1"/>
  <c r="AQ103" i="6"/>
  <c r="AQ104" i="6" s="1"/>
  <c r="AB103" i="6"/>
  <c r="AB104" i="6" s="1"/>
  <c r="AI103" i="6"/>
  <c r="AI104" i="6" s="1"/>
  <c r="BH103" i="6"/>
  <c r="BH104" i="6" s="1"/>
  <c r="AA103" i="6"/>
  <c r="AA104" i="6" s="1"/>
  <c r="X103" i="6"/>
  <c r="X104" i="6" s="1"/>
  <c r="BG103" i="6"/>
  <c r="BG104" i="6" s="1"/>
  <c r="AC103" i="6"/>
  <c r="AC104" i="6" s="1"/>
  <c r="W115" i="6"/>
  <c r="W57" i="6" s="1"/>
  <c r="Z141" i="6"/>
  <c r="Z83" i="6" s="1"/>
  <c r="AA141" i="6"/>
  <c r="AA83" i="6" s="1"/>
  <c r="W125" i="6"/>
  <c r="W67" i="6" s="1"/>
  <c r="AM103" i="6"/>
  <c r="AM104" i="6" s="1"/>
  <c r="AF103" i="6"/>
  <c r="AF104" i="6" s="1"/>
  <c r="AN103" i="6"/>
  <c r="AN104" i="6" s="1"/>
  <c r="W124" i="6"/>
  <c r="W66" i="6" s="1"/>
  <c r="AL103" i="6"/>
  <c r="AL104" i="6" s="1"/>
  <c r="W140" i="6"/>
  <c r="W82" i="6" s="1"/>
  <c r="BB103" i="6"/>
  <c r="BB104" i="6" s="1"/>
  <c r="W127" i="6"/>
  <c r="W69" i="6" s="1"/>
  <c r="AO103" i="6"/>
  <c r="AO104" i="6" s="1"/>
  <c r="W143" i="6"/>
  <c r="W85" i="6" s="1"/>
  <c r="BE103" i="6"/>
  <c r="BE104" i="6" s="1"/>
  <c r="BK103" i="6"/>
  <c r="BK104" i="6" s="1"/>
  <c r="W149" i="6"/>
  <c r="W91" i="6" s="1"/>
  <c r="W119" i="6"/>
  <c r="W61" i="6" s="1"/>
  <c r="AG103" i="6"/>
  <c r="AG104" i="6" s="1"/>
  <c r="Z123" i="6"/>
  <c r="Z65" i="6" s="1"/>
  <c r="AA123" i="6"/>
  <c r="AA65" i="6" s="1"/>
  <c r="Z139" i="6"/>
  <c r="Z81" i="6" s="1"/>
  <c r="AA139" i="6"/>
  <c r="AA81" i="6" s="1"/>
  <c r="W120" i="6"/>
  <c r="W62" i="6" s="1"/>
  <c r="AH103" i="6"/>
  <c r="AH104" i="6" s="1"/>
  <c r="W128" i="6"/>
  <c r="W70" i="6" s="1"/>
  <c r="AP103" i="6"/>
  <c r="AP104" i="6" s="1"/>
  <c r="W144" i="6"/>
  <c r="W86" i="6" s="1"/>
  <c r="BF103" i="6"/>
  <c r="BF104" i="6" s="1"/>
  <c r="X131" i="6"/>
  <c r="X73" i="6" s="1"/>
  <c r="AS103" i="6"/>
  <c r="AS104" i="6" s="1"/>
  <c r="Y131" i="6"/>
  <c r="Y73" i="6" s="1"/>
  <c r="W131" i="6"/>
  <c r="W73" i="6" s="1"/>
  <c r="BI103" i="6"/>
  <c r="BI104" i="6" s="1"/>
  <c r="W147" i="6"/>
  <c r="W89" i="6" s="1"/>
  <c r="X141" i="6"/>
  <c r="X83" i="6" s="1"/>
  <c r="Y141" i="6"/>
  <c r="Y83" i="6" s="1"/>
  <c r="BC103" i="6"/>
  <c r="BC104" i="6" s="1"/>
  <c r="W141" i="6"/>
  <c r="W83" i="6" s="1"/>
  <c r="AA120" i="6"/>
  <c r="AA62" i="6" s="1"/>
  <c r="Z120" i="6"/>
  <c r="Z62" i="6" s="1"/>
  <c r="AA136" i="6"/>
  <c r="AA78" i="6" s="1"/>
  <c r="Z136" i="6"/>
  <c r="Z78" i="6" s="1"/>
  <c r="W126" i="6"/>
  <c r="W68" i="6" s="1"/>
  <c r="Y126" i="6"/>
  <c r="Y68" i="6" s="1"/>
  <c r="X126" i="6"/>
  <c r="X68" i="6" s="1"/>
  <c r="W142" i="6"/>
  <c r="W84" i="6" s="1"/>
  <c r="BD103" i="6"/>
  <c r="BD104" i="6" s="1"/>
  <c r="W116" i="6"/>
  <c r="W58" i="6" s="1"/>
  <c r="AD103" i="6"/>
  <c r="AD104" i="6" s="1"/>
  <c r="W132" i="6"/>
  <c r="W74" i="6" s="1"/>
  <c r="AT103" i="6"/>
  <c r="AT104" i="6" s="1"/>
  <c r="W148" i="6"/>
  <c r="W90" i="6" s="1"/>
  <c r="BJ103" i="6"/>
  <c r="BJ104" i="6" s="1"/>
  <c r="W135" i="6"/>
  <c r="W77" i="6" s="1"/>
  <c r="AW103" i="6"/>
  <c r="AW104" i="6" s="1"/>
  <c r="Y144" i="6"/>
  <c r="Y86" i="6" s="1"/>
  <c r="X144" i="6"/>
  <c r="X86" i="6" s="1"/>
  <c r="Z133" i="6"/>
  <c r="Z75" i="6" s="1"/>
  <c r="AA133" i="6"/>
  <c r="AA75" i="6" s="1"/>
  <c r="AU103" i="6"/>
  <c r="AU104" i="6" s="1"/>
  <c r="W133" i="6"/>
  <c r="W75" i="6" s="1"/>
  <c r="W111" i="6"/>
  <c r="W53" i="6" s="1"/>
  <c r="Y103" i="6"/>
  <c r="Y104" i="6" s="1"/>
  <c r="AA124" i="6"/>
  <c r="AA66" i="6" s="1"/>
  <c r="Z124" i="6"/>
  <c r="Z66" i="6" s="1"/>
  <c r="W103" i="6"/>
  <c r="W104" i="6" s="1"/>
  <c r="V103" i="6"/>
  <c r="W134" i="6"/>
  <c r="W76" i="6" s="1"/>
  <c r="AV103" i="6"/>
  <c r="AV104" i="6" s="1"/>
  <c r="W112" i="6"/>
  <c r="W54" i="6" s="1"/>
  <c r="Z103" i="6"/>
  <c r="Z104" i="6" s="1"/>
  <c r="W136" i="6"/>
  <c r="W78" i="6" s="1"/>
  <c r="AX103" i="6"/>
  <c r="AX104" i="6" s="1"/>
  <c r="AK103" i="6"/>
  <c r="AK104" i="6" s="1"/>
  <c r="W123" i="6"/>
  <c r="W65" i="6" s="1"/>
  <c r="BA103" i="6"/>
  <c r="BA104" i="6" s="1"/>
  <c r="W139" i="6"/>
  <c r="W81" i="6" s="1"/>
  <c r="AE103" i="6"/>
  <c r="AE104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OBS!
0 = påverkar TAC
1 = påverkar ej TAC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bygger på faktistkt utnyttjade dagar 2009 från Johan Lövgren. Fartygen utnyttjade inte alla dagar man hade möjlighet till</t>
        </r>
      </text>
    </comment>
  </commentList>
</comments>
</file>

<file path=xl/comments2.xml><?xml version="1.0" encoding="utf-8"?>
<comments xmlns="http://schemas.openxmlformats.org/spreadsheetml/2006/main">
  <authors>
    <author>staffan.waldo</author>
    <author>Staffan Waldo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N6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3.xml><?xml version="1.0" encoding="utf-8"?>
<comments xmlns="http://schemas.openxmlformats.org/spreadsheetml/2006/main">
  <authors>
    <author>Staffan Waldo</author>
  </authors>
  <commentList>
    <comment ref="DI180" author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bifångst makrill ger lågt pris</t>
        </r>
      </text>
    </comment>
  </commentList>
</comments>
</file>

<file path=xl/comments4.xml><?xml version="1.0" encoding="utf-8"?>
<comments xmlns="http://schemas.openxmlformats.org/spreadsheetml/2006/main">
  <authors>
    <author>staffan.waldo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</commentList>
</comments>
</file>

<file path=xl/comments5.xml><?xml version="1.0" encoding="utf-8"?>
<comments xmlns="http://schemas.openxmlformats.org/spreadsheetml/2006/main">
  <authors>
    <author>staffan.waldo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<sst xmlns="http://schemas.openxmlformats.org/spreadsheetml/2006/main" count="5795" uniqueCount="584">
  <si>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</si>
  <si>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</si>
  <si>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</si>
  <si>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</si>
  <si>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</si>
  <si>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</si>
  <si>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</si>
  <si>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</si>
  <si>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</si>
  <si>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</si>
  <si>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</si>
  <si>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</si>
  <si>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</si>
  <si>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</si>
  <si>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DFN - nät</t>
  </si>
  <si>
    <t>FPO - bur</t>
  </si>
  <si>
    <t>OTB - bottentrål</t>
  </si>
  <si>
    <t>PEL - pelagisk trål</t>
  </si>
  <si>
    <t>FARTYG</t>
  </si>
  <si>
    <t>FLEET</t>
  </si>
  <si>
    <t>CREW</t>
  </si>
  <si>
    <t>FISHERY</t>
  </si>
  <si>
    <t>GAMS</t>
  </si>
  <si>
    <t>Range that is imported to GAMS model</t>
  </si>
  <si>
    <t>Fleet data</t>
  </si>
  <si>
    <t>VESS_CAP</t>
  </si>
  <si>
    <t>Prices of fish rounded to 2-decimal places</t>
  </si>
  <si>
    <t>Vessel fixed costs</t>
  </si>
  <si>
    <t>TAC_MOD</t>
  </si>
  <si>
    <t>Actual catch 2006</t>
  </si>
  <si>
    <t>Område</t>
  </si>
  <si>
    <t>#</t>
  </si>
  <si>
    <r>
      <t>* NOTE</t>
    </r>
    <r>
      <rPr>
        <sz val="10"/>
        <color indexed="10"/>
        <rFont val="Arial"/>
        <family val="2"/>
      </rPr>
      <t>, GAMS names limited to 10 characters</t>
    </r>
  </si>
  <si>
    <r>
      <t xml:space="preserve">GAMS </t>
    </r>
    <r>
      <rPr>
        <b/>
        <sz val="10"/>
        <color indexed="10"/>
        <rFont val="Arial"/>
        <family val="2"/>
      </rPr>
      <t>*</t>
    </r>
  </si>
  <si>
    <t>SEGMENT</t>
  </si>
  <si>
    <t>SG01</t>
  </si>
  <si>
    <t>SG02</t>
  </si>
  <si>
    <t>SG03</t>
  </si>
  <si>
    <t>SG04</t>
  </si>
  <si>
    <t>SG05</t>
  </si>
  <si>
    <t>SG07</t>
  </si>
  <si>
    <t>SG08</t>
  </si>
  <si>
    <t>SG09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</si>
  <si>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</si>
  <si>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</si>
  <si>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</si>
  <si>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</si>
  <si>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</si>
  <si>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</si>
  <si>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</si>
  <si>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</si>
  <si>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</si>
  <si>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</si>
  <si>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</si>
  <si>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</si>
  <si>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</si>
  <si>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</si>
  <si>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</si>
  <si>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</si>
  <si>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</si>
  <si>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</si>
  <si>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</si>
  <si>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</si>
  <si>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</si>
  <si>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</si>
  <si>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</si>
  <si>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</si>
  <si>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</si>
  <si>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</si>
  <si>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</si>
  <si>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</si>
  <si>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</si>
  <si>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</si>
  <si>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</si>
  <si>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</si>
  <si>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</si>
  <si>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</si>
  <si>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</si>
  <si>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</si>
  <si>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</si>
  <si>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</si>
  <si>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</si>
  <si>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</si>
  <si>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</si>
  <si>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</si>
  <si>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</si>
  <si>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</si>
  <si>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</si>
  <si>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</si>
  <si>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</si>
  <si>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</si>
  <si>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</si>
  <si>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</si>
  <si>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</si>
  <si>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</si>
  <si>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</si>
  <si>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</si>
  <si>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</si>
  <si>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</si>
  <si>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</si>
  <si>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</si>
  <si>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</si>
  <si>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</si>
  <si>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</si>
  <si>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</si>
  <si>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t>Policy parameters to be inserted on this sheet!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</si>
  <si>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</si>
  <si>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</si>
  <si>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OTHER_FC</t>
  </si>
  <si>
    <t>CAPITAL_FC</t>
  </si>
  <si>
    <t>VC_REPAIR</t>
  </si>
  <si>
    <t>VC_OTHER</t>
  </si>
  <si>
    <t>VC_LABOUR</t>
  </si>
  <si>
    <t>VC_FUEL</t>
  </si>
  <si>
    <t>Braxen</t>
  </si>
  <si>
    <t>Sik</t>
  </si>
  <si>
    <t>Tobis</t>
  </si>
  <si>
    <t>Tunga</t>
  </si>
  <si>
    <t>SG10</t>
  </si>
  <si>
    <t>1=NS,S,K; 2=ÖS</t>
  </si>
  <si>
    <t>SEGKOD</t>
  </si>
  <si>
    <t>Arbkostn enl SCB</t>
  </si>
  <si>
    <t>Antal heltidsanställda per fartyg</t>
  </si>
  <si>
    <t>discount rate</t>
  </si>
  <si>
    <t>Week</t>
  </si>
  <si>
    <t>DISCOUNT</t>
  </si>
  <si>
    <t>Kommentarer:</t>
  </si>
  <si>
    <t>CATCH PER EFFORT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</si>
  <si>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</si>
  <si>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</si>
  <si>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</si>
  <si>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</si>
  <si>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</si>
  <si>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</si>
  <si>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</si>
  <si>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</si>
  <si>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</si>
  <si>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</si>
  <si>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</si>
  <si>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</si>
  <si>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</si>
  <si>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</si>
  <si>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</si>
  <si>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</si>
  <si>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</si>
  <si>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</si>
  <si>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</si>
  <si>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</si>
  <si>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</si>
  <si>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</si>
  <si>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</si>
  <si>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</si>
  <si>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</si>
  <si>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</si>
  <si>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</si>
  <si>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</si>
  <si>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</si>
  <si>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</si>
  <si>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</si>
  <si>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</si>
  <si>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</si>
  <si>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</si>
  <si>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</si>
  <si>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</si>
  <si>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</si>
  <si>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</si>
  <si>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</si>
  <si>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</si>
  <si>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</si>
  <si>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</si>
  <si>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</si>
  <si>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</si>
  <si>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</si>
  <si>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</si>
  <si>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</si>
  <si>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</si>
  <si>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</si>
  <si>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</si>
  <si>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</si>
  <si>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</si>
  <si>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</si>
  <si>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</si>
  <si>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</si>
  <si>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</si>
  <si>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</si>
  <si>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DAS</t>
  </si>
  <si>
    <t>SG06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</si>
  <si>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</si>
  <si>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</si>
  <si>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</si>
  <si>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</si>
  <si>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</si>
  <si>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</si>
  <si>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</si>
  <si>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</si>
  <si>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</si>
  <si>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</si>
  <si>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</si>
  <si>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</si>
  <si>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</si>
  <si>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</si>
  <si>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</si>
  <si>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</si>
  <si>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</si>
  <si>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</si>
  <si>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</si>
  <si>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</si>
  <si>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</si>
  <si>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</si>
  <si>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</si>
  <si>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</si>
  <si>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</si>
  <si>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 xml:space="preserve">Fisketyperna är begränsade till att innefatta de som har  minst 20 dagar till sjöss! 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</si>
  <si>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</si>
  <si>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</si>
  <si>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</si>
  <si>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</si>
  <si>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</si>
  <si>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</si>
  <si>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</si>
  <si>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</si>
  <si>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</si>
  <si>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</si>
  <si>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</si>
  <si>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</si>
  <si>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</si>
  <si>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</si>
  <si>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</si>
  <si>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</si>
  <si>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</si>
  <si>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</si>
  <si>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</si>
  <si>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</si>
  <si>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</si>
  <si>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</si>
  <si>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</si>
  <si>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</si>
  <si>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</si>
  <si>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</si>
  <si>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</si>
  <si>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</si>
  <si>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</si>
  <si>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</si>
  <si>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Effort days in K,S and N</t>
  </si>
  <si>
    <t>Area</t>
  </si>
  <si>
    <t>Gear code</t>
  </si>
  <si>
    <t>SN</t>
  </si>
  <si>
    <t>TR3</t>
  </si>
  <si>
    <t>GN1</t>
  </si>
  <si>
    <t>GT1</t>
  </si>
  <si>
    <t>LL1</t>
  </si>
  <si>
    <t>K_TR3</t>
  </si>
  <si>
    <t>K_LL1</t>
  </si>
  <si>
    <t>K_TR1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</si>
  <si>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</si>
  <si>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</si>
  <si>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</si>
  <si>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</si>
  <si>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</si>
  <si>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</si>
  <si>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</si>
  <si>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</si>
  <si>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</si>
  <si>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</si>
  <si>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</si>
  <si>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</si>
  <si>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</si>
  <si>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</si>
  <si>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</si>
  <si>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AREA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</si>
  <si>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</si>
  <si>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</si>
  <si>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</si>
  <si>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</si>
  <si>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</si>
  <si>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</si>
  <si>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</si>
  <si>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</si>
  <si>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</si>
  <si>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</si>
  <si>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</si>
  <si>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</si>
  <si>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</si>
  <si>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</si>
  <si>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</si>
  <si>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</si>
  <si>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</si>
  <si>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kwH_group</t>
  </si>
  <si>
    <t>EFFORT_VH</t>
  </si>
  <si>
    <t>Finns ej fisken med</t>
  </si>
  <si>
    <t>catch inkl bortrensade arter?</t>
  </si>
  <si>
    <t>obs priser i 1000 kr per ton!!</t>
  </si>
  <si>
    <t>kwH_per_vessel</t>
  </si>
  <si>
    <t>CAP viktigt bra tal, nu = fiskeyp med max catch per effort</t>
  </si>
  <si>
    <t>VC_ALTLABOUR</t>
  </si>
  <si>
    <t>calculate alt_labour</t>
  </si>
  <si>
    <t>copy and paste to G by hand</t>
  </si>
  <si>
    <t>Alt wage/hour</t>
  </si>
  <si>
    <t>Alt wage/day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</si>
  <si>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</si>
  <si>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</si>
  <si>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</si>
  <si>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</si>
  <si>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</si>
  <si>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</si>
  <si>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</si>
  <si>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</si>
  <si>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</si>
  <si>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</si>
  <si>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</si>
  <si>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Alt wage/day 1000SEK</t>
  </si>
  <si>
    <t>TAC i ton</t>
  </si>
  <si>
    <t>Altwage/heltidsanställd</t>
  </si>
  <si>
    <t>180/12=15</t>
  </si>
  <si>
    <t>250/12=21</t>
  </si>
  <si>
    <t>Passiva redskap 180 dagar om året</t>
  </si>
  <si>
    <t>Stäng av fisketyper här! ON=1, OFF=0, ON/OFF multipliceras med fiskesäsong under "SEASON"</t>
  </si>
  <si>
    <t>RÅDATA</t>
  </si>
  <si>
    <t>MULTIPLICERAD MED "POLICY ON/OFF" FÖR ATT STÄNGA AV FISKETYPER MANUELLT</t>
  </si>
  <si>
    <t>SEASON</t>
  </si>
  <si>
    <t>Klistra in som set "SEASON" för vidare export till GAMS</t>
  </si>
  <si>
    <t>obs, måste även klippa in förändrad fiskesäsong till setet "season"</t>
  </si>
  <si>
    <t>ON_OFF</t>
  </si>
  <si>
    <t>Anton strukna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</si>
  <si>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</si>
  <si>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</si>
  <si>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</si>
  <si>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</si>
  <si>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</si>
  <si>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</si>
  <si>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</si>
  <si>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</si>
  <si>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</si>
  <si>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</si>
  <si>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</si>
  <si>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obs, måste även klippa in förändrad TAC till TAC_MOD under fliken "TAC"</t>
  </si>
  <si>
    <t>Hämta manuellt data frånTAC minus fångster från avstängda fisken, nedan</t>
  </si>
  <si>
    <t>Ål, nollade</t>
  </si>
  <si>
    <t>TACpåverkan</t>
  </si>
  <si>
    <t>Pelagiska</t>
  </si>
  <si>
    <t>Set longlines + gillnet -Demersal fish</t>
  </si>
  <si>
    <t>Pris*ON_OFF</t>
  </si>
  <si>
    <t>Prismatris</t>
  </si>
  <si>
    <t>obs, måste även klippa in förändrad prismatris till PRICES under fliken "PRICES"</t>
  </si>
  <si>
    <t>3 % ränta</t>
  </si>
  <si>
    <t>Capital_FC</t>
  </si>
  <si>
    <t>6 % ränta</t>
  </si>
  <si>
    <t>Östersjöfiske</t>
  </si>
  <si>
    <t>Västerhav</t>
  </si>
  <si>
    <t>onoff_vh</t>
  </si>
  <si>
    <t>onoff_ö</t>
  </si>
  <si>
    <t>S_TR3</t>
  </si>
  <si>
    <t>S_GN1</t>
  </si>
  <si>
    <t>S_GT1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</si>
  <si>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</si>
  <si>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</si>
  <si>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</si>
  <si>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</si>
  <si>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</si>
  <si>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</si>
  <si>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</si>
  <si>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</si>
  <si>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</si>
  <si>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</si>
  <si>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</si>
  <si>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</si>
  <si>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</si>
  <si>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</si>
  <si>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</si>
  <si>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</si>
  <si>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</si>
  <si>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</si>
  <si>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</si>
  <si>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</si>
  <si>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</si>
  <si>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</si>
  <si>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</si>
  <si>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</si>
  <si>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</si>
  <si>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</si>
  <si>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</si>
  <si>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</si>
  <si>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</si>
  <si>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</si>
  <si>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</si>
  <si>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</si>
  <si>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</si>
  <si>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</si>
  <si>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</si>
  <si>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</si>
  <si>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</si>
  <si>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</si>
  <si>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</si>
  <si>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</si>
  <si>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</si>
  <si>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</si>
  <si>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</si>
  <si>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</si>
  <si>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</si>
  <si>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</si>
  <si>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</si>
  <si>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Actual catch 2009</t>
  </si>
  <si>
    <r>
      <t>TABLE CATCH_2009(FISHERY,STOCK)</t>
    </r>
    <r>
      <rPr>
        <sz val="10"/>
        <rFont val="Arial"/>
        <family val="2"/>
      </rPr>
      <t xml:space="preserve">  historical catch by species and fishery</t>
    </r>
  </si>
  <si>
    <t>OTB</t>
  </si>
  <si>
    <t>trål</t>
  </si>
  <si>
    <t>Gear</t>
  </si>
  <si>
    <t>Species group</t>
  </si>
  <si>
    <t>CRU</t>
  </si>
  <si>
    <t>skaldjur</t>
  </si>
  <si>
    <t>DEF</t>
  </si>
  <si>
    <t>demersal</t>
  </si>
  <si>
    <t>ANA</t>
  </si>
  <si>
    <t>anadroma</t>
  </si>
  <si>
    <t>CAT</t>
  </si>
  <si>
    <t>catadroma</t>
  </si>
  <si>
    <t>FWS</t>
  </si>
  <si>
    <t>färskvatten och sillarter</t>
  </si>
  <si>
    <t>Första sifferkomb = maska</t>
  </si>
  <si>
    <t>Andra sifferkomb=selektion 1 = panel, 2 = rist</t>
  </si>
  <si>
    <t>Tredje sifferkomb = storlek på selektionsredskap??</t>
  </si>
  <si>
    <t>Infro från Katjas excelfil "redskap"</t>
  </si>
  <si>
    <t>MDC</t>
  </si>
  <si>
    <t>SPF</t>
  </si>
  <si>
    <t>MOL</t>
  </si>
  <si>
    <t>mollusker</t>
  </si>
  <si>
    <t>FNF</t>
  </si>
  <si>
    <t>finfish</t>
  </si>
  <si>
    <t>Om fisketyper</t>
  </si>
  <si>
    <t>FPO</t>
  </si>
  <si>
    <t>pots and traps</t>
  </si>
  <si>
    <t>PS</t>
  </si>
  <si>
    <t>purse seine</t>
  </si>
  <si>
    <t>SB</t>
  </si>
  <si>
    <t>beach and boat seine</t>
  </si>
  <si>
    <t>SDN</t>
  </si>
  <si>
    <t>anchored seine</t>
  </si>
  <si>
    <t>SSC</t>
  </si>
  <si>
    <t>Fly-shooting seine</t>
  </si>
  <si>
    <t>PTB</t>
  </si>
  <si>
    <t>bottom pair trawl</t>
  </si>
  <si>
    <t>TBB</t>
  </si>
  <si>
    <t>beam trawl</t>
  </si>
  <si>
    <t>OTT</t>
  </si>
  <si>
    <t>Multi rig bottom trawl</t>
  </si>
  <si>
    <t>OTM</t>
  </si>
  <si>
    <t>Midwater otter trawl</t>
  </si>
  <si>
    <t>GTR</t>
  </si>
  <si>
    <t>Trammel net</t>
  </si>
  <si>
    <t>GNS</t>
  </si>
  <si>
    <t>Set gillnet</t>
  </si>
  <si>
    <t>GND</t>
  </si>
  <si>
    <t>Drift gillnet</t>
  </si>
  <si>
    <t>FPN</t>
  </si>
  <si>
    <t>Stationary uncovered pound net</t>
  </si>
  <si>
    <t>FYK</t>
  </si>
  <si>
    <t>Fyke nets</t>
  </si>
  <si>
    <t>LHP</t>
  </si>
  <si>
    <t>hand and pole lines</t>
  </si>
  <si>
    <t>LLS</t>
  </si>
  <si>
    <t>Set longlines</t>
  </si>
  <si>
    <t>LLD</t>
  </si>
  <si>
    <t>drifting longlines</t>
  </si>
  <si>
    <t xml:space="preserve">DRB </t>
  </si>
  <si>
    <t>Dredges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</si>
  <si>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</si>
  <si>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</si>
  <si>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</si>
  <si>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</si>
  <si>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</si>
  <si>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</si>
  <si>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</si>
  <si>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</si>
  <si>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</si>
  <si>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</si>
  <si>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</si>
  <si>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</si>
  <si>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</si>
  <si>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</si>
  <si>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</si>
  <si>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</si>
  <si>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</si>
  <si>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</si>
  <si>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</si>
  <si>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</si>
  <si>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</si>
  <si>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</si>
  <si>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</si>
  <si>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</si>
  <si>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Fisketyp2007</t>
  </si>
  <si>
    <t>mixed demersal</t>
  </si>
  <si>
    <t>pelagiska</t>
  </si>
  <si>
    <t>konsumfiske sill norra östersjön</t>
  </si>
  <si>
    <t>sill</t>
  </si>
  <si>
    <t>sill västra östersjön</t>
  </si>
  <si>
    <t>kört samma som för FPN, dvs stationary pound net</t>
  </si>
  <si>
    <t>hela året 2007</t>
  </si>
  <si>
    <t>krabba - hela året?</t>
  </si>
  <si>
    <t>huvudfiske sept-dec</t>
  </si>
  <si>
    <t>sill o makrill garn</t>
  </si>
  <si>
    <t>ej många fiskare enl JW</t>
  </si>
  <si>
    <t>siklöja</t>
  </si>
  <si>
    <t>sill + lite siklöja</t>
  </si>
  <si>
    <t>jan-apr, sept-dec men även en del annars</t>
  </si>
  <si>
    <t>PTM</t>
  </si>
  <si>
    <t>midwater pair trawl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</si>
  <si>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</si>
  <si>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</si>
  <si>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</si>
  <si>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</si>
  <si>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</si>
  <si>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</si>
  <si>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</si>
  <si>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</si>
  <si>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</si>
  <si>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</si>
  <si>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</si>
  <si>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</si>
  <si>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</si>
  <si>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</si>
  <si>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</si>
  <si>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</si>
  <si>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</si>
  <si>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</si>
  <si>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</si>
  <si>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</si>
  <si>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</si>
  <si>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</si>
  <si>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</si>
  <si>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FTE PER DAS</t>
  </si>
  <si>
    <t>Hmm? Vad  är detta????</t>
  </si>
  <si>
    <t>MERAKT_DFN_N/A_VL0010</t>
  </si>
  <si>
    <t>MERAKT_DFN_N/A_VL1012</t>
  </si>
  <si>
    <t>MERAKT_DFN_N/A_VL1218</t>
  </si>
  <si>
    <t>MERAKT_HOK_N/A_VL0010</t>
  </si>
  <si>
    <t>MERAKT_HOK_N/A_VL1012</t>
  </si>
  <si>
    <t>MERAKT_PGP_N/A_VL1012</t>
  </si>
  <si>
    <t>MÅSTE HANDJAGAS UT!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</si>
  <si>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</si>
  <si>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</si>
  <si>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</si>
  <si>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</si>
  <si>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</si>
  <si>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</si>
  <si>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</si>
  <si>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</si>
  <si>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</si>
  <si>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</si>
  <si>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</si>
  <si>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</si>
  <si>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</si>
  <si>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</si>
  <si>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</si>
  <si>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EFFORT_2009</t>
  </si>
  <si>
    <t>fiktiv siffra som ej bergränsar</t>
  </si>
  <si>
    <t>finns inte motsvarande kostnadsdata för redskap/längd</t>
  </si>
  <si>
    <t>S_RIST</t>
  </si>
  <si>
    <t>K_RIST</t>
  </si>
  <si>
    <t>TR2</t>
  </si>
  <si>
    <t>TR1</t>
  </si>
  <si>
    <t>Svenskt system</t>
  </si>
  <si>
    <t>Catch 2009*(1+X)</t>
  </si>
  <si>
    <t>VC altlabour inkl skepparen</t>
  </si>
  <si>
    <t>VC altlabour exkl skeppare</t>
  </si>
  <si>
    <t>Fuel enl Anton</t>
  </si>
  <si>
    <t>Fuel omräknat</t>
  </si>
  <si>
    <t>enhet = kronor per fartyg</t>
  </si>
  <si>
    <t>(skijler sig från 2007 års modell)</t>
  </si>
  <si>
    <t>orange = biomax satts till kvoten för att inte biomax ska hindra att vi fiskar torskkvoten i K o S</t>
  </si>
  <si>
    <t>obs i tkr</t>
  </si>
  <si>
    <t>SB_FIF</t>
  </si>
  <si>
    <t>RESERV</t>
  </si>
  <si>
    <t>fishery</t>
  </si>
  <si>
    <t>segment</t>
  </si>
  <si>
    <t>Nedan används ej</t>
  </si>
  <si>
    <t>Anges i kilo per dag</t>
  </si>
  <si>
    <t>Passiva redskap 144 dagar om året - Enl sjöfartsavtal enligt Viking Bengtsson</t>
  </si>
  <si>
    <t>Antons nya metiers, faktiskt fiske östra österjsön</t>
  </si>
  <si>
    <t>utgår från samma som ovan, litet fiske</t>
  </si>
  <si>
    <t>från anton + säsongsfiske blåvitling</t>
  </si>
  <si>
    <t>nordsjöfiske</t>
  </si>
  <si>
    <t>Viking - sill har dålig kvalitet vid varmt vatten</t>
  </si>
  <si>
    <t>samma som seg 21 men eg maj juni enl anton</t>
  </si>
  <si>
    <t>pelagiska priser, seg 20-22 från specialfil Anton + torsk och vitling från gamla datan</t>
  </si>
  <si>
    <t>vitling mycket lågt pris för pelagiker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</si>
</sst>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k_r_-;\-* #,##0.00\ _k_r_-;_-* &quot;-&quot;??\ _k_r_-;_-@_-"/>
    <numFmt numFmtId="164" formatCode="0.0"/>
    <numFmt numFmtId="165" formatCode="#,##0.0"/>
    <numFmt numFmtId="166" formatCode="0.0000%"/>
    <numFmt numFmtId="167" formatCode="0.0%"/>
    <numFmt numFmtId="168" formatCode="0.000"/>
    <numFmt numFmtId="169" formatCode="###0.00"/>
    <numFmt numFmtId="170" formatCode="###0"/>
    <numFmt numFmtId="171" formatCode="_-* #,##0\ _k_r_-;\-* #,##0\ _k_r_-;_-* &quot;-&quot;??\ _k_r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Calibri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theme="3" tint="0.39997558519241921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sz val="9"/>
      <color theme="1"/>
      <name val="Calibri"/>
      <family val="2"/>
      <scheme val="minor"/>
    </font>
    <font>
      <b/>
      <sz val="10"/>
      <color rgb="FF00539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6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Border="1"/>
    <xf numFmtId="0" fontId="0" fillId="2" borderId="0" xfId="0" applyFill="1"/>
    <xf numFmtId="0" fontId="5" fillId="0" borderId="0" xfId="0" applyFont="1" applyAlignment="1">
      <alignment horizontal="right"/>
    </xf>
    <xf numFmtId="1" fontId="0" fillId="0" borderId="0" xfId="0" applyNumberFormat="1"/>
    <xf numFmtId="0" fontId="4" fillId="0" borderId="0" xfId="0" applyFont="1" applyBorder="1"/>
    <xf numFmtId="0" fontId="9" fillId="0" borderId="0" xfId="0" applyFont="1"/>
    <xf numFmtId="0" fontId="8" fillId="0" borderId="0" xfId="0" applyFont="1"/>
    <xf numFmtId="0" fontId="2" fillId="2" borderId="0" xfId="0" applyFont="1" applyFill="1"/>
    <xf numFmtId="0" fontId="6" fillId="0" borderId="0" xfId="0" applyFont="1" applyFill="1" applyBorder="1"/>
    <xf numFmtId="0" fontId="0" fillId="0" borderId="0" xfId="0" applyFill="1"/>
    <xf numFmtId="0" fontId="4" fillId="2" borderId="0" xfId="0" applyFont="1" applyFill="1"/>
    <xf numFmtId="1" fontId="0" fillId="0" borderId="0" xfId="0" applyNumberFormat="1" applyFill="1"/>
    <xf numFmtId="1" fontId="0" fillId="0" borderId="0" xfId="0" applyNumberFormat="1" applyFill="1" applyBorder="1"/>
    <xf numFmtId="0" fontId="8" fillId="0" borderId="0" xfId="0" applyFont="1" applyFill="1"/>
    <xf numFmtId="0" fontId="4" fillId="0" borderId="0" xfId="0" applyFont="1" applyFill="1" applyBorder="1"/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11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 applyBorder="1"/>
    <xf numFmtId="0" fontId="5" fillId="0" borderId="1" xfId="0" applyFont="1" applyBorder="1"/>
    <xf numFmtId="0" fontId="13" fillId="0" borderId="0" xfId="0" applyFont="1"/>
    <xf numFmtId="0" fontId="6" fillId="2" borderId="0" xfId="0" applyFont="1" applyFill="1" applyBorder="1" applyAlignment="1">
      <alignment horizontal="center"/>
    </xf>
    <xf numFmtId="0" fontId="14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2" fillId="0" borderId="0" xfId="0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165" fontId="0" fillId="0" borderId="0" xfId="0" applyNumberFormat="1"/>
    <xf numFmtId="165" fontId="5" fillId="0" borderId="0" xfId="0" applyNumberFormat="1" applyFont="1" applyAlignment="1">
      <alignment horizontal="right"/>
    </xf>
    <xf numFmtId="0" fontId="2" fillId="0" borderId="0" xfId="0" applyFont="1"/>
    <xf numFmtId="0" fontId="15" fillId="0" borderId="0" xfId="0" applyFont="1" applyBorder="1"/>
    <xf numFmtId="0" fontId="16" fillId="0" borderId="0" xfId="0" applyFont="1"/>
    <xf numFmtId="0" fontId="11" fillId="0" borderId="0" xfId="0" applyFont="1" applyAlignment="1">
      <alignment horizontal="left"/>
    </xf>
    <xf numFmtId="2" fontId="0" fillId="0" borderId="0" xfId="0" applyNumberFormat="1" applyBorder="1"/>
    <xf numFmtId="0" fontId="10" fillId="0" borderId="0" xfId="0" applyFont="1" applyBorder="1"/>
    <xf numFmtId="0" fontId="5" fillId="0" borderId="0" xfId="0" applyFont="1" applyFill="1" applyAlignment="1">
      <alignment horizontal="right"/>
    </xf>
    <xf numFmtId="0" fontId="11" fillId="0" borderId="0" xfId="0" applyFont="1" applyFill="1"/>
    <xf numFmtId="3" fontId="4" fillId="0" borderId="0" xfId="0" applyNumberFormat="1" applyFont="1" applyBorder="1"/>
    <xf numFmtId="3" fontId="0" fillId="0" borderId="0" xfId="0" applyNumberFormat="1" applyBorder="1"/>
    <xf numFmtId="3" fontId="5" fillId="0" borderId="0" xfId="0" applyNumberFormat="1" applyFont="1" applyBorder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6" fontId="0" fillId="0" borderId="0" xfId="1" applyNumberFormat="1" applyFont="1"/>
    <xf numFmtId="0" fontId="17" fillId="0" borderId="0" xfId="0" applyFont="1"/>
    <xf numFmtId="0" fontId="5" fillId="0" borderId="5" xfId="0" applyFont="1" applyBorder="1"/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3" fontId="0" fillId="0" borderId="0" xfId="0" applyNumberForma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6" fillId="3" borderId="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3" borderId="0" xfId="0" applyFill="1" applyBorder="1"/>
    <xf numFmtId="0" fontId="6" fillId="0" borderId="3" xfId="0" applyFont="1" applyBorder="1"/>
    <xf numFmtId="0" fontId="20" fillId="0" borderId="0" xfId="0" applyFont="1" applyFill="1" applyBorder="1"/>
    <xf numFmtId="3" fontId="20" fillId="0" borderId="0" xfId="0" applyNumberFormat="1" applyFont="1"/>
    <xf numFmtId="1" fontId="0" fillId="0" borderId="0" xfId="0" applyNumberForma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9" xfId="0" applyBorder="1"/>
    <xf numFmtId="0" fontId="4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11" fillId="0" borderId="0" xfId="0" applyNumberFormat="1" applyFont="1" applyFill="1" applyBorder="1"/>
    <xf numFmtId="3" fontId="2" fillId="0" borderId="0" xfId="0" applyNumberFormat="1" applyFont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22" fillId="0" borderId="0" xfId="0" applyFont="1" applyAlignment="1">
      <alignment horizontal="left"/>
    </xf>
    <xf numFmtId="167" fontId="20" fillId="0" borderId="0" xfId="1" applyNumberFormat="1" applyFont="1"/>
    <xf numFmtId="0" fontId="2" fillId="0" borderId="0" xfId="0" applyFont="1" applyBorder="1"/>
    <xf numFmtId="0" fontId="0" fillId="4" borderId="0" xfId="0" applyFill="1"/>
    <xf numFmtId="0" fontId="2" fillId="0" borderId="9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5" fillId="0" borderId="0" xfId="0" applyFont="1" applyBorder="1" applyAlignment="1">
      <alignment horizontal="left"/>
    </xf>
    <xf numFmtId="0" fontId="12" fillId="0" borderId="0" xfId="0" applyFont="1" applyFill="1" applyBorder="1"/>
    <xf numFmtId="0" fontId="4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8" fillId="0" borderId="0" xfId="0" applyFont="1" applyFill="1" applyBorder="1"/>
    <xf numFmtId="0" fontId="18" fillId="0" borderId="0" xfId="0" applyFont="1" applyFill="1"/>
    <xf numFmtId="0" fontId="6" fillId="0" borderId="0" xfId="0" applyFont="1" applyFill="1"/>
    <xf numFmtId="164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3" fontId="4" fillId="9" borderId="0" xfId="0" applyNumberFormat="1" applyFont="1" applyFill="1" applyBorder="1" applyAlignment="1">
      <alignment horizontal="center"/>
    </xf>
    <xf numFmtId="3" fontId="0" fillId="9" borderId="0" xfId="0" applyNumberFormat="1" applyFill="1"/>
    <xf numFmtId="0" fontId="25" fillId="0" borderId="0" xfId="0" applyFont="1" applyFill="1"/>
    <xf numFmtId="3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left"/>
    </xf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right"/>
    </xf>
    <xf numFmtId="0" fontId="6" fillId="3" borderId="0" xfId="0" applyFont="1" applyFill="1" applyBorder="1"/>
    <xf numFmtId="0" fontId="0" fillId="9" borderId="9" xfId="0" applyFill="1" applyBorder="1"/>
    <xf numFmtId="0" fontId="0" fillId="9" borderId="0" xfId="0" applyFill="1" applyBorder="1"/>
    <xf numFmtId="0" fontId="2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10" xfId="0" applyNumberFormat="1" applyFill="1" applyBorder="1"/>
    <xf numFmtId="3" fontId="0" fillId="0" borderId="11" xfId="0" applyNumberFormat="1" applyFill="1" applyBorder="1"/>
    <xf numFmtId="3" fontId="0" fillId="0" borderId="12" xfId="0" applyNumberFormat="1" applyFill="1" applyBorder="1"/>
    <xf numFmtId="0" fontId="0" fillId="0" borderId="13" xfId="0" applyFill="1" applyBorder="1"/>
    <xf numFmtId="4" fontId="0" fillId="0" borderId="0" xfId="0" applyNumberFormat="1" applyFill="1" applyBorder="1"/>
    <xf numFmtId="4" fontId="0" fillId="0" borderId="14" xfId="0" applyNumberFormat="1" applyFill="1" applyBorder="1"/>
    <xf numFmtId="0" fontId="21" fillId="0" borderId="0" xfId="0" applyFont="1" applyAlignment="1">
      <alignment horizontal="left"/>
    </xf>
    <xf numFmtId="0" fontId="26" fillId="0" borderId="0" xfId="0" applyFont="1"/>
    <xf numFmtId="1" fontId="20" fillId="0" borderId="0" xfId="0" applyNumberFormat="1" applyFont="1" applyFill="1"/>
    <xf numFmtId="0" fontId="11" fillId="0" borderId="0" xfId="0" applyFont="1" applyFill="1" applyAlignment="1">
      <alignment horizontal="left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 applyBorder="1"/>
    <xf numFmtId="49" fontId="0" fillId="0" borderId="0" xfId="0" applyNumberFormat="1" applyBorder="1"/>
    <xf numFmtId="49" fontId="2" fillId="0" borderId="0" xfId="0" applyNumberFormat="1" applyFont="1" applyBorder="1"/>
    <xf numFmtId="0" fontId="4" fillId="0" borderId="0" xfId="0" applyFont="1" applyFill="1"/>
    <xf numFmtId="0" fontId="27" fillId="3" borderId="2" xfId="0" applyFont="1" applyFill="1" applyBorder="1" applyAlignment="1">
      <alignment horizontal="center"/>
    </xf>
    <xf numFmtId="0" fontId="2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2" fillId="0" borderId="0" xfId="0" applyFont="1"/>
    <xf numFmtId="0" fontId="27" fillId="0" borderId="2" xfId="0" applyFont="1" applyFill="1" applyBorder="1" applyAlignment="1">
      <alignment horizontal="center"/>
    </xf>
    <xf numFmtId="0" fontId="29" fillId="0" borderId="0" xfId="0" applyFont="1"/>
    <xf numFmtId="0" fontId="0" fillId="13" borderId="0" xfId="0" applyNumberFormat="1" applyFill="1"/>
    <xf numFmtId="0" fontId="0" fillId="0" borderId="0" xfId="0" applyNumberFormat="1" applyFill="1"/>
    <xf numFmtId="3" fontId="2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8" xfId="0" applyNumberFormat="1" applyFill="1" applyBorder="1"/>
    <xf numFmtId="3" fontId="5" fillId="0" borderId="0" xfId="0" applyNumberFormat="1" applyFont="1" applyAlignment="1">
      <alignment horizontal="left"/>
    </xf>
    <xf numFmtId="3" fontId="2" fillId="0" borderId="3" xfId="0" applyNumberFormat="1" applyFont="1" applyFill="1" applyBorder="1"/>
    <xf numFmtId="4" fontId="0" fillId="0" borderId="0" xfId="0" applyNumberFormat="1" applyBorder="1"/>
    <xf numFmtId="0" fontId="10" fillId="0" borderId="0" xfId="0" applyFont="1" applyFill="1" applyBorder="1"/>
    <xf numFmtId="3" fontId="30" fillId="0" borderId="0" xfId="0" applyNumberFormat="1" applyFont="1" applyAlignment="1">
      <alignment horizontal="lef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3" fontId="2" fillId="0" borderId="0" xfId="0" applyNumberFormat="1" applyFont="1"/>
    <xf numFmtId="0" fontId="4" fillId="4" borderId="0" xfId="0" applyFont="1" applyFill="1" applyBorder="1"/>
    <xf numFmtId="0" fontId="0" fillId="4" borderId="0" xfId="0" applyNumberFormat="1" applyFill="1"/>
    <xf numFmtId="0" fontId="0" fillId="4" borderId="0" xfId="0" applyFill="1" applyBorder="1"/>
    <xf numFmtId="0" fontId="2" fillId="9" borderId="0" xfId="0" applyFont="1" applyFill="1" applyBorder="1"/>
    <xf numFmtId="3" fontId="0" fillId="0" borderId="0" xfId="0" applyNumberFormat="1" applyFill="1" applyBorder="1" applyAlignment="1">
      <alignment horizontal="left"/>
    </xf>
    <xf numFmtId="3" fontId="2" fillId="0" borderId="0" xfId="0" applyNumberFormat="1" applyFont="1" applyFill="1" applyBorder="1"/>
    <xf numFmtId="0" fontId="0" fillId="14" borderId="0" xfId="0" applyFill="1"/>
    <xf numFmtId="0" fontId="5" fillId="0" borderId="3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2" fontId="20" fillId="4" borderId="0" xfId="0" applyNumberFormat="1" applyFont="1" applyFill="1" applyBorder="1"/>
    <xf numFmtId="0" fontId="0" fillId="0" borderId="0" xfId="0" applyNumberFormat="1" applyBorder="1"/>
    <xf numFmtId="168" fontId="0" fillId="3" borderId="0" xfId="0" applyNumberFormat="1" applyFill="1"/>
    <xf numFmtId="0" fontId="6" fillId="0" borderId="10" xfId="0" applyFont="1" applyFill="1" applyBorder="1"/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2" fillId="0" borderId="15" xfId="0" applyFont="1" applyFill="1" applyBorder="1"/>
    <xf numFmtId="0" fontId="2" fillId="9" borderId="0" xfId="0" applyFont="1" applyFill="1"/>
    <xf numFmtId="0" fontId="0" fillId="15" borderId="0" xfId="0" applyFill="1"/>
    <xf numFmtId="165" fontId="0" fillId="15" borderId="0" xfId="0" applyNumberFormat="1" applyFill="1" applyAlignment="1">
      <alignment horizontal="left"/>
    </xf>
    <xf numFmtId="0" fontId="2" fillId="16" borderId="0" xfId="0" applyFont="1" applyFill="1"/>
    <xf numFmtId="0" fontId="2" fillId="16" borderId="0" xfId="0" applyFont="1" applyFill="1" applyBorder="1"/>
    <xf numFmtId="0" fontId="2" fillId="17" borderId="0" xfId="0" applyFont="1" applyFill="1"/>
    <xf numFmtId="0" fontId="2" fillId="17" borderId="0" xfId="0" applyFont="1" applyFill="1" applyBorder="1"/>
    <xf numFmtId="0" fontId="34" fillId="0" borderId="0" xfId="0" applyFont="1" applyAlignment="1">
      <alignment horizontal="right"/>
    </xf>
    <xf numFmtId="0" fontId="2" fillId="15" borderId="0" xfId="3" applyFill="1" applyBorder="1"/>
    <xf numFmtId="0" fontId="2" fillId="15" borderId="0" xfId="3" applyFont="1" applyFill="1" applyBorder="1"/>
    <xf numFmtId="2" fontId="0" fillId="15" borderId="0" xfId="0" applyNumberFormat="1" applyFill="1"/>
    <xf numFmtId="2" fontId="35" fillId="15" borderId="0" xfId="0" applyNumberFormat="1" applyFont="1" applyFill="1"/>
    <xf numFmtId="0" fontId="36" fillId="0" borderId="23" xfId="0" applyFont="1" applyBorder="1" applyAlignment="1">
      <alignment horizontal="center" wrapText="1"/>
    </xf>
    <xf numFmtId="3" fontId="0" fillId="15" borderId="0" xfId="0" applyNumberFormat="1" applyFill="1"/>
    <xf numFmtId="43" fontId="36" fillId="0" borderId="22" xfId="2" applyFont="1" applyBorder="1" applyAlignment="1">
      <alignment horizontal="right" vertical="top"/>
    </xf>
    <xf numFmtId="43" fontId="0" fillId="0" borderId="0" xfId="2" applyFont="1"/>
    <xf numFmtId="171" fontId="36" fillId="15" borderId="22" xfId="2" applyNumberFormat="1" applyFont="1" applyFill="1" applyBorder="1" applyAlignment="1">
      <alignment horizontal="right" vertical="top"/>
    </xf>
    <xf numFmtId="171" fontId="0" fillId="15" borderId="0" xfId="2" applyNumberFormat="1" applyFont="1" applyFill="1"/>
    <xf numFmtId="9" fontId="0" fillId="15" borderId="0" xfId="0" applyNumberFormat="1" applyFill="1"/>
    <xf numFmtId="3" fontId="20" fillId="0" borderId="0" xfId="0" applyNumberFormat="1" applyFont="1" applyFill="1"/>
    <xf numFmtId="0" fontId="4" fillId="16" borderId="0" xfId="0" applyFont="1" applyFill="1" applyBorder="1"/>
    <xf numFmtId="0" fontId="0" fillId="16" borderId="0" xfId="0" applyFill="1"/>
    <xf numFmtId="0" fontId="0" fillId="16" borderId="0" xfId="0" applyFill="1" applyBorder="1"/>
    <xf numFmtId="0" fontId="0" fillId="16" borderId="5" xfId="0" applyFill="1" applyBorder="1"/>
    <xf numFmtId="0" fontId="4" fillId="16" borderId="6" xfId="0" applyFont="1" applyFill="1" applyBorder="1"/>
    <xf numFmtId="0" fontId="0" fillId="16" borderId="6" xfId="0" applyFill="1" applyBorder="1"/>
    <xf numFmtId="0" fontId="36" fillId="16" borderId="24" xfId="0" applyFont="1" applyFill="1" applyBorder="1" applyAlignment="1">
      <alignment horizontal="center" wrapText="1"/>
    </xf>
    <xf numFmtId="0" fontId="36" fillId="16" borderId="23" xfId="0" applyFont="1" applyFill="1" applyBorder="1" applyAlignment="1">
      <alignment horizontal="center" wrapText="1"/>
    </xf>
    <xf numFmtId="0" fontId="20" fillId="16" borderId="0" xfId="0" applyFont="1" applyFill="1" applyBorder="1"/>
    <xf numFmtId="169" fontId="36" fillId="16" borderId="22" xfId="0" applyNumberFormat="1" applyFont="1" applyFill="1" applyBorder="1" applyAlignment="1">
      <alignment horizontal="right" vertical="top"/>
    </xf>
    <xf numFmtId="2" fontId="0" fillId="16" borderId="0" xfId="0" applyNumberFormat="1" applyFill="1"/>
    <xf numFmtId="2" fontId="36" fillId="16" borderId="22" xfId="0" applyNumberFormat="1" applyFont="1" applyFill="1" applyBorder="1" applyAlignment="1">
      <alignment horizontal="right" vertical="top"/>
    </xf>
    <xf numFmtId="169" fontId="36" fillId="16" borderId="25" xfId="0" applyNumberFormat="1" applyFont="1" applyFill="1" applyBorder="1" applyAlignment="1">
      <alignment horizontal="right" vertical="top"/>
    </xf>
    <xf numFmtId="2" fontId="36" fillId="16" borderId="25" xfId="0" applyNumberFormat="1" applyFont="1" applyFill="1" applyBorder="1" applyAlignment="1">
      <alignment horizontal="right" vertical="top"/>
    </xf>
    <xf numFmtId="0" fontId="2" fillId="16" borderId="26" xfId="0" applyFont="1" applyFill="1" applyBorder="1"/>
    <xf numFmtId="0" fontId="0" fillId="16" borderId="27" xfId="0" applyFill="1" applyBorder="1"/>
    <xf numFmtId="169" fontId="36" fillId="16" borderId="27" xfId="0" applyNumberFormat="1" applyFont="1" applyFill="1" applyBorder="1" applyAlignment="1">
      <alignment horizontal="right" vertical="top"/>
    </xf>
    <xf numFmtId="2" fontId="0" fillId="16" borderId="27" xfId="0" applyNumberFormat="1" applyFill="1" applyBorder="1"/>
    <xf numFmtId="3" fontId="2" fillId="0" borderId="0" xfId="3" applyNumberFormat="1" applyFont="1" applyFill="1"/>
    <xf numFmtId="0" fontId="37" fillId="0" borderId="0" xfId="0" applyFont="1"/>
    <xf numFmtId="4" fontId="2" fillId="0" borderId="0" xfId="4" applyNumberFormat="1" applyFont="1"/>
    <xf numFmtId="4" fontId="4" fillId="0" borderId="0" xfId="0" applyNumberFormat="1" applyFont="1" applyBorder="1"/>
    <xf numFmtId="4" fontId="19" fillId="0" borderId="0" xfId="0" applyNumberFormat="1" applyFont="1" applyFill="1" applyBorder="1" applyAlignment="1">
      <alignment horizontal="center"/>
    </xf>
    <xf numFmtId="4" fontId="0" fillId="0" borderId="19" xfId="0" applyNumberFormat="1" applyFill="1" applyBorder="1"/>
    <xf numFmtId="4" fontId="0" fillId="0" borderId="20" xfId="0" applyNumberFormat="1" applyFill="1" applyBorder="1"/>
    <xf numFmtId="4" fontId="0" fillId="0" borderId="21" xfId="0" applyNumberFormat="1" applyFill="1" applyBorder="1"/>
    <xf numFmtId="1" fontId="0" fillId="4" borderId="0" xfId="0" applyNumberFormat="1" applyFill="1"/>
    <xf numFmtId="1" fontId="20" fillId="3" borderId="0" xfId="0" applyNumberFormat="1" applyFont="1" applyFill="1"/>
    <xf numFmtId="170" fontId="36" fillId="0" borderId="22" xfId="0" applyNumberFormat="1" applyFont="1" applyFill="1" applyBorder="1" applyAlignment="1">
      <alignment horizontal="right" vertical="top"/>
    </xf>
    <xf numFmtId="170" fontId="0" fillId="0" borderId="0" xfId="0" applyNumberFormat="1" applyFill="1"/>
    <xf numFmtId="169" fontId="36" fillId="0" borderId="0" xfId="0" applyNumberFormat="1" applyFont="1" applyFill="1" applyBorder="1" applyAlignment="1">
      <alignment horizontal="right" vertical="top"/>
    </xf>
    <xf numFmtId="168" fontId="0" fillId="0" borderId="0" xfId="0" applyNumberFormat="1" applyFill="1"/>
    <xf numFmtId="0" fontId="0" fillId="0" borderId="0" xfId="0" applyFont="1" applyFill="1"/>
    <xf numFmtId="0" fontId="38" fillId="0" borderId="0" xfId="0" applyFont="1"/>
    <xf numFmtId="0" fontId="1" fillId="0" borderId="0" xfId="5"/>
    <xf numFmtId="4" fontId="0" fillId="8" borderId="0" xfId="0" applyNumberFormat="1" applyFill="1" applyBorder="1"/>
    <xf numFmtId="0" fontId="0" fillId="6" borderId="0" xfId="0" applyFill="1"/>
    <xf numFmtId="3" fontId="2" fillId="6" borderId="0" xfId="3" applyNumberFormat="1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65" fontId="0" fillId="15" borderId="0" xfId="0" applyNumberFormat="1" applyFill="1"/>
    <xf numFmtId="4" fontId="0" fillId="4" borderId="0" xfId="0" applyNumberFormat="1" applyFill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20" fillId="0" borderId="0" xfId="0" applyFont="1" applyFill="1"/>
    <xf numFmtId="0" fontId="0" fillId="15" borderId="0" xfId="0" applyFill="1" applyBorder="1"/>
    <xf numFmtId="0" fontId="1" fillId="0" borderId="0" xfId="5" applyFill="1"/>
    <xf numFmtId="0" fontId="6" fillId="4" borderId="0" xfId="0" applyFont="1" applyFill="1"/>
    <xf numFmtId="164" fontId="0" fillId="4" borderId="0" xfId="0" applyNumberFormat="1" applyFill="1"/>
    <xf numFmtId="3" fontId="0" fillId="4" borderId="0" xfId="0" applyNumberFormat="1" applyFill="1"/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Border="1"/>
    <xf numFmtId="2" fontId="2" fillId="0" borderId="0" xfId="0" applyNumberFormat="1" applyFont="1" applyFill="1" applyBorder="1"/>
    <xf numFmtId="0" fontId="0" fillId="9" borderId="11" xfId="0" applyFill="1" applyBorder="1"/>
    <xf numFmtId="0" fontId="2" fillId="9" borderId="11" xfId="0" applyFont="1" applyFill="1" applyBorder="1"/>
    <xf numFmtId="0" fontId="2" fillId="9" borderId="12" xfId="0" applyFont="1" applyFill="1" applyBorder="1"/>
  </cellXfs>
  <cellStyles count="6">
    <cellStyle name="Normal" xfId="0" builtinId="0"/>
    <cellStyle name="Normal 2" xfId="3"/>
    <cellStyle name="Normal 3" xfId="5"/>
    <cellStyle name="Procent" xfId="1" builtinId="5"/>
    <cellStyle name="Procent 2" xfId="4"/>
    <cellStyle name="Tusental" xfId="2" builtinId="3"/>
  </cellStyles>
  <dxfs count="0"/>
  <tableStyles count="0" defaultTableStyle="TableStyleMedium9" defaultPivotStyle="PivotStyleLight16"/>
  <colors>
    <mruColors>
      <color rgb="FF00539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6"/>
  <sheetViews>
    <sheetView topLeftCell="B1" workbookViewId="0">
      <selection activeCell="D8" sqref="D8:D21"/>
    </sheetView>
  </sheetViews>
  <sheetFormatPr defaultRowHeight="12.75" x14ac:dyDescent="0.2"/>
  <cols>
    <col min="1" max="2" width="12.42578125" customWidth="1"/>
    <col min="3" max="3" width="10.5703125" customWidth="1"/>
    <col min="4" max="4" width="13.28515625" customWidth="1"/>
    <col min="7" max="7" width="9.140625" style="22"/>
    <col min="8" max="8" width="29.28515625" customWidth="1"/>
    <col min="9" max="9" width="7.7109375" customWidth="1"/>
    <col min="10" max="10" width="12" style="80" customWidth="1"/>
    <col min="11" max="11" width="9.28515625" customWidth="1"/>
    <col min="12" max="13" width="11.28515625" style="94" customWidth="1"/>
    <col min="14" max="14" width="6.85546875" style="94" customWidth="1"/>
    <col min="15" max="17" width="9.140625" style="94"/>
    <col min="18" max="20" width="9.140625" style="173"/>
    <col min="21" max="21" width="14.28515625" style="173" customWidth="1"/>
    <col min="30" max="30" width="9.140625" style="14"/>
  </cols>
  <sheetData>
    <row r="1" spans="1:29" x14ac:dyDescent="0.2">
      <c r="A1" s="1" t="s">
        <v>105</v>
      </c>
      <c r="G1" s="35" t="s">
        <v>34</v>
      </c>
      <c r="H1" s="1" t="s">
        <v>0</v>
      </c>
      <c r="I1" s="9"/>
      <c r="J1" s="148" t="s">
        <v>21</v>
      </c>
      <c r="K1" s="152" t="s">
        <v>322</v>
      </c>
      <c r="L1" s="128" t="s">
        <v>323</v>
      </c>
      <c r="M1" s="128" t="s">
        <v>339</v>
      </c>
      <c r="N1" s="128" t="s">
        <v>189</v>
      </c>
      <c r="O1" s="128" t="s">
        <v>337</v>
      </c>
      <c r="P1" s="128" t="s">
        <v>348</v>
      </c>
      <c r="Q1" s="128" t="s">
        <v>347</v>
      </c>
      <c r="R1" s="171" t="s">
        <v>322</v>
      </c>
      <c r="S1" s="171" t="s">
        <v>349</v>
      </c>
      <c r="T1" s="171" t="s">
        <v>350</v>
      </c>
      <c r="U1" s="171" t="s">
        <v>338</v>
      </c>
      <c r="V1" s="150" t="s">
        <v>316</v>
      </c>
    </row>
    <row r="2" spans="1:29" x14ac:dyDescent="0.2">
      <c r="G2" s="22">
        <v>1</v>
      </c>
      <c r="H2" t="s">
        <v>357</v>
      </c>
      <c r="I2" s="36"/>
      <c r="J2" s="149">
        <v>1</v>
      </c>
      <c r="K2" s="153">
        <v>1</v>
      </c>
      <c r="L2" s="172">
        <v>1</v>
      </c>
      <c r="M2" s="172">
        <v>1</v>
      </c>
      <c r="N2" s="94">
        <v>1</v>
      </c>
      <c r="O2" s="94">
        <v>1</v>
      </c>
      <c r="P2" s="94">
        <v>1</v>
      </c>
      <c r="Q2" s="94">
        <v>1</v>
      </c>
      <c r="R2" s="173">
        <f>MIN(L2:O2)</f>
        <v>1</v>
      </c>
      <c r="S2" s="173">
        <f>MIN(L2:P2)</f>
        <v>1</v>
      </c>
      <c r="T2" s="173">
        <f>MIN(L2:O2,Q2)</f>
        <v>1</v>
      </c>
      <c r="U2" s="173">
        <f t="shared" ref="U2:U66" si="0">MIN(M2:O2)</f>
        <v>1</v>
      </c>
      <c r="W2" s="42" t="s">
        <v>321</v>
      </c>
      <c r="AA2" s="5"/>
      <c r="AB2" s="5"/>
      <c r="AC2" s="5"/>
    </row>
    <row r="3" spans="1:29" x14ac:dyDescent="0.2">
      <c r="G3" s="22">
        <v>2</v>
      </c>
      <c r="H3" t="s">
        <v>358</v>
      </c>
      <c r="I3" s="36"/>
      <c r="J3" s="149">
        <v>2</v>
      </c>
      <c r="K3" s="153">
        <v>1</v>
      </c>
      <c r="L3" s="172">
        <v>0</v>
      </c>
      <c r="M3" s="172">
        <v>1</v>
      </c>
      <c r="N3" s="94">
        <v>1</v>
      </c>
      <c r="O3" s="94">
        <v>1</v>
      </c>
      <c r="P3" s="94">
        <v>1</v>
      </c>
      <c r="Q3" s="94">
        <v>1</v>
      </c>
      <c r="R3" s="173">
        <f t="shared" ref="R3:R66" si="1">MIN(L3:O3)</f>
        <v>0</v>
      </c>
      <c r="S3" s="173">
        <f t="shared" ref="S3:S14" si="2">MIN(L3:P3)</f>
        <v>0</v>
      </c>
      <c r="T3" s="173">
        <f t="shared" ref="T3:T14" si="3">MIN(L3:O3,Q3)</f>
        <v>0</v>
      </c>
      <c r="U3" s="173">
        <f t="shared" si="0"/>
        <v>1</v>
      </c>
      <c r="W3" t="s">
        <v>335</v>
      </c>
      <c r="AA3" s="5"/>
      <c r="AB3" s="26"/>
      <c r="AC3" s="26"/>
    </row>
    <row r="4" spans="1:29" x14ac:dyDescent="0.2">
      <c r="G4" s="22">
        <v>2</v>
      </c>
      <c r="H4" t="s">
        <v>357</v>
      </c>
      <c r="I4" s="36"/>
      <c r="J4" s="149">
        <v>3</v>
      </c>
      <c r="K4" s="153">
        <v>1</v>
      </c>
      <c r="L4" s="172">
        <v>1</v>
      </c>
      <c r="M4" s="172">
        <v>1</v>
      </c>
      <c r="N4" s="94">
        <v>1</v>
      </c>
      <c r="O4" s="94">
        <v>1</v>
      </c>
      <c r="P4" s="94">
        <v>1</v>
      </c>
      <c r="Q4" s="94">
        <v>1</v>
      </c>
      <c r="R4" s="173">
        <f t="shared" si="1"/>
        <v>1</v>
      </c>
      <c r="S4" s="173">
        <f t="shared" si="2"/>
        <v>1</v>
      </c>
      <c r="T4" s="173">
        <f t="shared" si="3"/>
        <v>1</v>
      </c>
      <c r="U4" s="173">
        <f t="shared" si="0"/>
        <v>1</v>
      </c>
      <c r="W4" t="s">
        <v>343</v>
      </c>
      <c r="AA4" s="5"/>
      <c r="AB4" s="26"/>
      <c r="AC4" s="26"/>
    </row>
    <row r="5" spans="1:29" x14ac:dyDescent="0.2">
      <c r="A5" t="s">
        <v>243</v>
      </c>
      <c r="C5">
        <v>2009</v>
      </c>
      <c r="G5" s="22">
        <v>2</v>
      </c>
      <c r="H5" t="s">
        <v>359</v>
      </c>
      <c r="I5" s="36"/>
      <c r="J5" s="149">
        <v>4</v>
      </c>
      <c r="K5" s="153">
        <v>1</v>
      </c>
      <c r="L5" s="172">
        <v>1</v>
      </c>
      <c r="M5" s="172">
        <v>1</v>
      </c>
      <c r="N5" s="94">
        <v>1</v>
      </c>
      <c r="O5" s="94">
        <v>1</v>
      </c>
      <c r="P5" s="94">
        <v>1</v>
      </c>
      <c r="Q5" s="94">
        <v>1</v>
      </c>
      <c r="R5" s="173">
        <f t="shared" si="1"/>
        <v>1</v>
      </c>
      <c r="S5" s="173">
        <f t="shared" si="2"/>
        <v>1</v>
      </c>
      <c r="T5" s="173">
        <f t="shared" si="3"/>
        <v>1</v>
      </c>
      <c r="U5" s="173">
        <f t="shared" si="0"/>
        <v>1</v>
      </c>
      <c r="AA5" s="5"/>
      <c r="AB5" s="5"/>
      <c r="AC5" s="5"/>
    </row>
    <row r="6" spans="1:29" x14ac:dyDescent="0.2">
      <c r="G6" s="22">
        <v>2</v>
      </c>
      <c r="H6" t="s">
        <v>358</v>
      </c>
      <c r="I6" s="36"/>
      <c r="J6" s="149">
        <v>5</v>
      </c>
      <c r="K6" s="153">
        <v>1</v>
      </c>
      <c r="L6" s="172">
        <v>1</v>
      </c>
      <c r="M6" s="172">
        <v>1</v>
      </c>
      <c r="N6" s="94">
        <v>1</v>
      </c>
      <c r="O6" s="94">
        <v>1</v>
      </c>
      <c r="P6" s="94">
        <v>1</v>
      </c>
      <c r="Q6" s="94">
        <v>1</v>
      </c>
      <c r="R6" s="173">
        <f t="shared" si="1"/>
        <v>1</v>
      </c>
      <c r="S6" s="173">
        <f t="shared" si="2"/>
        <v>1</v>
      </c>
      <c r="T6" s="173">
        <f t="shared" si="3"/>
        <v>1</v>
      </c>
      <c r="U6" s="173">
        <f t="shared" si="0"/>
        <v>1</v>
      </c>
      <c r="AA6" s="5"/>
      <c r="AB6" s="5"/>
      <c r="AC6" s="26"/>
    </row>
    <row r="7" spans="1:29" x14ac:dyDescent="0.2">
      <c r="A7" s="14" t="s">
        <v>244</v>
      </c>
      <c r="B7" s="14" t="s">
        <v>245</v>
      </c>
      <c r="C7" s="145" t="s">
        <v>287</v>
      </c>
      <c r="D7" s="145" t="s">
        <v>288</v>
      </c>
      <c r="G7" s="22">
        <v>2</v>
      </c>
      <c r="H7" t="s">
        <v>357</v>
      </c>
      <c r="I7" s="36"/>
      <c r="J7" s="149">
        <v>6</v>
      </c>
      <c r="K7" s="153">
        <v>1</v>
      </c>
      <c r="L7" s="172">
        <v>1</v>
      </c>
      <c r="M7" s="172">
        <v>1</v>
      </c>
      <c r="N7" s="94">
        <v>1</v>
      </c>
      <c r="O7" s="94">
        <v>1</v>
      </c>
      <c r="P7" s="94">
        <v>1</v>
      </c>
      <c r="Q7" s="94">
        <v>1</v>
      </c>
      <c r="R7" s="173">
        <f t="shared" si="1"/>
        <v>1</v>
      </c>
      <c r="S7" s="173">
        <f t="shared" si="2"/>
        <v>1</v>
      </c>
      <c r="T7" s="173">
        <f t="shared" si="3"/>
        <v>1</v>
      </c>
      <c r="U7" s="173">
        <f t="shared" si="0"/>
        <v>1</v>
      </c>
      <c r="AA7" s="5"/>
      <c r="AB7" s="5"/>
      <c r="AC7" s="5"/>
    </row>
    <row r="8" spans="1:29" x14ac:dyDescent="0.2">
      <c r="A8" s="14" t="s">
        <v>192</v>
      </c>
      <c r="B8" s="80" t="s">
        <v>558</v>
      </c>
      <c r="C8" s="80" t="s">
        <v>253</v>
      </c>
      <c r="D8" s="154">
        <v>16609</v>
      </c>
      <c r="E8" s="55"/>
      <c r="G8" s="22">
        <v>2</v>
      </c>
      <c r="H8" t="s">
        <v>360</v>
      </c>
      <c r="I8" s="36"/>
      <c r="J8" s="149">
        <v>7</v>
      </c>
      <c r="K8" s="153">
        <v>1</v>
      </c>
      <c r="L8" s="172">
        <v>1</v>
      </c>
      <c r="M8" s="172">
        <v>1</v>
      </c>
      <c r="N8" s="94">
        <v>1</v>
      </c>
      <c r="O8" s="94">
        <v>1</v>
      </c>
      <c r="P8" s="94">
        <v>1</v>
      </c>
      <c r="Q8" s="94">
        <v>1</v>
      </c>
      <c r="R8" s="173">
        <f t="shared" si="1"/>
        <v>1</v>
      </c>
      <c r="S8" s="173">
        <f t="shared" si="2"/>
        <v>1</v>
      </c>
      <c r="T8" s="173">
        <f t="shared" si="3"/>
        <v>1</v>
      </c>
      <c r="U8" s="173">
        <f t="shared" si="0"/>
        <v>1</v>
      </c>
      <c r="AA8" s="5"/>
      <c r="AB8" s="5"/>
      <c r="AC8" s="26"/>
    </row>
    <row r="9" spans="1:29" x14ac:dyDescent="0.2">
      <c r="A9" s="242" t="s">
        <v>192</v>
      </c>
      <c r="B9" s="42" t="s">
        <v>557</v>
      </c>
      <c r="C9" s="42" t="s">
        <v>254</v>
      </c>
      <c r="D9">
        <v>887399</v>
      </c>
      <c r="E9" s="55"/>
      <c r="G9" s="22">
        <v>2</v>
      </c>
      <c r="H9" t="s">
        <v>359</v>
      </c>
      <c r="I9" s="36"/>
      <c r="J9" s="149">
        <v>8</v>
      </c>
      <c r="K9" s="153">
        <v>1</v>
      </c>
      <c r="L9" s="172">
        <v>1</v>
      </c>
      <c r="M9" s="172">
        <v>1</v>
      </c>
      <c r="N9" s="94">
        <v>1</v>
      </c>
      <c r="O9" s="94">
        <v>1</v>
      </c>
      <c r="P9" s="94">
        <v>1</v>
      </c>
      <c r="Q9" s="94">
        <v>1</v>
      </c>
      <c r="R9" s="173">
        <f t="shared" si="1"/>
        <v>1</v>
      </c>
      <c r="S9" s="173">
        <f t="shared" si="2"/>
        <v>1</v>
      </c>
      <c r="T9" s="173">
        <f t="shared" si="3"/>
        <v>1</v>
      </c>
      <c r="U9" s="173">
        <f t="shared" si="0"/>
        <v>1</v>
      </c>
      <c r="AA9" s="5"/>
      <c r="AB9" s="5"/>
      <c r="AC9" s="26"/>
    </row>
    <row r="10" spans="1:29" x14ac:dyDescent="0.2">
      <c r="A10" s="14" t="s">
        <v>192</v>
      </c>
      <c r="B10" s="14" t="s">
        <v>247</v>
      </c>
      <c r="C10" s="14" t="s">
        <v>251</v>
      </c>
      <c r="D10" s="154">
        <v>55853</v>
      </c>
      <c r="E10" s="55"/>
      <c r="G10" s="22">
        <v>3</v>
      </c>
      <c r="H10" t="s">
        <v>358</v>
      </c>
      <c r="I10" s="36"/>
      <c r="J10" s="149">
        <v>9</v>
      </c>
      <c r="K10" s="153">
        <v>1</v>
      </c>
      <c r="L10" s="172">
        <v>1</v>
      </c>
      <c r="M10" s="172">
        <v>1</v>
      </c>
      <c r="N10" s="94">
        <v>1</v>
      </c>
      <c r="O10" s="94">
        <v>1</v>
      </c>
      <c r="P10" s="94">
        <v>1</v>
      </c>
      <c r="Q10" s="94">
        <v>1</v>
      </c>
      <c r="R10" s="173">
        <f t="shared" si="1"/>
        <v>1</v>
      </c>
      <c r="S10" s="173">
        <f t="shared" si="2"/>
        <v>1</v>
      </c>
      <c r="T10" s="173">
        <f t="shared" si="3"/>
        <v>1</v>
      </c>
      <c r="U10" s="173">
        <f t="shared" si="0"/>
        <v>1</v>
      </c>
      <c r="AA10" s="5"/>
      <c r="AB10" s="26"/>
      <c r="AC10" s="26"/>
    </row>
    <row r="11" spans="1:29" x14ac:dyDescent="0.2">
      <c r="A11" s="14" t="s">
        <v>192</v>
      </c>
      <c r="B11" s="14" t="s">
        <v>248</v>
      </c>
      <c r="C11" s="14" t="s">
        <v>235</v>
      </c>
      <c r="D11" s="154">
        <v>13155</v>
      </c>
      <c r="E11" s="55"/>
      <c r="G11" s="22">
        <v>3</v>
      </c>
      <c r="H11" t="s">
        <v>357</v>
      </c>
      <c r="I11" s="36"/>
      <c r="J11" s="149">
        <v>10</v>
      </c>
      <c r="K11" s="153">
        <v>1</v>
      </c>
      <c r="L11" s="172">
        <v>1</v>
      </c>
      <c r="M11" s="172">
        <v>1</v>
      </c>
      <c r="N11" s="94">
        <v>1</v>
      </c>
      <c r="O11" s="94">
        <v>1</v>
      </c>
      <c r="P11" s="94">
        <v>1</v>
      </c>
      <c r="Q11" s="94">
        <v>1</v>
      </c>
      <c r="R11" s="173">
        <f t="shared" si="1"/>
        <v>1</v>
      </c>
      <c r="S11" s="173">
        <f t="shared" si="2"/>
        <v>1</v>
      </c>
      <c r="T11" s="173">
        <f t="shared" si="3"/>
        <v>1</v>
      </c>
      <c r="U11" s="173">
        <f t="shared" si="0"/>
        <v>1</v>
      </c>
      <c r="AA11" s="5"/>
      <c r="AB11" s="5"/>
      <c r="AC11" s="26"/>
    </row>
    <row r="12" spans="1:29" x14ac:dyDescent="0.2">
      <c r="A12" s="14" t="s">
        <v>192</v>
      </c>
      <c r="B12" s="14" t="s">
        <v>249</v>
      </c>
      <c r="C12" s="14" t="s">
        <v>234</v>
      </c>
      <c r="D12" s="154">
        <v>22130</v>
      </c>
      <c r="E12" s="55"/>
      <c r="G12" s="22">
        <v>3</v>
      </c>
      <c r="H12" t="s">
        <v>360</v>
      </c>
      <c r="I12" s="36"/>
      <c r="J12" s="149">
        <v>11</v>
      </c>
      <c r="K12" s="153">
        <v>1</v>
      </c>
      <c r="L12" s="172">
        <v>1</v>
      </c>
      <c r="M12" s="172">
        <v>1</v>
      </c>
      <c r="N12" s="94">
        <v>1</v>
      </c>
      <c r="O12" s="94">
        <v>1</v>
      </c>
      <c r="P12" s="94">
        <v>1</v>
      </c>
      <c r="Q12" s="94">
        <v>1</v>
      </c>
      <c r="R12" s="173">
        <f t="shared" si="1"/>
        <v>1</v>
      </c>
      <c r="S12" s="173">
        <f t="shared" si="2"/>
        <v>1</v>
      </c>
      <c r="T12" s="173">
        <f t="shared" si="3"/>
        <v>1</v>
      </c>
      <c r="U12" s="173">
        <f t="shared" si="0"/>
        <v>1</v>
      </c>
      <c r="AA12" s="5"/>
      <c r="AB12" s="5"/>
      <c r="AC12" s="5"/>
    </row>
    <row r="13" spans="1:29" x14ac:dyDescent="0.2">
      <c r="A13" s="14" t="s">
        <v>192</v>
      </c>
      <c r="B13" s="14" t="s">
        <v>250</v>
      </c>
      <c r="C13" s="14" t="s">
        <v>252</v>
      </c>
      <c r="D13" s="154">
        <v>25339</v>
      </c>
      <c r="E13" s="55"/>
      <c r="G13" s="22">
        <v>3</v>
      </c>
      <c r="H13" t="s">
        <v>359</v>
      </c>
      <c r="I13" s="36"/>
      <c r="J13" s="149">
        <v>12</v>
      </c>
      <c r="K13" s="153">
        <v>1</v>
      </c>
      <c r="L13" s="172">
        <v>0</v>
      </c>
      <c r="M13" s="172">
        <v>1</v>
      </c>
      <c r="N13" s="94">
        <v>1</v>
      </c>
      <c r="O13" s="94">
        <v>1</v>
      </c>
      <c r="P13" s="94">
        <v>1</v>
      </c>
      <c r="Q13" s="94">
        <v>1</v>
      </c>
      <c r="R13" s="173">
        <f t="shared" si="1"/>
        <v>0</v>
      </c>
      <c r="S13" s="173">
        <f t="shared" si="2"/>
        <v>0</v>
      </c>
      <c r="T13" s="173">
        <f t="shared" si="3"/>
        <v>0</v>
      </c>
      <c r="U13" s="173">
        <f t="shared" si="0"/>
        <v>1</v>
      </c>
      <c r="AA13" s="5"/>
      <c r="AB13" s="5"/>
      <c r="AC13" s="5"/>
    </row>
    <row r="14" spans="1:29" x14ac:dyDescent="0.2">
      <c r="A14" s="14" t="s">
        <v>246</v>
      </c>
      <c r="B14" s="80" t="s">
        <v>558</v>
      </c>
      <c r="C14" s="80" t="s">
        <v>355</v>
      </c>
      <c r="D14" s="154">
        <v>286779</v>
      </c>
      <c r="E14" s="55"/>
      <c r="F14" s="55"/>
      <c r="G14" s="22">
        <v>3</v>
      </c>
      <c r="H14" t="s">
        <v>358</v>
      </c>
      <c r="I14" s="36"/>
      <c r="J14" s="149">
        <v>13</v>
      </c>
      <c r="K14" s="153">
        <v>1</v>
      </c>
      <c r="L14" s="172">
        <v>1</v>
      </c>
      <c r="M14" s="172">
        <v>1</v>
      </c>
      <c r="N14" s="94">
        <v>1</v>
      </c>
      <c r="O14" s="94">
        <v>1</v>
      </c>
      <c r="P14" s="94">
        <v>1</v>
      </c>
      <c r="Q14" s="94">
        <v>1</v>
      </c>
      <c r="R14" s="173">
        <f t="shared" si="1"/>
        <v>1</v>
      </c>
      <c r="S14" s="173">
        <f t="shared" si="2"/>
        <v>1</v>
      </c>
      <c r="T14" s="173">
        <f t="shared" si="3"/>
        <v>1</v>
      </c>
      <c r="U14" s="173">
        <f t="shared" si="0"/>
        <v>1</v>
      </c>
      <c r="AA14" s="5"/>
      <c r="AB14" s="5"/>
      <c r="AC14" s="5"/>
    </row>
    <row r="15" spans="1:29" x14ac:dyDescent="0.2">
      <c r="A15" s="14" t="s">
        <v>246</v>
      </c>
      <c r="B15" s="80" t="s">
        <v>557</v>
      </c>
      <c r="C15" s="80" t="s">
        <v>356</v>
      </c>
      <c r="D15" s="154">
        <v>1536025</v>
      </c>
      <c r="E15" s="55"/>
      <c r="F15" s="55"/>
      <c r="G15" s="22">
        <v>3</v>
      </c>
      <c r="H15" t="s">
        <v>361</v>
      </c>
      <c r="I15" s="36"/>
      <c r="J15" s="149">
        <v>14</v>
      </c>
      <c r="K15" s="153">
        <v>1</v>
      </c>
      <c r="L15" s="172">
        <v>1</v>
      </c>
      <c r="M15" s="172">
        <v>1</v>
      </c>
      <c r="N15" s="94">
        <v>1</v>
      </c>
      <c r="O15" s="94">
        <v>1</v>
      </c>
      <c r="P15" s="94">
        <v>1</v>
      </c>
      <c r="Q15" s="94">
        <v>1</v>
      </c>
      <c r="R15" s="173">
        <f t="shared" si="1"/>
        <v>1</v>
      </c>
      <c r="S15" s="173">
        <f t="shared" ref="S15:S78" si="4">MIN(L15:P15)</f>
        <v>1</v>
      </c>
      <c r="T15" s="173">
        <f t="shared" ref="T15:T78" si="5">MIN(L15:O15,Q15)</f>
        <v>1</v>
      </c>
      <c r="U15" s="173">
        <f t="shared" si="0"/>
        <v>1</v>
      </c>
      <c r="AA15" s="5"/>
      <c r="AB15" s="5"/>
      <c r="AC15" s="5"/>
    </row>
    <row r="16" spans="1:29" x14ac:dyDescent="0.2">
      <c r="A16" s="14" t="s">
        <v>246</v>
      </c>
      <c r="B16" s="14" t="s">
        <v>247</v>
      </c>
      <c r="C16" s="14" t="s">
        <v>351</v>
      </c>
      <c r="D16" s="154">
        <v>263772</v>
      </c>
      <c r="E16" s="55"/>
      <c r="F16" s="55"/>
      <c r="G16" s="22">
        <v>3</v>
      </c>
      <c r="H16" t="s">
        <v>357</v>
      </c>
      <c r="I16" s="36"/>
      <c r="J16" s="149">
        <v>15</v>
      </c>
      <c r="K16" s="153">
        <v>1</v>
      </c>
      <c r="L16" s="172">
        <v>1</v>
      </c>
      <c r="M16" s="172">
        <v>1</v>
      </c>
      <c r="N16" s="94">
        <v>1</v>
      </c>
      <c r="O16" s="94">
        <v>1</v>
      </c>
      <c r="P16" s="94">
        <v>1</v>
      </c>
      <c r="Q16" s="94">
        <v>1</v>
      </c>
      <c r="R16" s="173">
        <f t="shared" si="1"/>
        <v>1</v>
      </c>
      <c r="S16" s="173">
        <f t="shared" si="4"/>
        <v>1</v>
      </c>
      <c r="T16" s="173">
        <f t="shared" si="5"/>
        <v>1</v>
      </c>
      <c r="U16" s="173">
        <f t="shared" si="0"/>
        <v>1</v>
      </c>
      <c r="AA16" s="5"/>
      <c r="AB16" s="5"/>
      <c r="AC16" s="5"/>
    </row>
    <row r="17" spans="1:29" x14ac:dyDescent="0.2">
      <c r="A17" s="14" t="s">
        <v>246</v>
      </c>
      <c r="B17" s="14" t="s">
        <v>248</v>
      </c>
      <c r="C17" s="14" t="s">
        <v>352</v>
      </c>
      <c r="D17" s="154">
        <v>80781</v>
      </c>
      <c r="E17" s="55"/>
      <c r="F17" s="55"/>
      <c r="G17" s="22">
        <v>3</v>
      </c>
      <c r="H17" t="s">
        <v>360</v>
      </c>
      <c r="I17" s="36"/>
      <c r="J17" s="149">
        <v>16</v>
      </c>
      <c r="K17" s="153">
        <v>1</v>
      </c>
      <c r="L17" s="172">
        <v>1</v>
      </c>
      <c r="M17" s="172">
        <v>1</v>
      </c>
      <c r="N17" s="94">
        <v>1</v>
      </c>
      <c r="O17" s="94">
        <v>1</v>
      </c>
      <c r="P17" s="94">
        <v>1</v>
      </c>
      <c r="Q17" s="94">
        <v>1</v>
      </c>
      <c r="R17" s="173">
        <f t="shared" si="1"/>
        <v>1</v>
      </c>
      <c r="S17" s="173">
        <f t="shared" si="4"/>
        <v>1</v>
      </c>
      <c r="T17" s="173">
        <f t="shared" si="5"/>
        <v>1</v>
      </c>
      <c r="U17" s="173">
        <f t="shared" si="0"/>
        <v>1</v>
      </c>
      <c r="AA17" s="5"/>
      <c r="AB17" s="5"/>
      <c r="AC17" s="26"/>
    </row>
    <row r="18" spans="1:29" x14ac:dyDescent="0.2">
      <c r="A18" s="14" t="s">
        <v>246</v>
      </c>
      <c r="B18" s="14" t="s">
        <v>249</v>
      </c>
      <c r="C18" s="14" t="s">
        <v>353</v>
      </c>
      <c r="D18" s="154">
        <v>53078</v>
      </c>
      <c r="G18" s="22">
        <v>3</v>
      </c>
      <c r="H18" t="s">
        <v>359</v>
      </c>
      <c r="I18" s="36"/>
      <c r="J18" s="149">
        <v>17</v>
      </c>
      <c r="K18" s="153">
        <v>1</v>
      </c>
      <c r="L18" s="172">
        <v>0</v>
      </c>
      <c r="M18" s="172">
        <v>1</v>
      </c>
      <c r="N18" s="94">
        <v>1</v>
      </c>
      <c r="O18" s="94">
        <v>1</v>
      </c>
      <c r="P18" s="94">
        <v>1</v>
      </c>
      <c r="Q18" s="94">
        <v>1</v>
      </c>
      <c r="R18" s="173">
        <f t="shared" si="1"/>
        <v>0</v>
      </c>
      <c r="S18" s="173">
        <f t="shared" si="4"/>
        <v>0</v>
      </c>
      <c r="T18" s="173">
        <f t="shared" si="5"/>
        <v>0</v>
      </c>
      <c r="U18" s="173">
        <f t="shared" si="0"/>
        <v>1</v>
      </c>
      <c r="AA18" s="5"/>
      <c r="AB18" s="5"/>
      <c r="AC18" s="5"/>
    </row>
    <row r="19" spans="1:29" x14ac:dyDescent="0.2">
      <c r="A19" s="14" t="s">
        <v>246</v>
      </c>
      <c r="B19" s="14" t="s">
        <v>250</v>
      </c>
      <c r="C19" s="14" t="s">
        <v>354</v>
      </c>
      <c r="D19" s="154">
        <v>110468</v>
      </c>
      <c r="G19" s="22">
        <v>3</v>
      </c>
      <c r="H19" t="s">
        <v>362</v>
      </c>
      <c r="I19" s="36"/>
      <c r="J19" s="149">
        <v>18</v>
      </c>
      <c r="K19" s="153">
        <v>1</v>
      </c>
      <c r="L19" s="172">
        <v>1</v>
      </c>
      <c r="M19" s="172">
        <v>1</v>
      </c>
      <c r="N19" s="94">
        <v>1</v>
      </c>
      <c r="O19" s="94">
        <v>1</v>
      </c>
      <c r="P19" s="94">
        <v>1</v>
      </c>
      <c r="Q19" s="94">
        <v>1</v>
      </c>
      <c r="R19" s="173">
        <f t="shared" si="1"/>
        <v>1</v>
      </c>
      <c r="S19" s="173">
        <f t="shared" si="4"/>
        <v>1</v>
      </c>
      <c r="T19" s="173">
        <f t="shared" si="5"/>
        <v>1</v>
      </c>
      <c r="U19" s="173">
        <f t="shared" si="0"/>
        <v>1</v>
      </c>
      <c r="AA19" s="5"/>
      <c r="AB19" s="5"/>
      <c r="AC19" s="5"/>
    </row>
    <row r="20" spans="1:29" ht="15" x14ac:dyDescent="0.25">
      <c r="A20" s="80" t="s">
        <v>192</v>
      </c>
      <c r="C20" s="242" t="s">
        <v>556</v>
      </c>
      <c r="D20" s="243">
        <v>415194</v>
      </c>
      <c r="E20" s="42" t="s">
        <v>559</v>
      </c>
      <c r="G20" s="22">
        <v>4</v>
      </c>
      <c r="H20" t="s">
        <v>358</v>
      </c>
      <c r="I20" s="36"/>
      <c r="J20" s="149">
        <v>19</v>
      </c>
      <c r="K20" s="153">
        <v>1</v>
      </c>
      <c r="L20" s="172">
        <v>0</v>
      </c>
      <c r="M20" s="172">
        <v>1</v>
      </c>
      <c r="N20" s="94">
        <v>1</v>
      </c>
      <c r="O20" s="94">
        <v>1</v>
      </c>
      <c r="P20" s="94">
        <v>1</v>
      </c>
      <c r="Q20" s="94">
        <v>1</v>
      </c>
      <c r="R20" s="173">
        <f t="shared" si="1"/>
        <v>0</v>
      </c>
      <c r="S20" s="173">
        <f t="shared" si="4"/>
        <v>0</v>
      </c>
      <c r="T20" s="173">
        <f t="shared" si="5"/>
        <v>0</v>
      </c>
      <c r="U20" s="173">
        <f t="shared" si="0"/>
        <v>1</v>
      </c>
      <c r="AA20" s="5"/>
      <c r="AB20" s="26"/>
      <c r="AC20" s="26"/>
    </row>
    <row r="21" spans="1:29" ht="15" x14ac:dyDescent="0.25">
      <c r="A21" s="80" t="s">
        <v>188</v>
      </c>
      <c r="B21" s="14"/>
      <c r="C21" s="242" t="s">
        <v>555</v>
      </c>
      <c r="D21" s="243">
        <v>766754</v>
      </c>
      <c r="E21" s="42" t="s">
        <v>559</v>
      </c>
      <c r="G21" s="22">
        <v>4</v>
      </c>
      <c r="H21" t="s">
        <v>357</v>
      </c>
      <c r="I21" s="36"/>
      <c r="J21" s="149">
        <v>20</v>
      </c>
      <c r="K21" s="153">
        <v>1</v>
      </c>
      <c r="L21" s="172">
        <v>1</v>
      </c>
      <c r="M21" s="172">
        <v>1</v>
      </c>
      <c r="N21" s="94">
        <v>1</v>
      </c>
      <c r="O21" s="94">
        <v>1</v>
      </c>
      <c r="P21" s="94">
        <v>1</v>
      </c>
      <c r="Q21" s="94">
        <v>1</v>
      </c>
      <c r="R21" s="173">
        <f t="shared" si="1"/>
        <v>1</v>
      </c>
      <c r="S21" s="173">
        <f t="shared" si="4"/>
        <v>1</v>
      </c>
      <c r="T21" s="173">
        <f t="shared" si="5"/>
        <v>1</v>
      </c>
      <c r="U21" s="173">
        <f t="shared" si="0"/>
        <v>1</v>
      </c>
      <c r="AA21" s="5"/>
      <c r="AB21" s="5"/>
      <c r="AC21" s="26"/>
    </row>
    <row r="22" spans="1:29" x14ac:dyDescent="0.2">
      <c r="G22" s="22">
        <v>4</v>
      </c>
      <c r="H22" t="s">
        <v>360</v>
      </c>
      <c r="I22" s="36"/>
      <c r="J22" s="149">
        <v>21</v>
      </c>
      <c r="K22" s="153">
        <v>1</v>
      </c>
      <c r="L22" s="172">
        <v>1</v>
      </c>
      <c r="M22" s="172">
        <v>1</v>
      </c>
      <c r="N22" s="94">
        <v>1</v>
      </c>
      <c r="O22" s="94">
        <v>1</v>
      </c>
      <c r="P22" s="94">
        <v>1</v>
      </c>
      <c r="Q22" s="94">
        <v>1</v>
      </c>
      <c r="R22" s="173">
        <f t="shared" si="1"/>
        <v>1</v>
      </c>
      <c r="S22" s="173">
        <f t="shared" si="4"/>
        <v>1</v>
      </c>
      <c r="T22" s="173">
        <f t="shared" si="5"/>
        <v>1</v>
      </c>
      <c r="U22" s="173">
        <f t="shared" si="0"/>
        <v>1</v>
      </c>
      <c r="AA22" s="5"/>
      <c r="AB22" s="5"/>
      <c r="AC22" s="5"/>
    </row>
    <row r="23" spans="1:29" x14ac:dyDescent="0.2">
      <c r="G23" s="22">
        <v>4</v>
      </c>
      <c r="H23" t="s">
        <v>359</v>
      </c>
      <c r="I23" s="36"/>
      <c r="J23" s="149">
        <v>22</v>
      </c>
      <c r="K23" s="153">
        <v>1</v>
      </c>
      <c r="L23" s="172">
        <v>1</v>
      </c>
      <c r="M23" s="172">
        <v>1</v>
      </c>
      <c r="N23" s="94">
        <v>1</v>
      </c>
      <c r="O23" s="94">
        <v>1</v>
      </c>
      <c r="P23" s="94">
        <v>1</v>
      </c>
      <c r="Q23" s="94">
        <v>1</v>
      </c>
      <c r="R23" s="173">
        <f t="shared" si="1"/>
        <v>1</v>
      </c>
      <c r="S23" s="173">
        <f t="shared" si="4"/>
        <v>1</v>
      </c>
      <c r="T23" s="173">
        <f t="shared" si="5"/>
        <v>1</v>
      </c>
      <c r="U23" s="173">
        <f t="shared" si="0"/>
        <v>1</v>
      </c>
      <c r="AA23" s="5"/>
      <c r="AB23" s="26"/>
      <c r="AC23" s="26"/>
    </row>
    <row r="24" spans="1:29" x14ac:dyDescent="0.2">
      <c r="G24" s="22">
        <v>4</v>
      </c>
      <c r="H24" t="s">
        <v>358</v>
      </c>
      <c r="I24" s="36"/>
      <c r="J24" s="149">
        <v>23</v>
      </c>
      <c r="K24" s="153">
        <v>1</v>
      </c>
      <c r="L24" s="172">
        <v>0</v>
      </c>
      <c r="M24" s="172">
        <v>1</v>
      </c>
      <c r="N24" s="94">
        <v>1</v>
      </c>
      <c r="O24" s="94">
        <v>1</v>
      </c>
      <c r="P24" s="94">
        <v>1</v>
      </c>
      <c r="Q24" s="94">
        <v>1</v>
      </c>
      <c r="R24" s="173">
        <f t="shared" si="1"/>
        <v>0</v>
      </c>
      <c r="S24" s="173">
        <f t="shared" si="4"/>
        <v>0</v>
      </c>
      <c r="T24" s="173">
        <f t="shared" si="5"/>
        <v>0</v>
      </c>
      <c r="U24" s="173">
        <f t="shared" si="0"/>
        <v>1</v>
      </c>
      <c r="AA24" s="5"/>
      <c r="AB24" s="5"/>
      <c r="AC24" s="5"/>
    </row>
    <row r="25" spans="1:29" x14ac:dyDescent="0.2">
      <c r="A25" s="55"/>
      <c r="B25" s="55"/>
      <c r="C25" s="55"/>
      <c r="D25" s="55"/>
      <c r="G25" s="22">
        <v>4</v>
      </c>
      <c r="H25" t="s">
        <v>363</v>
      </c>
      <c r="I25" s="36"/>
      <c r="J25" s="149">
        <v>24</v>
      </c>
      <c r="K25" s="153">
        <v>1</v>
      </c>
      <c r="L25" s="172">
        <v>1</v>
      </c>
      <c r="M25" s="172">
        <v>1</v>
      </c>
      <c r="N25" s="94">
        <v>1</v>
      </c>
      <c r="O25" s="94">
        <v>1</v>
      </c>
      <c r="P25" s="94">
        <v>1</v>
      </c>
      <c r="Q25" s="94">
        <v>1</v>
      </c>
      <c r="R25" s="173">
        <f t="shared" si="1"/>
        <v>1</v>
      </c>
      <c r="S25" s="173">
        <f t="shared" si="4"/>
        <v>1</v>
      </c>
      <c r="T25" s="173">
        <f t="shared" si="5"/>
        <v>1</v>
      </c>
      <c r="U25" s="173">
        <f t="shared" si="0"/>
        <v>1</v>
      </c>
      <c r="AA25" s="5"/>
      <c r="AB25" s="26"/>
      <c r="AC25" s="26"/>
    </row>
    <row r="26" spans="1:29" x14ac:dyDescent="0.2">
      <c r="A26" s="55"/>
      <c r="B26" s="55"/>
      <c r="C26" s="55"/>
      <c r="D26" s="55"/>
      <c r="G26" s="22">
        <v>4</v>
      </c>
      <c r="H26" t="s">
        <v>357</v>
      </c>
      <c r="I26" s="36"/>
      <c r="J26" s="149">
        <v>25</v>
      </c>
      <c r="K26" s="153">
        <v>1</v>
      </c>
      <c r="L26" s="172">
        <v>0</v>
      </c>
      <c r="M26" s="172">
        <v>1</v>
      </c>
      <c r="N26" s="94">
        <v>1</v>
      </c>
      <c r="O26" s="94">
        <v>1</v>
      </c>
      <c r="P26" s="94">
        <v>1</v>
      </c>
      <c r="Q26" s="94">
        <v>1</v>
      </c>
      <c r="R26" s="173">
        <f t="shared" si="1"/>
        <v>0</v>
      </c>
      <c r="S26" s="173">
        <f t="shared" si="4"/>
        <v>0</v>
      </c>
      <c r="T26" s="173">
        <f t="shared" si="5"/>
        <v>0</v>
      </c>
      <c r="U26" s="173">
        <f t="shared" si="0"/>
        <v>1</v>
      </c>
      <c r="AA26" s="5"/>
      <c r="AB26" s="5"/>
      <c r="AC26" s="5"/>
    </row>
    <row r="27" spans="1:29" x14ac:dyDescent="0.2">
      <c r="A27" s="55"/>
      <c r="B27" s="55"/>
      <c r="C27" s="55"/>
      <c r="D27" s="55"/>
      <c r="G27" s="22">
        <v>4</v>
      </c>
      <c r="H27" t="s">
        <v>360</v>
      </c>
      <c r="I27" s="36"/>
      <c r="J27" s="149">
        <v>26</v>
      </c>
      <c r="K27" s="153">
        <v>1</v>
      </c>
      <c r="L27" s="172">
        <v>0</v>
      </c>
      <c r="M27" s="172">
        <v>1</v>
      </c>
      <c r="N27" s="94">
        <v>1</v>
      </c>
      <c r="O27" s="94">
        <v>1</v>
      </c>
      <c r="P27" s="94">
        <v>1</v>
      </c>
      <c r="Q27" s="94">
        <v>1</v>
      </c>
      <c r="R27" s="173">
        <f t="shared" si="1"/>
        <v>0</v>
      </c>
      <c r="S27" s="173">
        <f t="shared" si="4"/>
        <v>0</v>
      </c>
      <c r="T27" s="173">
        <f t="shared" si="5"/>
        <v>0</v>
      </c>
      <c r="U27" s="173">
        <f t="shared" si="0"/>
        <v>1</v>
      </c>
      <c r="AA27" s="5"/>
      <c r="AB27" s="5"/>
      <c r="AC27" s="5"/>
    </row>
    <row r="28" spans="1:29" x14ac:dyDescent="0.2">
      <c r="A28" s="55"/>
      <c r="B28" s="55"/>
      <c r="C28" s="55"/>
      <c r="D28" s="55"/>
      <c r="G28" s="22">
        <v>4</v>
      </c>
      <c r="H28" t="s">
        <v>359</v>
      </c>
      <c r="I28" s="36"/>
      <c r="J28" s="149">
        <v>27</v>
      </c>
      <c r="K28" s="153">
        <v>1</v>
      </c>
      <c r="L28" s="172">
        <v>0</v>
      </c>
      <c r="M28" s="172">
        <v>1</v>
      </c>
      <c r="N28" s="94">
        <v>1</v>
      </c>
      <c r="O28" s="94">
        <v>1</v>
      </c>
      <c r="P28" s="94">
        <v>1</v>
      </c>
      <c r="Q28" s="94">
        <v>1</v>
      </c>
      <c r="R28" s="173">
        <f t="shared" si="1"/>
        <v>0</v>
      </c>
      <c r="S28" s="173">
        <f t="shared" si="4"/>
        <v>0</v>
      </c>
      <c r="T28" s="173">
        <f t="shared" si="5"/>
        <v>0</v>
      </c>
      <c r="U28" s="173">
        <f t="shared" si="0"/>
        <v>1</v>
      </c>
      <c r="AA28" s="5"/>
      <c r="AB28" s="26"/>
      <c r="AC28" s="64"/>
    </row>
    <row r="29" spans="1:29" x14ac:dyDescent="0.2">
      <c r="A29" s="55"/>
      <c r="B29" s="55"/>
      <c r="C29" s="55"/>
      <c r="D29" s="55"/>
      <c r="G29" s="22">
        <v>4</v>
      </c>
      <c r="H29" t="s">
        <v>362</v>
      </c>
      <c r="I29" s="36"/>
      <c r="J29" s="149">
        <v>28</v>
      </c>
      <c r="K29" s="153">
        <v>1</v>
      </c>
      <c r="L29" s="172">
        <v>0</v>
      </c>
      <c r="M29" s="172">
        <v>1</v>
      </c>
      <c r="N29" s="94">
        <v>1</v>
      </c>
      <c r="O29" s="94">
        <v>1</v>
      </c>
      <c r="P29" s="94">
        <v>1</v>
      </c>
      <c r="Q29" s="94">
        <v>1</v>
      </c>
      <c r="R29" s="173">
        <f t="shared" si="1"/>
        <v>0</v>
      </c>
      <c r="S29" s="173">
        <f t="shared" si="4"/>
        <v>0</v>
      </c>
      <c r="T29" s="173">
        <f t="shared" si="5"/>
        <v>0</v>
      </c>
      <c r="U29" s="173">
        <f t="shared" si="0"/>
        <v>1</v>
      </c>
      <c r="AA29" s="5"/>
      <c r="AB29" s="5"/>
      <c r="AC29" s="5"/>
    </row>
    <row r="30" spans="1:29" x14ac:dyDescent="0.2">
      <c r="A30" s="55"/>
      <c r="B30" s="55"/>
      <c r="C30" s="55"/>
      <c r="D30" s="55"/>
      <c r="G30" s="22">
        <v>5</v>
      </c>
      <c r="H30" t="s">
        <v>364</v>
      </c>
      <c r="I30" s="36"/>
      <c r="J30" s="149">
        <v>29</v>
      </c>
      <c r="K30" s="153">
        <v>1</v>
      </c>
      <c r="L30" s="172">
        <v>0</v>
      </c>
      <c r="M30" s="172">
        <v>1</v>
      </c>
      <c r="N30" s="94">
        <v>1</v>
      </c>
      <c r="O30" s="94">
        <v>1</v>
      </c>
      <c r="P30" s="94">
        <v>1</v>
      </c>
      <c r="Q30" s="94">
        <v>1</v>
      </c>
      <c r="R30" s="173">
        <f t="shared" si="1"/>
        <v>0</v>
      </c>
      <c r="S30" s="173">
        <f t="shared" si="4"/>
        <v>0</v>
      </c>
      <c r="T30" s="173">
        <f t="shared" si="5"/>
        <v>0</v>
      </c>
      <c r="U30" s="173">
        <f t="shared" si="0"/>
        <v>1</v>
      </c>
      <c r="AA30" s="5"/>
      <c r="AB30" s="5"/>
      <c r="AC30" s="26"/>
    </row>
    <row r="31" spans="1:29" x14ac:dyDescent="0.2">
      <c r="G31" s="22">
        <v>5</v>
      </c>
      <c r="H31" t="s">
        <v>362</v>
      </c>
      <c r="I31" s="36"/>
      <c r="J31" s="149">
        <v>30</v>
      </c>
      <c r="K31" s="153">
        <v>1</v>
      </c>
      <c r="L31" s="172">
        <v>1</v>
      </c>
      <c r="M31" s="172">
        <v>1</v>
      </c>
      <c r="N31" s="94">
        <v>1</v>
      </c>
      <c r="O31" s="94">
        <v>1</v>
      </c>
      <c r="P31" s="94">
        <v>1</v>
      </c>
      <c r="Q31" s="94">
        <v>1</v>
      </c>
      <c r="R31" s="173">
        <f t="shared" si="1"/>
        <v>1</v>
      </c>
      <c r="S31" s="173">
        <f t="shared" si="4"/>
        <v>1</v>
      </c>
      <c r="T31" s="173">
        <f t="shared" si="5"/>
        <v>1</v>
      </c>
      <c r="U31" s="173">
        <f t="shared" si="0"/>
        <v>1</v>
      </c>
      <c r="AA31" s="5"/>
      <c r="AB31" s="5"/>
      <c r="AC31" s="5"/>
    </row>
    <row r="32" spans="1:29" x14ac:dyDescent="0.2">
      <c r="A32" s="128" t="s">
        <v>289</v>
      </c>
      <c r="G32" s="22">
        <v>5</v>
      </c>
      <c r="H32" t="s">
        <v>364</v>
      </c>
      <c r="I32" s="36"/>
      <c r="J32" s="149">
        <v>31</v>
      </c>
      <c r="K32" s="153">
        <v>1</v>
      </c>
      <c r="L32" s="172">
        <v>1</v>
      </c>
      <c r="M32" s="172">
        <v>1</v>
      </c>
      <c r="N32" s="94">
        <v>1</v>
      </c>
      <c r="O32" s="94">
        <v>1</v>
      </c>
      <c r="P32" s="94">
        <v>1</v>
      </c>
      <c r="Q32" s="94">
        <v>1</v>
      </c>
      <c r="R32" s="173">
        <f t="shared" si="1"/>
        <v>1</v>
      </c>
      <c r="S32" s="173">
        <f t="shared" si="4"/>
        <v>1</v>
      </c>
      <c r="T32" s="173">
        <f t="shared" si="5"/>
        <v>1</v>
      </c>
      <c r="U32" s="173">
        <f t="shared" si="0"/>
        <v>1</v>
      </c>
      <c r="AA32" s="5"/>
      <c r="AB32" s="5"/>
      <c r="AC32" s="26"/>
    </row>
    <row r="33" spans="1:29" x14ac:dyDescent="0.2">
      <c r="A33" s="128" t="s">
        <v>251</v>
      </c>
      <c r="G33" s="22">
        <v>6</v>
      </c>
      <c r="H33" t="s">
        <v>358</v>
      </c>
      <c r="I33" s="36"/>
      <c r="J33" s="149">
        <v>32</v>
      </c>
      <c r="K33" s="153">
        <v>1</v>
      </c>
      <c r="L33" s="172">
        <v>1</v>
      </c>
      <c r="M33" s="172">
        <v>1</v>
      </c>
      <c r="N33" s="94">
        <v>1</v>
      </c>
      <c r="O33" s="94">
        <v>1</v>
      </c>
      <c r="P33" s="94">
        <v>1</v>
      </c>
      <c r="Q33" s="94">
        <v>0</v>
      </c>
      <c r="R33" s="173">
        <f t="shared" si="1"/>
        <v>1</v>
      </c>
      <c r="S33" s="173">
        <f t="shared" si="4"/>
        <v>1</v>
      </c>
      <c r="T33" s="173">
        <f t="shared" si="5"/>
        <v>0</v>
      </c>
      <c r="U33" s="173">
        <f t="shared" si="0"/>
        <v>1</v>
      </c>
      <c r="AA33" s="5"/>
      <c r="AB33" s="5"/>
      <c r="AC33" s="26"/>
    </row>
    <row r="34" spans="1:29" x14ac:dyDescent="0.2">
      <c r="A34" s="128" t="s">
        <v>252</v>
      </c>
      <c r="G34" s="22">
        <v>6</v>
      </c>
      <c r="H34" t="s">
        <v>357</v>
      </c>
      <c r="I34" s="36"/>
      <c r="J34" s="149">
        <v>33</v>
      </c>
      <c r="K34" s="153">
        <v>1</v>
      </c>
      <c r="L34" s="172">
        <v>0</v>
      </c>
      <c r="M34" s="172">
        <v>1</v>
      </c>
      <c r="N34" s="94">
        <v>1</v>
      </c>
      <c r="O34" s="94">
        <v>1</v>
      </c>
      <c r="P34" s="94">
        <v>1</v>
      </c>
      <c r="Q34" s="94">
        <v>0</v>
      </c>
      <c r="R34" s="173">
        <f t="shared" si="1"/>
        <v>0</v>
      </c>
      <c r="S34" s="173">
        <f t="shared" si="4"/>
        <v>0</v>
      </c>
      <c r="T34" s="173">
        <f t="shared" si="5"/>
        <v>0</v>
      </c>
      <c r="U34" s="173">
        <f t="shared" si="0"/>
        <v>1</v>
      </c>
      <c r="AA34" s="5"/>
      <c r="AB34" s="5"/>
      <c r="AC34" s="5"/>
    </row>
    <row r="35" spans="1:29" x14ac:dyDescent="0.2">
      <c r="G35" s="22">
        <v>6</v>
      </c>
      <c r="H35" t="s">
        <v>360</v>
      </c>
      <c r="I35" s="36"/>
      <c r="J35" s="149">
        <v>34</v>
      </c>
      <c r="K35" s="153">
        <v>1</v>
      </c>
      <c r="L35" s="172">
        <v>1</v>
      </c>
      <c r="M35" s="172">
        <v>1</v>
      </c>
      <c r="N35" s="94">
        <v>1</v>
      </c>
      <c r="O35" s="94">
        <v>1</v>
      </c>
      <c r="P35" s="94">
        <v>1</v>
      </c>
      <c r="Q35" s="94">
        <v>0</v>
      </c>
      <c r="R35" s="173">
        <f t="shared" si="1"/>
        <v>1</v>
      </c>
      <c r="S35" s="173">
        <f t="shared" si="4"/>
        <v>1</v>
      </c>
      <c r="T35" s="173">
        <f t="shared" si="5"/>
        <v>0</v>
      </c>
      <c r="U35" s="173">
        <f t="shared" si="0"/>
        <v>1</v>
      </c>
      <c r="AA35" s="5"/>
      <c r="AB35" s="5"/>
      <c r="AC35" s="5"/>
    </row>
    <row r="36" spans="1:29" x14ac:dyDescent="0.2">
      <c r="G36" s="22">
        <v>6</v>
      </c>
      <c r="H36" t="s">
        <v>359</v>
      </c>
      <c r="I36" s="36"/>
      <c r="J36" s="149">
        <v>35</v>
      </c>
      <c r="K36" s="153">
        <v>1</v>
      </c>
      <c r="L36" s="172">
        <v>1</v>
      </c>
      <c r="M36" s="172">
        <v>1</v>
      </c>
      <c r="N36" s="94">
        <v>1</v>
      </c>
      <c r="O36" s="94">
        <v>1</v>
      </c>
      <c r="P36" s="94">
        <v>1</v>
      </c>
      <c r="Q36" s="94">
        <v>0</v>
      </c>
      <c r="R36" s="173">
        <f t="shared" si="1"/>
        <v>1</v>
      </c>
      <c r="S36" s="173">
        <f t="shared" si="4"/>
        <v>1</v>
      </c>
      <c r="T36" s="173">
        <f t="shared" si="5"/>
        <v>0</v>
      </c>
      <c r="U36" s="173">
        <f t="shared" si="0"/>
        <v>1</v>
      </c>
      <c r="AA36" s="5"/>
      <c r="AB36" s="5"/>
      <c r="AC36" s="26"/>
    </row>
    <row r="37" spans="1:29" x14ac:dyDescent="0.2">
      <c r="G37" s="22">
        <v>6</v>
      </c>
      <c r="H37" t="s">
        <v>364</v>
      </c>
      <c r="I37" s="36"/>
      <c r="J37" s="149">
        <v>36</v>
      </c>
      <c r="K37" s="153">
        <v>1</v>
      </c>
      <c r="L37" s="172">
        <v>1</v>
      </c>
      <c r="M37" s="172">
        <v>1</v>
      </c>
      <c r="N37" s="94">
        <v>1</v>
      </c>
      <c r="O37" s="94">
        <v>1</v>
      </c>
      <c r="P37" s="94">
        <v>1</v>
      </c>
      <c r="Q37" s="94">
        <v>0</v>
      </c>
      <c r="R37" s="173">
        <f t="shared" si="1"/>
        <v>1</v>
      </c>
      <c r="S37" s="173">
        <f t="shared" si="4"/>
        <v>1</v>
      </c>
      <c r="T37" s="173">
        <f t="shared" si="5"/>
        <v>0</v>
      </c>
      <c r="U37" s="173">
        <f t="shared" si="0"/>
        <v>1</v>
      </c>
      <c r="AA37" s="5"/>
      <c r="AB37" s="5"/>
      <c r="AC37" s="5"/>
    </row>
    <row r="38" spans="1:29" x14ac:dyDescent="0.2">
      <c r="G38" s="22">
        <v>6</v>
      </c>
      <c r="H38" t="s">
        <v>361</v>
      </c>
      <c r="I38" s="36"/>
      <c r="J38" s="149">
        <v>37</v>
      </c>
      <c r="K38" s="153">
        <v>1</v>
      </c>
      <c r="L38" s="172">
        <v>0</v>
      </c>
      <c r="M38" s="172">
        <v>1</v>
      </c>
      <c r="N38" s="94">
        <v>1</v>
      </c>
      <c r="O38" s="94">
        <v>1</v>
      </c>
      <c r="P38" s="94">
        <v>1</v>
      </c>
      <c r="Q38" s="94">
        <v>0</v>
      </c>
      <c r="R38" s="173">
        <f t="shared" si="1"/>
        <v>0</v>
      </c>
      <c r="S38" s="173">
        <f t="shared" si="4"/>
        <v>0</v>
      </c>
      <c r="T38" s="173">
        <f t="shared" si="5"/>
        <v>0</v>
      </c>
      <c r="U38" s="173">
        <f t="shared" si="0"/>
        <v>1</v>
      </c>
      <c r="AA38" s="5"/>
      <c r="AB38" s="5"/>
      <c r="AC38" s="5"/>
    </row>
    <row r="39" spans="1:29" x14ac:dyDescent="0.2">
      <c r="G39" s="22">
        <v>6</v>
      </c>
      <c r="H39" t="s">
        <v>357</v>
      </c>
      <c r="I39" s="36"/>
      <c r="J39" s="149">
        <v>38</v>
      </c>
      <c r="K39" s="153">
        <v>1</v>
      </c>
      <c r="L39" s="172">
        <v>1</v>
      </c>
      <c r="M39" s="172">
        <v>1</v>
      </c>
      <c r="N39" s="94">
        <v>1</v>
      </c>
      <c r="O39" s="94">
        <v>1</v>
      </c>
      <c r="P39" s="94">
        <v>1</v>
      </c>
      <c r="Q39" s="94">
        <v>0</v>
      </c>
      <c r="R39" s="173">
        <f t="shared" si="1"/>
        <v>1</v>
      </c>
      <c r="S39" s="173">
        <f t="shared" si="4"/>
        <v>1</v>
      </c>
      <c r="T39" s="173">
        <f t="shared" si="5"/>
        <v>0</v>
      </c>
      <c r="U39" s="173">
        <f t="shared" si="0"/>
        <v>1</v>
      </c>
      <c r="AA39" s="5"/>
      <c r="AB39" s="5"/>
      <c r="AC39" s="26"/>
    </row>
    <row r="40" spans="1:29" x14ac:dyDescent="0.2">
      <c r="G40" s="22">
        <v>6</v>
      </c>
      <c r="H40" t="s">
        <v>360</v>
      </c>
      <c r="I40" s="36"/>
      <c r="J40" s="149">
        <v>39</v>
      </c>
      <c r="K40" s="153">
        <v>1</v>
      </c>
      <c r="L40" s="172">
        <v>1</v>
      </c>
      <c r="M40" s="172">
        <v>1</v>
      </c>
      <c r="N40" s="94">
        <v>1</v>
      </c>
      <c r="O40" s="94">
        <v>1</v>
      </c>
      <c r="P40" s="94">
        <v>1</v>
      </c>
      <c r="Q40" s="94">
        <v>0</v>
      </c>
      <c r="R40" s="173">
        <f t="shared" si="1"/>
        <v>1</v>
      </c>
      <c r="S40" s="173">
        <f t="shared" si="4"/>
        <v>1</v>
      </c>
      <c r="T40" s="173">
        <f t="shared" si="5"/>
        <v>0</v>
      </c>
      <c r="U40" s="173">
        <f t="shared" si="0"/>
        <v>1</v>
      </c>
      <c r="AA40" s="5"/>
      <c r="AB40" s="5"/>
      <c r="AC40" s="5"/>
    </row>
    <row r="41" spans="1:29" x14ac:dyDescent="0.2">
      <c r="G41" s="22">
        <v>6</v>
      </c>
      <c r="H41" t="s">
        <v>359</v>
      </c>
      <c r="I41" s="36"/>
      <c r="J41" s="149">
        <v>40</v>
      </c>
      <c r="K41" s="153">
        <v>1</v>
      </c>
      <c r="L41" s="172">
        <v>0</v>
      </c>
      <c r="M41" s="172">
        <v>1</v>
      </c>
      <c r="N41" s="94">
        <v>1</v>
      </c>
      <c r="O41" s="94">
        <v>1</v>
      </c>
      <c r="P41" s="94">
        <v>1</v>
      </c>
      <c r="Q41" s="94">
        <v>0</v>
      </c>
      <c r="R41" s="173">
        <f t="shared" si="1"/>
        <v>0</v>
      </c>
      <c r="S41" s="173">
        <f t="shared" si="4"/>
        <v>0</v>
      </c>
      <c r="T41" s="173">
        <f t="shared" si="5"/>
        <v>0</v>
      </c>
      <c r="U41" s="173">
        <f t="shared" si="0"/>
        <v>1</v>
      </c>
      <c r="AA41" s="5"/>
      <c r="AB41" s="5"/>
      <c r="AC41" s="5"/>
    </row>
    <row r="42" spans="1:29" x14ac:dyDescent="0.2">
      <c r="G42" s="22">
        <v>6</v>
      </c>
      <c r="H42" t="s">
        <v>362</v>
      </c>
      <c r="I42" s="36"/>
      <c r="J42" s="149">
        <v>41</v>
      </c>
      <c r="K42" s="153">
        <v>1</v>
      </c>
      <c r="L42" s="172">
        <v>0</v>
      </c>
      <c r="M42" s="172">
        <v>1</v>
      </c>
      <c r="N42" s="94">
        <v>1</v>
      </c>
      <c r="O42" s="94">
        <v>1</v>
      </c>
      <c r="P42" s="94">
        <v>1</v>
      </c>
      <c r="Q42" s="94">
        <v>0</v>
      </c>
      <c r="R42" s="173">
        <f t="shared" si="1"/>
        <v>0</v>
      </c>
      <c r="S42" s="173">
        <f t="shared" si="4"/>
        <v>0</v>
      </c>
      <c r="T42" s="173">
        <f t="shared" si="5"/>
        <v>0</v>
      </c>
      <c r="U42" s="173">
        <f t="shared" si="0"/>
        <v>1</v>
      </c>
      <c r="AA42" s="5"/>
      <c r="AB42" s="5"/>
      <c r="AC42" s="5"/>
    </row>
    <row r="43" spans="1:29" x14ac:dyDescent="0.2">
      <c r="G43" s="22">
        <v>6</v>
      </c>
      <c r="H43" t="s">
        <v>362</v>
      </c>
      <c r="I43" s="36"/>
      <c r="J43" s="149">
        <v>42</v>
      </c>
      <c r="K43" s="153">
        <v>1</v>
      </c>
      <c r="L43" s="172">
        <v>0</v>
      </c>
      <c r="M43" s="172">
        <v>1</v>
      </c>
      <c r="N43" s="94">
        <v>1</v>
      </c>
      <c r="O43" s="94">
        <v>1</v>
      </c>
      <c r="P43" s="94">
        <v>1</v>
      </c>
      <c r="Q43" s="94">
        <v>0</v>
      </c>
      <c r="R43" s="173">
        <f t="shared" si="1"/>
        <v>0</v>
      </c>
      <c r="S43" s="173">
        <f t="shared" si="4"/>
        <v>0</v>
      </c>
      <c r="T43" s="173">
        <f t="shared" si="5"/>
        <v>0</v>
      </c>
      <c r="U43" s="173">
        <f t="shared" si="0"/>
        <v>1</v>
      </c>
      <c r="AA43" s="5"/>
      <c r="AB43" s="5"/>
      <c r="AC43" s="5"/>
    </row>
    <row r="44" spans="1:29" x14ac:dyDescent="0.2">
      <c r="G44" s="22">
        <v>6</v>
      </c>
      <c r="H44" t="s">
        <v>364</v>
      </c>
      <c r="I44" s="36"/>
      <c r="J44" s="149">
        <v>43</v>
      </c>
      <c r="K44" s="153">
        <v>1</v>
      </c>
      <c r="L44" s="172">
        <v>1</v>
      </c>
      <c r="M44" s="172">
        <v>1</v>
      </c>
      <c r="N44" s="94">
        <v>1</v>
      </c>
      <c r="O44" s="94">
        <v>1</v>
      </c>
      <c r="P44" s="94">
        <v>1</v>
      </c>
      <c r="Q44" s="94">
        <v>0</v>
      </c>
      <c r="R44" s="173">
        <f t="shared" si="1"/>
        <v>1</v>
      </c>
      <c r="S44" s="173">
        <f t="shared" si="4"/>
        <v>1</v>
      </c>
      <c r="T44" s="173">
        <f t="shared" si="5"/>
        <v>0</v>
      </c>
      <c r="U44" s="173">
        <f t="shared" si="0"/>
        <v>1</v>
      </c>
      <c r="AA44" s="5"/>
      <c r="AB44" s="5"/>
      <c r="AC44" s="5"/>
    </row>
    <row r="45" spans="1:29" x14ac:dyDescent="0.2">
      <c r="G45" s="22">
        <v>7</v>
      </c>
      <c r="H45" t="s">
        <v>357</v>
      </c>
      <c r="I45" s="36"/>
      <c r="J45" s="149">
        <v>44</v>
      </c>
      <c r="K45" s="153">
        <v>1</v>
      </c>
      <c r="L45" s="172">
        <v>0</v>
      </c>
      <c r="M45" s="172">
        <v>1</v>
      </c>
      <c r="N45" s="94">
        <v>1</v>
      </c>
      <c r="O45" s="94">
        <v>1</v>
      </c>
      <c r="P45" s="94">
        <v>1</v>
      </c>
      <c r="Q45" s="94">
        <v>0</v>
      </c>
      <c r="R45" s="173">
        <f t="shared" si="1"/>
        <v>0</v>
      </c>
      <c r="S45" s="173">
        <f t="shared" si="4"/>
        <v>0</v>
      </c>
      <c r="T45" s="173">
        <f t="shared" si="5"/>
        <v>0</v>
      </c>
      <c r="U45" s="173">
        <f t="shared" si="0"/>
        <v>1</v>
      </c>
      <c r="AA45" s="5"/>
      <c r="AB45" s="5"/>
      <c r="AC45" s="5"/>
    </row>
    <row r="46" spans="1:29" x14ac:dyDescent="0.2">
      <c r="G46" s="22">
        <v>7</v>
      </c>
      <c r="H46" t="s">
        <v>360</v>
      </c>
      <c r="I46" s="36"/>
      <c r="J46" s="149">
        <v>45</v>
      </c>
      <c r="K46" s="153">
        <v>1</v>
      </c>
      <c r="L46" s="172">
        <v>1</v>
      </c>
      <c r="M46" s="172">
        <v>1</v>
      </c>
      <c r="N46" s="94">
        <v>1</v>
      </c>
      <c r="O46" s="94">
        <v>1</v>
      </c>
      <c r="P46" s="94">
        <v>1</v>
      </c>
      <c r="Q46" s="94">
        <v>0</v>
      </c>
      <c r="R46" s="173">
        <f t="shared" si="1"/>
        <v>1</v>
      </c>
      <c r="S46" s="173">
        <f t="shared" si="4"/>
        <v>1</v>
      </c>
      <c r="T46" s="173">
        <f t="shared" si="5"/>
        <v>0</v>
      </c>
      <c r="U46" s="173">
        <f t="shared" si="0"/>
        <v>1</v>
      </c>
      <c r="AA46" s="5"/>
      <c r="AB46" s="5"/>
      <c r="AC46" s="26"/>
    </row>
    <row r="47" spans="1:29" x14ac:dyDescent="0.2">
      <c r="G47" s="22">
        <v>7</v>
      </c>
      <c r="H47" t="s">
        <v>359</v>
      </c>
      <c r="I47" s="36"/>
      <c r="J47" s="149">
        <v>46</v>
      </c>
      <c r="K47" s="153">
        <v>1</v>
      </c>
      <c r="L47" s="172">
        <v>1</v>
      </c>
      <c r="M47" s="172">
        <v>1</v>
      </c>
      <c r="N47" s="94">
        <v>1</v>
      </c>
      <c r="O47" s="94">
        <v>1</v>
      </c>
      <c r="P47" s="94">
        <v>1</v>
      </c>
      <c r="Q47" s="94">
        <v>0</v>
      </c>
      <c r="R47" s="173">
        <f t="shared" si="1"/>
        <v>1</v>
      </c>
      <c r="S47" s="173">
        <f t="shared" si="4"/>
        <v>1</v>
      </c>
      <c r="T47" s="173">
        <f t="shared" si="5"/>
        <v>0</v>
      </c>
      <c r="U47" s="173">
        <f t="shared" si="0"/>
        <v>1</v>
      </c>
      <c r="AA47" s="5"/>
      <c r="AB47" s="5"/>
      <c r="AC47" s="5"/>
    </row>
    <row r="48" spans="1:29" x14ac:dyDescent="0.2">
      <c r="G48" s="22">
        <v>7</v>
      </c>
      <c r="H48" t="s">
        <v>365</v>
      </c>
      <c r="I48" s="36"/>
      <c r="J48" s="149">
        <v>47</v>
      </c>
      <c r="K48" s="153">
        <v>1</v>
      </c>
      <c r="L48" s="172">
        <v>1</v>
      </c>
      <c r="M48" s="172">
        <v>1</v>
      </c>
      <c r="N48" s="94">
        <v>1</v>
      </c>
      <c r="O48" s="94">
        <v>1</v>
      </c>
      <c r="P48" s="94">
        <v>1</v>
      </c>
      <c r="Q48" s="94">
        <v>0</v>
      </c>
      <c r="R48" s="173">
        <f t="shared" si="1"/>
        <v>1</v>
      </c>
      <c r="S48" s="173">
        <f t="shared" si="4"/>
        <v>1</v>
      </c>
      <c r="T48" s="173">
        <f t="shared" si="5"/>
        <v>0</v>
      </c>
      <c r="U48" s="173">
        <f t="shared" si="0"/>
        <v>1</v>
      </c>
      <c r="AA48" s="5"/>
      <c r="AB48" s="5"/>
      <c r="AC48" s="5"/>
    </row>
    <row r="49" spans="7:29" x14ac:dyDescent="0.2">
      <c r="G49" s="22">
        <v>7</v>
      </c>
      <c r="H49" t="s">
        <v>364</v>
      </c>
      <c r="I49" s="36"/>
      <c r="J49" s="149">
        <v>48</v>
      </c>
      <c r="K49" s="153">
        <v>1</v>
      </c>
      <c r="L49" s="172">
        <v>1</v>
      </c>
      <c r="M49" s="172">
        <v>1</v>
      </c>
      <c r="N49" s="94">
        <v>1</v>
      </c>
      <c r="O49" s="94">
        <v>1</v>
      </c>
      <c r="P49" s="94">
        <v>1</v>
      </c>
      <c r="Q49" s="94">
        <v>0</v>
      </c>
      <c r="R49" s="173">
        <f t="shared" si="1"/>
        <v>1</v>
      </c>
      <c r="S49" s="173">
        <f t="shared" si="4"/>
        <v>1</v>
      </c>
      <c r="T49" s="173">
        <f t="shared" si="5"/>
        <v>0</v>
      </c>
      <c r="U49" s="173">
        <f t="shared" si="0"/>
        <v>1</v>
      </c>
      <c r="AA49" s="5"/>
      <c r="AB49" s="5"/>
      <c r="AC49" s="26"/>
    </row>
    <row r="50" spans="7:29" x14ac:dyDescent="0.2">
      <c r="G50" s="22">
        <v>7</v>
      </c>
      <c r="H50" t="s">
        <v>363</v>
      </c>
      <c r="I50" s="36"/>
      <c r="J50" s="149">
        <v>49</v>
      </c>
      <c r="K50" s="153">
        <v>1</v>
      </c>
      <c r="L50" s="172">
        <v>1</v>
      </c>
      <c r="M50" s="172">
        <v>1</v>
      </c>
      <c r="N50" s="94">
        <v>1</v>
      </c>
      <c r="O50" s="94">
        <v>1</v>
      </c>
      <c r="P50" s="94">
        <v>1</v>
      </c>
      <c r="Q50" s="94">
        <v>0</v>
      </c>
      <c r="R50" s="173">
        <f t="shared" si="1"/>
        <v>1</v>
      </c>
      <c r="S50" s="173">
        <f t="shared" si="4"/>
        <v>1</v>
      </c>
      <c r="T50" s="173">
        <f t="shared" si="5"/>
        <v>0</v>
      </c>
      <c r="U50" s="173">
        <f t="shared" si="0"/>
        <v>1</v>
      </c>
      <c r="AA50" s="5"/>
      <c r="AB50" s="5"/>
      <c r="AC50" s="5"/>
    </row>
    <row r="51" spans="7:29" x14ac:dyDescent="0.2">
      <c r="G51" s="22">
        <v>7</v>
      </c>
      <c r="H51" t="s">
        <v>357</v>
      </c>
      <c r="I51" s="36"/>
      <c r="J51" s="149">
        <v>50</v>
      </c>
      <c r="K51" s="153">
        <v>1</v>
      </c>
      <c r="L51" s="172">
        <v>1</v>
      </c>
      <c r="M51" s="172">
        <v>1</v>
      </c>
      <c r="N51" s="94">
        <v>1</v>
      </c>
      <c r="O51" s="94">
        <v>1</v>
      </c>
      <c r="P51" s="94">
        <v>1</v>
      </c>
      <c r="Q51" s="94">
        <v>1</v>
      </c>
      <c r="R51" s="173">
        <f t="shared" si="1"/>
        <v>1</v>
      </c>
      <c r="S51" s="173">
        <f t="shared" si="4"/>
        <v>1</v>
      </c>
      <c r="T51" s="173">
        <f t="shared" si="5"/>
        <v>1</v>
      </c>
      <c r="U51" s="173">
        <f t="shared" si="0"/>
        <v>1</v>
      </c>
      <c r="AA51" s="5"/>
      <c r="AB51" s="5"/>
      <c r="AC51" s="5"/>
    </row>
    <row r="52" spans="7:29" x14ac:dyDescent="0.2">
      <c r="G52" s="22">
        <v>7</v>
      </c>
      <c r="H52" t="s">
        <v>360</v>
      </c>
      <c r="I52" s="36"/>
      <c r="J52" s="149">
        <v>51</v>
      </c>
      <c r="K52" s="153">
        <v>1</v>
      </c>
      <c r="L52" s="172">
        <v>0</v>
      </c>
      <c r="M52" s="172">
        <v>1</v>
      </c>
      <c r="N52" s="94">
        <v>1</v>
      </c>
      <c r="O52" s="94">
        <v>1</v>
      </c>
      <c r="P52" s="94">
        <v>1</v>
      </c>
      <c r="Q52" s="94">
        <v>1</v>
      </c>
      <c r="R52" s="173">
        <f t="shared" si="1"/>
        <v>0</v>
      </c>
      <c r="S52" s="173">
        <f t="shared" si="4"/>
        <v>0</v>
      </c>
      <c r="T52" s="173">
        <f t="shared" si="5"/>
        <v>0</v>
      </c>
      <c r="U52" s="173">
        <f t="shared" si="0"/>
        <v>1</v>
      </c>
      <c r="AA52" s="5"/>
      <c r="AB52" s="5"/>
      <c r="AC52" s="5"/>
    </row>
    <row r="53" spans="7:29" x14ac:dyDescent="0.2">
      <c r="G53" s="22">
        <v>7</v>
      </c>
      <c r="H53" t="s">
        <v>359</v>
      </c>
      <c r="I53" s="36"/>
      <c r="J53" s="149">
        <v>52</v>
      </c>
      <c r="K53" s="153">
        <v>1</v>
      </c>
      <c r="L53" s="172">
        <v>1</v>
      </c>
      <c r="M53" s="172">
        <v>1</v>
      </c>
      <c r="N53" s="94">
        <v>1</v>
      </c>
      <c r="O53" s="94">
        <v>1</v>
      </c>
      <c r="P53" s="94">
        <v>1</v>
      </c>
      <c r="Q53" s="94">
        <v>1</v>
      </c>
      <c r="R53" s="173">
        <f t="shared" si="1"/>
        <v>1</v>
      </c>
      <c r="S53" s="173">
        <f t="shared" si="4"/>
        <v>1</v>
      </c>
      <c r="T53" s="173">
        <f t="shared" si="5"/>
        <v>1</v>
      </c>
      <c r="U53" s="173">
        <f t="shared" si="0"/>
        <v>1</v>
      </c>
      <c r="AA53" s="5"/>
      <c r="AB53" s="5"/>
      <c r="AC53" s="5"/>
    </row>
    <row r="54" spans="7:29" x14ac:dyDescent="0.2">
      <c r="G54" s="22">
        <v>7</v>
      </c>
      <c r="H54" t="s">
        <v>362</v>
      </c>
      <c r="I54" s="36"/>
      <c r="J54" s="149">
        <v>53</v>
      </c>
      <c r="K54" s="153">
        <v>1</v>
      </c>
      <c r="L54" s="172">
        <v>1</v>
      </c>
      <c r="M54" s="172">
        <v>1</v>
      </c>
      <c r="N54" s="94">
        <v>1</v>
      </c>
      <c r="O54" s="94">
        <v>1</v>
      </c>
      <c r="P54" s="94">
        <v>1</v>
      </c>
      <c r="Q54" s="94">
        <v>1</v>
      </c>
      <c r="R54" s="173">
        <f t="shared" si="1"/>
        <v>1</v>
      </c>
      <c r="S54" s="173">
        <f t="shared" si="4"/>
        <v>1</v>
      </c>
      <c r="T54" s="173">
        <f t="shared" si="5"/>
        <v>1</v>
      </c>
      <c r="U54" s="173">
        <f t="shared" si="0"/>
        <v>1</v>
      </c>
      <c r="AA54" s="5"/>
      <c r="AB54" s="5"/>
      <c r="AC54" s="5"/>
    </row>
    <row r="55" spans="7:29" x14ac:dyDescent="0.2">
      <c r="G55" s="22">
        <v>7</v>
      </c>
      <c r="H55" t="s">
        <v>362</v>
      </c>
      <c r="I55" s="36"/>
      <c r="J55" s="149">
        <v>54</v>
      </c>
      <c r="K55" s="153">
        <v>1</v>
      </c>
      <c r="L55" s="172">
        <v>1</v>
      </c>
      <c r="M55" s="172">
        <v>1</v>
      </c>
      <c r="N55" s="94">
        <v>1</v>
      </c>
      <c r="O55" s="94">
        <v>1</v>
      </c>
      <c r="P55" s="94">
        <v>1</v>
      </c>
      <c r="Q55" s="94">
        <v>1</v>
      </c>
      <c r="R55" s="173">
        <f t="shared" si="1"/>
        <v>1</v>
      </c>
      <c r="S55" s="173">
        <f t="shared" si="4"/>
        <v>1</v>
      </c>
      <c r="T55" s="173">
        <f t="shared" si="5"/>
        <v>1</v>
      </c>
      <c r="U55" s="173">
        <f t="shared" si="0"/>
        <v>1</v>
      </c>
      <c r="AA55" s="5"/>
      <c r="AB55" s="5"/>
      <c r="AC55" s="5"/>
    </row>
    <row r="56" spans="7:29" x14ac:dyDescent="0.2">
      <c r="G56" s="22">
        <v>7</v>
      </c>
      <c r="H56" t="s">
        <v>364</v>
      </c>
      <c r="I56" s="36"/>
      <c r="J56" s="149">
        <v>55</v>
      </c>
      <c r="K56" s="153">
        <v>1</v>
      </c>
      <c r="L56" s="172">
        <v>0</v>
      </c>
      <c r="M56" s="172">
        <v>1</v>
      </c>
      <c r="N56" s="94">
        <v>1</v>
      </c>
      <c r="O56" s="94">
        <v>1</v>
      </c>
      <c r="P56" s="94">
        <v>1</v>
      </c>
      <c r="Q56" s="94">
        <v>1</v>
      </c>
      <c r="R56" s="173">
        <f t="shared" si="1"/>
        <v>0</v>
      </c>
      <c r="S56" s="173">
        <f t="shared" si="4"/>
        <v>0</v>
      </c>
      <c r="T56" s="173">
        <f t="shared" si="5"/>
        <v>0</v>
      </c>
      <c r="U56" s="173">
        <f t="shared" si="0"/>
        <v>1</v>
      </c>
      <c r="AA56" s="5"/>
      <c r="AB56" s="5"/>
      <c r="AC56" s="5"/>
    </row>
    <row r="57" spans="7:29" x14ac:dyDescent="0.2">
      <c r="G57" s="22">
        <v>7</v>
      </c>
      <c r="H57" t="s">
        <v>366</v>
      </c>
      <c r="I57" s="36"/>
      <c r="J57" s="149">
        <v>56</v>
      </c>
      <c r="K57" s="153">
        <v>1</v>
      </c>
      <c r="L57" s="172">
        <v>1</v>
      </c>
      <c r="M57" s="172">
        <v>1</v>
      </c>
      <c r="N57" s="94">
        <v>1</v>
      </c>
      <c r="O57" s="94">
        <v>1</v>
      </c>
      <c r="P57" s="94">
        <v>1</v>
      </c>
      <c r="Q57" s="94">
        <v>1</v>
      </c>
      <c r="R57" s="173">
        <f t="shared" si="1"/>
        <v>1</v>
      </c>
      <c r="S57" s="173">
        <f t="shared" si="4"/>
        <v>1</v>
      </c>
      <c r="T57" s="173">
        <f t="shared" si="5"/>
        <v>1</v>
      </c>
      <c r="U57" s="173">
        <f t="shared" si="0"/>
        <v>1</v>
      </c>
      <c r="AA57" s="5"/>
      <c r="AB57" s="5"/>
      <c r="AC57" s="5"/>
    </row>
    <row r="58" spans="7:29" x14ac:dyDescent="0.2">
      <c r="G58" s="22">
        <v>8</v>
      </c>
      <c r="H58" t="s">
        <v>365</v>
      </c>
      <c r="I58" s="36"/>
      <c r="J58" s="149">
        <v>57</v>
      </c>
      <c r="K58" s="153">
        <v>1</v>
      </c>
      <c r="L58" s="172">
        <v>0</v>
      </c>
      <c r="M58" s="172">
        <v>1</v>
      </c>
      <c r="N58" s="94">
        <v>1</v>
      </c>
      <c r="O58" s="94">
        <v>1</v>
      </c>
      <c r="P58" s="94">
        <v>1</v>
      </c>
      <c r="Q58" s="94">
        <v>1</v>
      </c>
      <c r="R58" s="173">
        <f t="shared" si="1"/>
        <v>0</v>
      </c>
      <c r="S58" s="173">
        <f t="shared" si="4"/>
        <v>0</v>
      </c>
      <c r="T58" s="173">
        <f t="shared" si="5"/>
        <v>0</v>
      </c>
      <c r="U58" s="173">
        <f t="shared" si="0"/>
        <v>1</v>
      </c>
      <c r="AA58" s="5"/>
      <c r="AB58" s="5"/>
      <c r="AC58" s="5"/>
    </row>
    <row r="59" spans="7:29" x14ac:dyDescent="0.2">
      <c r="G59" s="22">
        <v>8</v>
      </c>
      <c r="H59" t="s">
        <v>365</v>
      </c>
      <c r="I59" s="36"/>
      <c r="J59" s="149">
        <v>58</v>
      </c>
      <c r="K59" s="153">
        <v>1</v>
      </c>
      <c r="L59" s="172">
        <v>1</v>
      </c>
      <c r="M59" s="172">
        <v>1</v>
      </c>
      <c r="N59" s="94">
        <v>1</v>
      </c>
      <c r="O59" s="94">
        <v>1</v>
      </c>
      <c r="P59" s="94">
        <v>1</v>
      </c>
      <c r="Q59" s="94">
        <v>1</v>
      </c>
      <c r="R59" s="173">
        <f t="shared" si="1"/>
        <v>1</v>
      </c>
      <c r="S59" s="173">
        <f t="shared" si="4"/>
        <v>1</v>
      </c>
      <c r="T59" s="173">
        <f t="shared" si="5"/>
        <v>1</v>
      </c>
      <c r="U59" s="173">
        <f t="shared" si="0"/>
        <v>1</v>
      </c>
      <c r="AA59" s="5"/>
      <c r="AB59" s="5"/>
      <c r="AC59" s="5"/>
    </row>
    <row r="60" spans="7:29" x14ac:dyDescent="0.2">
      <c r="G60" s="22">
        <v>8</v>
      </c>
      <c r="H60" t="s">
        <v>362</v>
      </c>
      <c r="I60" s="36"/>
      <c r="J60" s="149">
        <v>59</v>
      </c>
      <c r="K60" s="153">
        <v>1</v>
      </c>
      <c r="L60" s="172">
        <v>1</v>
      </c>
      <c r="M60" s="172">
        <v>1</v>
      </c>
      <c r="N60" s="94">
        <v>1</v>
      </c>
      <c r="O60" s="94">
        <v>1</v>
      </c>
      <c r="P60" s="94">
        <v>1</v>
      </c>
      <c r="Q60" s="94">
        <v>0</v>
      </c>
      <c r="R60" s="173">
        <f t="shared" si="1"/>
        <v>1</v>
      </c>
      <c r="S60" s="173">
        <f t="shared" si="4"/>
        <v>1</v>
      </c>
      <c r="T60" s="173">
        <f t="shared" si="5"/>
        <v>0</v>
      </c>
      <c r="U60" s="173">
        <f t="shared" si="0"/>
        <v>1</v>
      </c>
      <c r="AA60" s="5"/>
      <c r="AB60" s="5"/>
      <c r="AC60" s="5"/>
    </row>
    <row r="61" spans="7:29" x14ac:dyDescent="0.2">
      <c r="G61" s="22">
        <v>8</v>
      </c>
      <c r="H61" t="s">
        <v>366</v>
      </c>
      <c r="I61" s="36"/>
      <c r="J61" s="149">
        <v>60</v>
      </c>
      <c r="K61" s="153">
        <v>1</v>
      </c>
      <c r="L61" s="172">
        <v>1</v>
      </c>
      <c r="M61" s="172">
        <v>1</v>
      </c>
      <c r="N61" s="94">
        <v>1</v>
      </c>
      <c r="O61" s="94">
        <v>1</v>
      </c>
      <c r="P61" s="94">
        <v>1</v>
      </c>
      <c r="Q61" s="94">
        <v>0</v>
      </c>
      <c r="R61" s="173">
        <f t="shared" si="1"/>
        <v>1</v>
      </c>
      <c r="S61" s="173">
        <f t="shared" si="4"/>
        <v>1</v>
      </c>
      <c r="T61" s="173">
        <f t="shared" si="5"/>
        <v>0</v>
      </c>
      <c r="U61" s="173">
        <f t="shared" si="0"/>
        <v>1</v>
      </c>
      <c r="AA61" s="5"/>
      <c r="AB61" s="5"/>
      <c r="AC61" s="5"/>
    </row>
    <row r="62" spans="7:29" x14ac:dyDescent="0.2">
      <c r="G62" s="22">
        <v>8</v>
      </c>
      <c r="H62" t="s">
        <v>362</v>
      </c>
      <c r="I62" s="36"/>
      <c r="J62" s="149">
        <v>61</v>
      </c>
      <c r="K62" s="153">
        <v>1</v>
      </c>
      <c r="L62" s="172">
        <v>0</v>
      </c>
      <c r="M62" s="172">
        <v>1</v>
      </c>
      <c r="N62" s="94">
        <v>1</v>
      </c>
      <c r="O62" s="94">
        <v>1</v>
      </c>
      <c r="P62" s="94">
        <v>1</v>
      </c>
      <c r="Q62" s="94">
        <v>1</v>
      </c>
      <c r="R62" s="173">
        <f t="shared" si="1"/>
        <v>0</v>
      </c>
      <c r="S62" s="173">
        <f t="shared" si="4"/>
        <v>0</v>
      </c>
      <c r="T62" s="173">
        <f t="shared" si="5"/>
        <v>0</v>
      </c>
      <c r="U62" s="173">
        <f t="shared" si="0"/>
        <v>1</v>
      </c>
      <c r="AA62" s="5"/>
      <c r="AB62" s="5"/>
      <c r="AC62" s="5"/>
    </row>
    <row r="63" spans="7:29" x14ac:dyDescent="0.2">
      <c r="G63" s="22">
        <v>8</v>
      </c>
      <c r="H63" t="s">
        <v>364</v>
      </c>
      <c r="I63" s="36"/>
      <c r="J63" s="149">
        <v>62</v>
      </c>
      <c r="K63" s="153">
        <v>1</v>
      </c>
      <c r="L63" s="172">
        <v>0</v>
      </c>
      <c r="M63" s="172">
        <v>1</v>
      </c>
      <c r="N63" s="94">
        <v>1</v>
      </c>
      <c r="O63" s="94">
        <v>1</v>
      </c>
      <c r="P63" s="94">
        <v>1</v>
      </c>
      <c r="Q63" s="94">
        <v>1</v>
      </c>
      <c r="R63" s="173">
        <f t="shared" si="1"/>
        <v>0</v>
      </c>
      <c r="S63" s="173">
        <f t="shared" si="4"/>
        <v>0</v>
      </c>
      <c r="T63" s="173">
        <f t="shared" si="5"/>
        <v>0</v>
      </c>
      <c r="U63" s="173">
        <f t="shared" si="0"/>
        <v>1</v>
      </c>
      <c r="AA63" s="5"/>
      <c r="AB63" s="5"/>
      <c r="AC63" s="5"/>
    </row>
    <row r="64" spans="7:29" x14ac:dyDescent="0.2">
      <c r="G64" s="22">
        <v>8</v>
      </c>
      <c r="H64" t="s">
        <v>366</v>
      </c>
      <c r="I64" s="36"/>
      <c r="J64" s="149">
        <v>63</v>
      </c>
      <c r="K64" s="153">
        <v>1</v>
      </c>
      <c r="L64" s="172">
        <v>1</v>
      </c>
      <c r="M64" s="172">
        <v>1</v>
      </c>
      <c r="N64" s="94">
        <v>1</v>
      </c>
      <c r="O64" s="94">
        <v>1</v>
      </c>
      <c r="P64" s="94">
        <v>1</v>
      </c>
      <c r="Q64" s="94">
        <v>1</v>
      </c>
      <c r="R64" s="173">
        <f t="shared" si="1"/>
        <v>1</v>
      </c>
      <c r="S64" s="173">
        <f t="shared" si="4"/>
        <v>1</v>
      </c>
      <c r="T64" s="173">
        <f t="shared" si="5"/>
        <v>1</v>
      </c>
      <c r="U64" s="173">
        <f t="shared" si="0"/>
        <v>1</v>
      </c>
      <c r="AA64" s="5"/>
      <c r="AB64" s="5"/>
      <c r="AC64" s="26"/>
    </row>
    <row r="65" spans="7:29" x14ac:dyDescent="0.2">
      <c r="G65" s="22">
        <v>9</v>
      </c>
      <c r="H65" t="s">
        <v>361</v>
      </c>
      <c r="I65" s="36"/>
      <c r="J65" s="149">
        <v>64</v>
      </c>
      <c r="K65" s="153">
        <v>1</v>
      </c>
      <c r="L65" s="172">
        <v>0</v>
      </c>
      <c r="M65" s="172">
        <v>1</v>
      </c>
      <c r="N65" s="94">
        <v>1</v>
      </c>
      <c r="O65" s="94">
        <v>1</v>
      </c>
      <c r="P65" s="94">
        <v>1</v>
      </c>
      <c r="Q65" s="94">
        <v>1</v>
      </c>
      <c r="R65" s="173">
        <f t="shared" si="1"/>
        <v>0</v>
      </c>
      <c r="S65" s="173">
        <f t="shared" si="4"/>
        <v>0</v>
      </c>
      <c r="T65" s="173">
        <f t="shared" si="5"/>
        <v>0</v>
      </c>
      <c r="U65" s="173">
        <f t="shared" si="0"/>
        <v>1</v>
      </c>
      <c r="AA65" s="5"/>
      <c r="AB65" s="5"/>
      <c r="AC65" s="5"/>
    </row>
    <row r="66" spans="7:29" x14ac:dyDescent="0.2">
      <c r="G66" s="22">
        <v>9</v>
      </c>
      <c r="H66" t="s">
        <v>361</v>
      </c>
      <c r="I66" s="36"/>
      <c r="J66" s="149">
        <v>65</v>
      </c>
      <c r="K66" s="153">
        <v>1</v>
      </c>
      <c r="L66" s="172">
        <v>0</v>
      </c>
      <c r="M66" s="172">
        <v>1</v>
      </c>
      <c r="N66" s="94">
        <v>1</v>
      </c>
      <c r="O66" s="94">
        <v>1</v>
      </c>
      <c r="P66" s="94">
        <v>1</v>
      </c>
      <c r="Q66" s="94">
        <v>1</v>
      </c>
      <c r="R66" s="173">
        <f t="shared" si="1"/>
        <v>0</v>
      </c>
      <c r="S66" s="173">
        <f t="shared" si="4"/>
        <v>0</v>
      </c>
      <c r="T66" s="173">
        <f t="shared" si="5"/>
        <v>0</v>
      </c>
      <c r="U66" s="173">
        <f t="shared" si="0"/>
        <v>1</v>
      </c>
      <c r="AA66" s="5"/>
      <c r="AB66" s="5"/>
      <c r="AC66" s="5"/>
    </row>
    <row r="67" spans="7:29" x14ac:dyDescent="0.2">
      <c r="G67" s="22">
        <v>9</v>
      </c>
      <c r="H67" t="s">
        <v>357</v>
      </c>
      <c r="I67" s="36"/>
      <c r="J67" s="149">
        <v>66</v>
      </c>
      <c r="K67" s="153">
        <v>1</v>
      </c>
      <c r="L67" s="172">
        <v>1</v>
      </c>
      <c r="M67" s="172">
        <v>1</v>
      </c>
      <c r="N67" s="94">
        <v>1</v>
      </c>
      <c r="O67" s="94">
        <v>1</v>
      </c>
      <c r="P67" s="94">
        <v>1</v>
      </c>
      <c r="Q67" s="94">
        <v>1</v>
      </c>
      <c r="R67" s="173">
        <f t="shared" ref="R67:R130" si="6">MIN(L67:O67)</f>
        <v>1</v>
      </c>
      <c r="S67" s="173">
        <f t="shared" si="4"/>
        <v>1</v>
      </c>
      <c r="T67" s="173">
        <f t="shared" si="5"/>
        <v>1</v>
      </c>
      <c r="U67" s="173">
        <f t="shared" ref="U67:U130" si="7">MIN(M67:O67)</f>
        <v>1</v>
      </c>
      <c r="AA67" s="5"/>
      <c r="AB67" s="26"/>
      <c r="AC67" s="26"/>
    </row>
    <row r="68" spans="7:29" x14ac:dyDescent="0.2">
      <c r="G68" s="22">
        <v>10</v>
      </c>
      <c r="H68" t="s">
        <v>363</v>
      </c>
      <c r="I68" s="36"/>
      <c r="J68" s="149">
        <v>67</v>
      </c>
      <c r="K68" s="153">
        <v>1</v>
      </c>
      <c r="L68" s="172">
        <v>0</v>
      </c>
      <c r="M68" s="172">
        <v>1</v>
      </c>
      <c r="N68" s="94">
        <v>1</v>
      </c>
      <c r="O68" s="94">
        <v>1</v>
      </c>
      <c r="P68" s="94">
        <v>1</v>
      </c>
      <c r="Q68" s="94">
        <v>1</v>
      </c>
      <c r="R68" s="173">
        <f t="shared" si="6"/>
        <v>0</v>
      </c>
      <c r="S68" s="173">
        <f t="shared" si="4"/>
        <v>0</v>
      </c>
      <c r="T68" s="173">
        <f t="shared" si="5"/>
        <v>0</v>
      </c>
      <c r="U68" s="173">
        <f t="shared" si="7"/>
        <v>1</v>
      </c>
      <c r="AA68" s="5"/>
      <c r="AB68" s="5"/>
      <c r="AC68" s="5"/>
    </row>
    <row r="69" spans="7:29" x14ac:dyDescent="0.2">
      <c r="G69" s="22">
        <v>10</v>
      </c>
      <c r="H69" t="s">
        <v>361</v>
      </c>
      <c r="I69" s="36"/>
      <c r="J69" s="149">
        <v>68</v>
      </c>
      <c r="K69" s="153">
        <v>1</v>
      </c>
      <c r="L69" s="172">
        <v>1</v>
      </c>
      <c r="M69" s="172">
        <v>1</v>
      </c>
      <c r="N69" s="94">
        <v>1</v>
      </c>
      <c r="O69" s="94">
        <v>1</v>
      </c>
      <c r="P69" s="94">
        <v>1</v>
      </c>
      <c r="Q69" s="94">
        <v>1</v>
      </c>
      <c r="R69" s="173">
        <f t="shared" si="6"/>
        <v>1</v>
      </c>
      <c r="S69" s="173">
        <f t="shared" si="4"/>
        <v>1</v>
      </c>
      <c r="T69" s="173">
        <f t="shared" si="5"/>
        <v>1</v>
      </c>
      <c r="U69" s="173">
        <f t="shared" si="7"/>
        <v>1</v>
      </c>
      <c r="AA69" s="5"/>
      <c r="AB69" s="5"/>
      <c r="AC69" s="26"/>
    </row>
    <row r="70" spans="7:29" x14ac:dyDescent="0.2">
      <c r="G70" s="22">
        <v>10</v>
      </c>
      <c r="H70" t="s">
        <v>357</v>
      </c>
      <c r="I70" s="36"/>
      <c r="J70" s="149">
        <v>69</v>
      </c>
      <c r="K70" s="153">
        <v>1</v>
      </c>
      <c r="L70" s="172">
        <v>0</v>
      </c>
      <c r="M70" s="172">
        <v>1</v>
      </c>
      <c r="N70" s="94">
        <v>1</v>
      </c>
      <c r="O70" s="94">
        <v>1</v>
      </c>
      <c r="P70" s="94">
        <v>1</v>
      </c>
      <c r="Q70" s="94">
        <v>1</v>
      </c>
      <c r="R70" s="173">
        <f t="shared" si="6"/>
        <v>0</v>
      </c>
      <c r="S70" s="173">
        <f t="shared" si="4"/>
        <v>0</v>
      </c>
      <c r="T70" s="173">
        <f t="shared" si="5"/>
        <v>0</v>
      </c>
      <c r="U70" s="173">
        <f t="shared" si="7"/>
        <v>1</v>
      </c>
      <c r="AA70" s="5"/>
      <c r="AB70" s="5"/>
      <c r="AC70" s="5"/>
    </row>
    <row r="71" spans="7:29" x14ac:dyDescent="0.2">
      <c r="G71" s="22">
        <v>10</v>
      </c>
      <c r="H71" t="s">
        <v>360</v>
      </c>
      <c r="I71" s="36"/>
      <c r="J71" s="149">
        <v>70</v>
      </c>
      <c r="K71" s="153">
        <v>1</v>
      </c>
      <c r="L71" s="172">
        <v>1</v>
      </c>
      <c r="M71" s="172">
        <v>1</v>
      </c>
      <c r="N71" s="94">
        <v>1</v>
      </c>
      <c r="O71" s="94">
        <v>1</v>
      </c>
      <c r="P71" s="94">
        <v>1</v>
      </c>
      <c r="Q71" s="94">
        <v>1</v>
      </c>
      <c r="R71" s="173">
        <f t="shared" si="6"/>
        <v>1</v>
      </c>
      <c r="S71" s="173">
        <f t="shared" si="4"/>
        <v>1</v>
      </c>
      <c r="T71" s="173">
        <f t="shared" si="5"/>
        <v>1</v>
      </c>
      <c r="U71" s="173">
        <f t="shared" si="7"/>
        <v>1</v>
      </c>
      <c r="AA71" s="5"/>
      <c r="AB71" s="5"/>
      <c r="AC71" s="26"/>
    </row>
    <row r="72" spans="7:29" x14ac:dyDescent="0.2">
      <c r="G72" s="22">
        <v>11</v>
      </c>
      <c r="H72" t="s">
        <v>363</v>
      </c>
      <c r="I72" s="36"/>
      <c r="J72" s="149">
        <v>71</v>
      </c>
      <c r="K72" s="153">
        <v>1</v>
      </c>
      <c r="L72" s="172">
        <v>1</v>
      </c>
      <c r="M72" s="172">
        <v>1</v>
      </c>
      <c r="N72" s="94">
        <v>1</v>
      </c>
      <c r="O72" s="94">
        <v>1</v>
      </c>
      <c r="P72" s="94">
        <v>1</v>
      </c>
      <c r="Q72" s="94">
        <v>1</v>
      </c>
      <c r="R72" s="173">
        <f t="shared" si="6"/>
        <v>1</v>
      </c>
      <c r="S72" s="173">
        <f t="shared" si="4"/>
        <v>1</v>
      </c>
      <c r="T72" s="173">
        <f t="shared" si="5"/>
        <v>1</v>
      </c>
      <c r="U72" s="173">
        <f t="shared" si="7"/>
        <v>1</v>
      </c>
      <c r="AA72" s="5"/>
      <c r="AB72" s="5"/>
      <c r="AC72" s="26"/>
    </row>
    <row r="73" spans="7:29" x14ac:dyDescent="0.2">
      <c r="G73" s="22">
        <v>11</v>
      </c>
      <c r="H73" t="s">
        <v>358</v>
      </c>
      <c r="I73" s="36"/>
      <c r="J73" s="149">
        <v>72</v>
      </c>
      <c r="K73" s="153">
        <v>1</v>
      </c>
      <c r="L73" s="172">
        <v>1</v>
      </c>
      <c r="M73" s="172">
        <v>1</v>
      </c>
      <c r="N73" s="94">
        <v>1</v>
      </c>
      <c r="O73" s="94">
        <v>1</v>
      </c>
      <c r="P73" s="94">
        <v>1</v>
      </c>
      <c r="Q73" s="94">
        <v>1</v>
      </c>
      <c r="R73" s="173">
        <f t="shared" si="6"/>
        <v>1</v>
      </c>
      <c r="S73" s="173">
        <f t="shared" si="4"/>
        <v>1</v>
      </c>
      <c r="T73" s="173">
        <f t="shared" si="5"/>
        <v>1</v>
      </c>
      <c r="U73" s="173">
        <f t="shared" si="7"/>
        <v>1</v>
      </c>
      <c r="AA73" s="5"/>
      <c r="AB73" s="26"/>
      <c r="AC73" s="26"/>
    </row>
    <row r="74" spans="7:29" x14ac:dyDescent="0.2">
      <c r="G74" s="22">
        <v>11</v>
      </c>
      <c r="H74" t="s">
        <v>363</v>
      </c>
      <c r="I74" s="36"/>
      <c r="J74" s="149">
        <v>73</v>
      </c>
      <c r="K74" s="153">
        <v>1</v>
      </c>
      <c r="L74" s="172">
        <v>1</v>
      </c>
      <c r="M74" s="172">
        <v>1</v>
      </c>
      <c r="N74" s="94">
        <v>1</v>
      </c>
      <c r="O74" s="94">
        <v>1</v>
      </c>
      <c r="P74" s="94">
        <v>1</v>
      </c>
      <c r="Q74" s="94">
        <v>1</v>
      </c>
      <c r="R74" s="173">
        <f t="shared" si="6"/>
        <v>1</v>
      </c>
      <c r="S74" s="173">
        <f t="shared" si="4"/>
        <v>1</v>
      </c>
      <c r="T74" s="173">
        <f t="shared" si="5"/>
        <v>1</v>
      </c>
      <c r="U74" s="173">
        <f t="shared" si="7"/>
        <v>1</v>
      </c>
      <c r="AA74" s="5"/>
      <c r="AB74" s="5"/>
      <c r="AC74" s="26"/>
    </row>
    <row r="75" spans="7:29" x14ac:dyDescent="0.2">
      <c r="G75" s="22">
        <v>11</v>
      </c>
      <c r="H75" t="s">
        <v>361</v>
      </c>
      <c r="I75" s="36"/>
      <c r="J75" s="149">
        <v>74</v>
      </c>
      <c r="K75" s="153">
        <v>1</v>
      </c>
      <c r="L75" s="172">
        <v>0</v>
      </c>
      <c r="M75" s="172">
        <v>1</v>
      </c>
      <c r="N75" s="94">
        <v>1</v>
      </c>
      <c r="O75" s="94">
        <v>1</v>
      </c>
      <c r="P75" s="94">
        <v>1</v>
      </c>
      <c r="Q75" s="94">
        <v>1</v>
      </c>
      <c r="R75" s="173">
        <f t="shared" si="6"/>
        <v>0</v>
      </c>
      <c r="S75" s="173">
        <f t="shared" si="4"/>
        <v>0</v>
      </c>
      <c r="T75" s="173">
        <f t="shared" si="5"/>
        <v>0</v>
      </c>
      <c r="U75" s="173">
        <f t="shared" si="7"/>
        <v>1</v>
      </c>
      <c r="AA75" s="5"/>
      <c r="AB75" s="5"/>
      <c r="AC75" s="5"/>
    </row>
    <row r="76" spans="7:29" x14ac:dyDescent="0.2">
      <c r="G76" s="22">
        <v>11</v>
      </c>
      <c r="H76" t="s">
        <v>357</v>
      </c>
      <c r="I76" s="36"/>
      <c r="J76" s="149">
        <v>75</v>
      </c>
      <c r="K76" s="153">
        <v>1</v>
      </c>
      <c r="L76" s="172">
        <v>1</v>
      </c>
      <c r="M76" s="172">
        <v>1</v>
      </c>
      <c r="N76" s="94">
        <v>1</v>
      </c>
      <c r="O76" s="94">
        <v>1</v>
      </c>
      <c r="P76" s="94">
        <v>1</v>
      </c>
      <c r="Q76" s="94">
        <v>1</v>
      </c>
      <c r="R76" s="173">
        <f t="shared" si="6"/>
        <v>1</v>
      </c>
      <c r="S76" s="173">
        <f t="shared" si="4"/>
        <v>1</v>
      </c>
      <c r="T76" s="173">
        <f t="shared" si="5"/>
        <v>1</v>
      </c>
      <c r="U76" s="173">
        <f t="shared" si="7"/>
        <v>1</v>
      </c>
      <c r="AA76" s="5"/>
      <c r="AB76" s="5"/>
      <c r="AC76" s="26"/>
    </row>
    <row r="77" spans="7:29" x14ac:dyDescent="0.2">
      <c r="G77" s="22">
        <v>11</v>
      </c>
      <c r="H77" t="s">
        <v>360</v>
      </c>
      <c r="I77" s="36"/>
      <c r="J77" s="149">
        <v>76</v>
      </c>
      <c r="K77" s="153">
        <v>1</v>
      </c>
      <c r="L77" s="172">
        <v>0</v>
      </c>
      <c r="M77" s="172">
        <v>1</v>
      </c>
      <c r="N77" s="94">
        <v>1</v>
      </c>
      <c r="O77" s="94">
        <v>1</v>
      </c>
      <c r="P77" s="94">
        <v>1</v>
      </c>
      <c r="Q77" s="94">
        <v>1</v>
      </c>
      <c r="R77" s="173">
        <f t="shared" si="6"/>
        <v>0</v>
      </c>
      <c r="S77" s="173">
        <f t="shared" si="4"/>
        <v>0</v>
      </c>
      <c r="T77" s="173">
        <f t="shared" si="5"/>
        <v>0</v>
      </c>
      <c r="U77" s="173">
        <f t="shared" si="7"/>
        <v>1</v>
      </c>
      <c r="AA77" s="5"/>
      <c r="AB77" s="5"/>
      <c r="AC77" s="5"/>
    </row>
    <row r="78" spans="7:29" x14ac:dyDescent="0.2">
      <c r="G78" s="22">
        <v>11</v>
      </c>
      <c r="H78" t="s">
        <v>359</v>
      </c>
      <c r="I78" s="36"/>
      <c r="J78" s="149">
        <v>77</v>
      </c>
      <c r="K78" s="153">
        <v>1</v>
      </c>
      <c r="L78" s="172">
        <v>1</v>
      </c>
      <c r="M78" s="172">
        <v>1</v>
      </c>
      <c r="N78" s="94">
        <v>1</v>
      </c>
      <c r="O78" s="94">
        <v>1</v>
      </c>
      <c r="P78" s="94">
        <v>1</v>
      </c>
      <c r="Q78" s="94">
        <v>1</v>
      </c>
      <c r="R78" s="173">
        <f t="shared" si="6"/>
        <v>1</v>
      </c>
      <c r="S78" s="173">
        <f t="shared" si="4"/>
        <v>1</v>
      </c>
      <c r="T78" s="173">
        <f t="shared" si="5"/>
        <v>1</v>
      </c>
      <c r="U78" s="173">
        <f t="shared" si="7"/>
        <v>1</v>
      </c>
      <c r="AA78" s="5"/>
      <c r="AB78" s="5"/>
      <c r="AC78" s="26"/>
    </row>
    <row r="79" spans="7:29" x14ac:dyDescent="0.2">
      <c r="G79" s="22">
        <v>12</v>
      </c>
      <c r="H79" t="s">
        <v>363</v>
      </c>
      <c r="I79" s="36"/>
      <c r="J79" s="149">
        <v>78</v>
      </c>
      <c r="K79" s="153">
        <v>1</v>
      </c>
      <c r="L79" s="172">
        <v>1</v>
      </c>
      <c r="M79" s="172">
        <v>1</v>
      </c>
      <c r="N79" s="94">
        <v>1</v>
      </c>
      <c r="O79" s="94">
        <v>1</v>
      </c>
      <c r="P79" s="94">
        <v>1</v>
      </c>
      <c r="Q79" s="94">
        <v>1</v>
      </c>
      <c r="R79" s="173">
        <f t="shared" si="6"/>
        <v>1</v>
      </c>
      <c r="S79" s="173">
        <f t="shared" ref="S79:S142" si="8">MIN(L79:P79)</f>
        <v>1</v>
      </c>
      <c r="T79" s="173">
        <f t="shared" ref="T79:T142" si="9">MIN(L79:O79,Q79)</f>
        <v>1</v>
      </c>
      <c r="U79" s="173">
        <f t="shared" si="7"/>
        <v>1</v>
      </c>
      <c r="AA79" s="5"/>
      <c r="AB79" s="5"/>
      <c r="AC79" s="26"/>
    </row>
    <row r="80" spans="7:29" x14ac:dyDescent="0.2">
      <c r="G80" s="22">
        <v>12</v>
      </c>
      <c r="H80" t="s">
        <v>363</v>
      </c>
      <c r="I80" s="36"/>
      <c r="J80" s="149">
        <v>79</v>
      </c>
      <c r="K80" s="153">
        <v>1</v>
      </c>
      <c r="L80" s="172">
        <v>1</v>
      </c>
      <c r="M80" s="172">
        <v>1</v>
      </c>
      <c r="N80" s="94">
        <v>1</v>
      </c>
      <c r="O80" s="94">
        <v>1</v>
      </c>
      <c r="P80" s="94">
        <v>1</v>
      </c>
      <c r="Q80" s="94">
        <v>1</v>
      </c>
      <c r="R80" s="173">
        <f t="shared" si="6"/>
        <v>1</v>
      </c>
      <c r="S80" s="173">
        <f t="shared" si="8"/>
        <v>1</v>
      </c>
      <c r="T80" s="173">
        <f t="shared" si="9"/>
        <v>1</v>
      </c>
      <c r="U80" s="173">
        <f t="shared" si="7"/>
        <v>1</v>
      </c>
      <c r="AA80" s="5"/>
      <c r="AB80" s="5"/>
      <c r="AC80" s="26"/>
    </row>
    <row r="81" spans="7:29" x14ac:dyDescent="0.2">
      <c r="G81" s="22">
        <v>12</v>
      </c>
      <c r="H81" t="s">
        <v>363</v>
      </c>
      <c r="I81" s="36"/>
      <c r="J81" s="149">
        <v>80</v>
      </c>
      <c r="K81" s="153">
        <v>1</v>
      </c>
      <c r="L81" s="172">
        <v>0</v>
      </c>
      <c r="M81" s="172">
        <v>1</v>
      </c>
      <c r="N81" s="94">
        <v>1</v>
      </c>
      <c r="O81" s="94">
        <v>1</v>
      </c>
      <c r="P81" s="94">
        <v>1</v>
      </c>
      <c r="Q81" s="94">
        <v>0</v>
      </c>
      <c r="R81" s="173">
        <f t="shared" si="6"/>
        <v>0</v>
      </c>
      <c r="S81" s="173">
        <f t="shared" si="8"/>
        <v>0</v>
      </c>
      <c r="T81" s="173">
        <f t="shared" si="9"/>
        <v>0</v>
      </c>
      <c r="U81" s="173">
        <f t="shared" si="7"/>
        <v>1</v>
      </c>
      <c r="AA81" s="5"/>
      <c r="AB81" s="5"/>
      <c r="AC81" s="5"/>
    </row>
    <row r="82" spans="7:29" x14ac:dyDescent="0.2">
      <c r="G82" s="22">
        <v>12</v>
      </c>
      <c r="H82" t="s">
        <v>361</v>
      </c>
      <c r="I82" s="36"/>
      <c r="J82" s="149">
        <v>81</v>
      </c>
      <c r="K82" s="153">
        <v>1</v>
      </c>
      <c r="L82" s="172">
        <v>0</v>
      </c>
      <c r="M82" s="172">
        <v>1</v>
      </c>
      <c r="N82" s="94">
        <v>1</v>
      </c>
      <c r="O82" s="94">
        <v>1</v>
      </c>
      <c r="P82" s="94">
        <v>1</v>
      </c>
      <c r="Q82" s="94">
        <v>0</v>
      </c>
      <c r="R82" s="173">
        <f t="shared" si="6"/>
        <v>0</v>
      </c>
      <c r="S82" s="173">
        <f t="shared" si="8"/>
        <v>0</v>
      </c>
      <c r="T82" s="173">
        <f t="shared" si="9"/>
        <v>0</v>
      </c>
      <c r="U82" s="173">
        <f t="shared" si="7"/>
        <v>1</v>
      </c>
      <c r="AA82" s="5"/>
      <c r="AB82" s="5"/>
      <c r="AC82" s="5"/>
    </row>
    <row r="83" spans="7:29" x14ac:dyDescent="0.2">
      <c r="G83" s="22">
        <v>12</v>
      </c>
      <c r="H83" t="s">
        <v>360</v>
      </c>
      <c r="I83" s="36"/>
      <c r="J83" s="149">
        <v>82</v>
      </c>
      <c r="K83" s="153">
        <v>1</v>
      </c>
      <c r="L83" s="172">
        <v>1</v>
      </c>
      <c r="M83" s="172">
        <v>1</v>
      </c>
      <c r="N83" s="94">
        <v>1</v>
      </c>
      <c r="O83" s="94">
        <v>1</v>
      </c>
      <c r="P83" s="94">
        <v>1</v>
      </c>
      <c r="Q83" s="94">
        <v>0</v>
      </c>
      <c r="R83" s="173">
        <f t="shared" si="6"/>
        <v>1</v>
      </c>
      <c r="S83" s="173">
        <f t="shared" si="8"/>
        <v>1</v>
      </c>
      <c r="T83" s="173">
        <f t="shared" si="9"/>
        <v>0</v>
      </c>
      <c r="U83" s="173">
        <f t="shared" si="7"/>
        <v>1</v>
      </c>
      <c r="AA83" s="5"/>
      <c r="AB83" s="5"/>
      <c r="AC83" s="26"/>
    </row>
    <row r="84" spans="7:29" x14ac:dyDescent="0.2">
      <c r="G84" s="22">
        <v>12</v>
      </c>
      <c r="H84" t="s">
        <v>359</v>
      </c>
      <c r="I84" s="36"/>
      <c r="J84" s="149">
        <v>83</v>
      </c>
      <c r="K84" s="153">
        <v>1</v>
      </c>
      <c r="L84" s="172">
        <v>1</v>
      </c>
      <c r="M84" s="172">
        <v>1</v>
      </c>
      <c r="N84" s="94">
        <v>1</v>
      </c>
      <c r="O84" s="94">
        <v>1</v>
      </c>
      <c r="P84" s="94">
        <v>1</v>
      </c>
      <c r="Q84" s="94">
        <v>0</v>
      </c>
      <c r="R84" s="173">
        <f t="shared" si="6"/>
        <v>1</v>
      </c>
      <c r="S84" s="173">
        <f t="shared" si="8"/>
        <v>1</v>
      </c>
      <c r="T84" s="173">
        <f t="shared" si="9"/>
        <v>0</v>
      </c>
      <c r="U84" s="173">
        <f t="shared" si="7"/>
        <v>1</v>
      </c>
      <c r="AA84" s="5"/>
      <c r="AB84" s="5"/>
      <c r="AC84" s="26"/>
    </row>
    <row r="85" spans="7:29" x14ac:dyDescent="0.2">
      <c r="G85" s="22">
        <v>13</v>
      </c>
      <c r="H85" t="s">
        <v>367</v>
      </c>
      <c r="I85" s="36"/>
      <c r="J85" s="149">
        <v>84</v>
      </c>
      <c r="K85" s="153">
        <v>1</v>
      </c>
      <c r="L85" s="172">
        <v>1</v>
      </c>
      <c r="M85" s="172">
        <v>1</v>
      </c>
      <c r="N85" s="94">
        <v>1</v>
      </c>
      <c r="O85" s="94">
        <v>1</v>
      </c>
      <c r="P85" s="94">
        <v>1</v>
      </c>
      <c r="Q85" s="94">
        <v>0</v>
      </c>
      <c r="R85" s="173">
        <f t="shared" si="6"/>
        <v>1</v>
      </c>
      <c r="S85" s="173">
        <f t="shared" si="8"/>
        <v>1</v>
      </c>
      <c r="T85" s="173">
        <f t="shared" si="9"/>
        <v>0</v>
      </c>
      <c r="U85" s="173">
        <f t="shared" si="7"/>
        <v>1</v>
      </c>
      <c r="AA85" s="5"/>
      <c r="AB85" s="5"/>
      <c r="AC85" s="26"/>
    </row>
    <row r="86" spans="7:29" x14ac:dyDescent="0.2">
      <c r="G86" s="22">
        <v>13</v>
      </c>
      <c r="H86" t="s">
        <v>367</v>
      </c>
      <c r="I86" s="36"/>
      <c r="J86" s="149">
        <v>85</v>
      </c>
      <c r="K86" s="153">
        <v>1</v>
      </c>
      <c r="L86" s="172">
        <v>1</v>
      </c>
      <c r="M86" s="172">
        <v>1</v>
      </c>
      <c r="N86" s="94">
        <v>1</v>
      </c>
      <c r="O86" s="94">
        <v>1</v>
      </c>
      <c r="P86" s="94">
        <v>1</v>
      </c>
      <c r="Q86" s="94">
        <v>0</v>
      </c>
      <c r="R86" s="173">
        <f t="shared" si="6"/>
        <v>1</v>
      </c>
      <c r="S86" s="173">
        <f t="shared" si="8"/>
        <v>1</v>
      </c>
      <c r="T86" s="173">
        <f t="shared" si="9"/>
        <v>0</v>
      </c>
      <c r="U86" s="173">
        <f t="shared" si="7"/>
        <v>1</v>
      </c>
      <c r="AA86" s="5"/>
      <c r="AB86" s="5"/>
      <c r="AC86" s="5"/>
    </row>
    <row r="87" spans="7:29" x14ac:dyDescent="0.2">
      <c r="G87" s="22">
        <v>13</v>
      </c>
      <c r="H87" t="s">
        <v>368</v>
      </c>
      <c r="I87" s="36"/>
      <c r="J87" s="149">
        <v>86</v>
      </c>
      <c r="K87" s="153">
        <v>1</v>
      </c>
      <c r="L87" s="172">
        <v>0</v>
      </c>
      <c r="M87" s="172">
        <v>1</v>
      </c>
      <c r="N87" s="94">
        <v>1</v>
      </c>
      <c r="O87" s="94">
        <v>1</v>
      </c>
      <c r="P87" s="94">
        <v>1</v>
      </c>
      <c r="Q87" s="94">
        <v>0</v>
      </c>
      <c r="R87" s="173">
        <f t="shared" si="6"/>
        <v>0</v>
      </c>
      <c r="S87" s="173">
        <f t="shared" si="8"/>
        <v>0</v>
      </c>
      <c r="T87" s="173">
        <f t="shared" si="9"/>
        <v>0</v>
      </c>
      <c r="U87" s="173">
        <f t="shared" si="7"/>
        <v>1</v>
      </c>
      <c r="AA87" s="5"/>
      <c r="AB87" s="5"/>
      <c r="AC87" s="5"/>
    </row>
    <row r="88" spans="7:29" x14ac:dyDescent="0.2">
      <c r="G88" s="22">
        <v>14</v>
      </c>
      <c r="H88" t="s">
        <v>367</v>
      </c>
      <c r="I88" s="36"/>
      <c r="J88" s="149">
        <v>87</v>
      </c>
      <c r="K88" s="153">
        <v>1</v>
      </c>
      <c r="L88" s="172">
        <v>0</v>
      </c>
      <c r="M88" s="172">
        <v>1</v>
      </c>
      <c r="N88" s="94">
        <v>1</v>
      </c>
      <c r="O88" s="94">
        <v>1</v>
      </c>
      <c r="P88" s="94">
        <v>1</v>
      </c>
      <c r="Q88" s="94">
        <v>0</v>
      </c>
      <c r="R88" s="173">
        <f t="shared" si="6"/>
        <v>0</v>
      </c>
      <c r="S88" s="173">
        <f t="shared" si="8"/>
        <v>0</v>
      </c>
      <c r="T88" s="173">
        <f t="shared" si="9"/>
        <v>0</v>
      </c>
      <c r="U88" s="173">
        <f t="shared" si="7"/>
        <v>1</v>
      </c>
      <c r="AA88" s="5"/>
      <c r="AB88" s="5"/>
      <c r="AC88" s="26"/>
    </row>
    <row r="89" spans="7:29" x14ac:dyDescent="0.2">
      <c r="G89" s="22">
        <v>14</v>
      </c>
      <c r="H89" t="s">
        <v>367</v>
      </c>
      <c r="I89" s="36"/>
      <c r="J89" s="149">
        <v>88</v>
      </c>
      <c r="K89" s="153">
        <v>1</v>
      </c>
      <c r="L89" s="172">
        <v>0</v>
      </c>
      <c r="M89" s="172">
        <v>1</v>
      </c>
      <c r="N89" s="94">
        <v>1</v>
      </c>
      <c r="O89" s="94">
        <v>1</v>
      </c>
      <c r="P89" s="94">
        <v>1</v>
      </c>
      <c r="Q89" s="94">
        <v>0</v>
      </c>
      <c r="R89" s="173">
        <f t="shared" si="6"/>
        <v>0</v>
      </c>
      <c r="S89" s="173">
        <f t="shared" si="8"/>
        <v>0</v>
      </c>
      <c r="T89" s="173">
        <f t="shared" si="9"/>
        <v>0</v>
      </c>
      <c r="U89" s="173">
        <f t="shared" si="7"/>
        <v>1</v>
      </c>
      <c r="AA89" s="5"/>
      <c r="AB89" s="5"/>
      <c r="AC89" s="5"/>
    </row>
    <row r="90" spans="7:29" x14ac:dyDescent="0.2">
      <c r="G90" s="22">
        <v>14</v>
      </c>
      <c r="H90" t="s">
        <v>368</v>
      </c>
      <c r="I90" s="36"/>
      <c r="J90" s="149">
        <v>89</v>
      </c>
      <c r="K90" s="153">
        <v>1</v>
      </c>
      <c r="L90" s="172">
        <v>0</v>
      </c>
      <c r="M90" s="172">
        <v>1</v>
      </c>
      <c r="N90" s="94">
        <v>1</v>
      </c>
      <c r="O90" s="94">
        <v>1</v>
      </c>
      <c r="P90" s="94">
        <v>1</v>
      </c>
      <c r="Q90" s="94">
        <v>0</v>
      </c>
      <c r="R90" s="173">
        <f t="shared" si="6"/>
        <v>0</v>
      </c>
      <c r="S90" s="173">
        <f t="shared" si="8"/>
        <v>0</v>
      </c>
      <c r="T90" s="173">
        <f t="shared" si="9"/>
        <v>0</v>
      </c>
      <c r="U90" s="173">
        <f t="shared" si="7"/>
        <v>1</v>
      </c>
      <c r="AA90" s="5"/>
      <c r="AB90" s="5"/>
      <c r="AC90" s="5"/>
    </row>
    <row r="91" spans="7:29" x14ac:dyDescent="0.2">
      <c r="G91" s="22">
        <v>15</v>
      </c>
      <c r="H91" t="s">
        <v>367</v>
      </c>
      <c r="I91" s="36"/>
      <c r="J91" s="149">
        <v>90</v>
      </c>
      <c r="K91" s="153">
        <v>1</v>
      </c>
      <c r="L91" s="172">
        <v>0</v>
      </c>
      <c r="M91" s="172">
        <v>1</v>
      </c>
      <c r="N91" s="94">
        <v>1</v>
      </c>
      <c r="O91" s="94">
        <v>1</v>
      </c>
      <c r="P91" s="94">
        <v>1</v>
      </c>
      <c r="Q91" s="94">
        <v>0</v>
      </c>
      <c r="R91" s="173">
        <f t="shared" si="6"/>
        <v>0</v>
      </c>
      <c r="S91" s="173">
        <f t="shared" si="8"/>
        <v>0</v>
      </c>
      <c r="T91" s="173">
        <f t="shared" si="9"/>
        <v>0</v>
      </c>
      <c r="U91" s="173">
        <f t="shared" si="7"/>
        <v>1</v>
      </c>
      <c r="AA91" s="5"/>
      <c r="AB91" s="5"/>
      <c r="AC91" s="5"/>
    </row>
    <row r="92" spans="7:29" x14ac:dyDescent="0.2">
      <c r="G92" s="22">
        <v>15</v>
      </c>
      <c r="H92" t="s">
        <v>369</v>
      </c>
      <c r="I92" s="36"/>
      <c r="J92" s="149">
        <v>91</v>
      </c>
      <c r="K92" s="153">
        <v>1</v>
      </c>
      <c r="L92" s="172">
        <v>1</v>
      </c>
      <c r="M92" s="172">
        <v>1</v>
      </c>
      <c r="N92" s="94">
        <v>1</v>
      </c>
      <c r="O92" s="94">
        <v>1</v>
      </c>
      <c r="P92" s="94">
        <v>1</v>
      </c>
      <c r="Q92" s="94">
        <v>0</v>
      </c>
      <c r="R92" s="173">
        <f t="shared" si="6"/>
        <v>1</v>
      </c>
      <c r="S92" s="173">
        <f t="shared" si="8"/>
        <v>1</v>
      </c>
      <c r="T92" s="173">
        <f t="shared" si="9"/>
        <v>0</v>
      </c>
      <c r="U92" s="173">
        <f t="shared" si="7"/>
        <v>1</v>
      </c>
      <c r="AA92" s="5"/>
      <c r="AB92" s="5"/>
      <c r="AC92" s="26"/>
    </row>
    <row r="93" spans="7:29" x14ac:dyDescent="0.2">
      <c r="G93" s="22">
        <v>15</v>
      </c>
      <c r="H93" t="s">
        <v>368</v>
      </c>
      <c r="I93" s="36"/>
      <c r="J93" s="149">
        <v>92</v>
      </c>
      <c r="K93" s="153">
        <v>1</v>
      </c>
      <c r="L93" s="172">
        <v>1</v>
      </c>
      <c r="M93" s="172">
        <v>1</v>
      </c>
      <c r="N93" s="94">
        <v>1</v>
      </c>
      <c r="O93" s="94">
        <v>1</v>
      </c>
      <c r="P93" s="94">
        <v>1</v>
      </c>
      <c r="Q93" s="94">
        <v>0</v>
      </c>
      <c r="R93" s="173">
        <f t="shared" si="6"/>
        <v>1</v>
      </c>
      <c r="S93" s="173">
        <f t="shared" si="8"/>
        <v>1</v>
      </c>
      <c r="T93" s="173">
        <f t="shared" si="9"/>
        <v>0</v>
      </c>
      <c r="U93" s="173">
        <f t="shared" si="7"/>
        <v>1</v>
      </c>
      <c r="AA93" s="5"/>
      <c r="AB93" s="5"/>
      <c r="AC93" s="5"/>
    </row>
    <row r="94" spans="7:29" x14ac:dyDescent="0.2">
      <c r="G94" s="22">
        <v>15</v>
      </c>
      <c r="H94" t="s">
        <v>370</v>
      </c>
      <c r="I94" s="36"/>
      <c r="J94" s="149">
        <v>93</v>
      </c>
      <c r="K94" s="153">
        <v>1</v>
      </c>
      <c r="L94" s="172">
        <v>0</v>
      </c>
      <c r="M94" s="172">
        <v>1</v>
      </c>
      <c r="N94" s="94">
        <v>1</v>
      </c>
      <c r="O94" s="94">
        <v>1</v>
      </c>
      <c r="P94" s="94">
        <v>1</v>
      </c>
      <c r="Q94" s="94">
        <v>1</v>
      </c>
      <c r="R94" s="173">
        <f t="shared" si="6"/>
        <v>0</v>
      </c>
      <c r="S94" s="173">
        <f t="shared" si="8"/>
        <v>0</v>
      </c>
      <c r="T94" s="173">
        <f t="shared" si="9"/>
        <v>0</v>
      </c>
      <c r="U94" s="173">
        <f t="shared" si="7"/>
        <v>1</v>
      </c>
      <c r="AA94" s="5"/>
      <c r="AB94" s="5"/>
      <c r="AC94" s="5"/>
    </row>
    <row r="95" spans="7:29" x14ac:dyDescent="0.2">
      <c r="G95" s="22">
        <v>15</v>
      </c>
      <c r="H95" t="s">
        <v>371</v>
      </c>
      <c r="I95" s="36"/>
      <c r="J95" s="149">
        <v>94</v>
      </c>
      <c r="K95" s="153">
        <v>1</v>
      </c>
      <c r="L95" s="172">
        <v>1</v>
      </c>
      <c r="M95" s="172">
        <v>1</v>
      </c>
      <c r="N95" s="94">
        <v>1</v>
      </c>
      <c r="O95" s="94">
        <v>1</v>
      </c>
      <c r="P95" s="94">
        <v>1</v>
      </c>
      <c r="Q95" s="94">
        <v>1</v>
      </c>
      <c r="R95" s="173">
        <f t="shared" si="6"/>
        <v>1</v>
      </c>
      <c r="S95" s="173">
        <f t="shared" si="8"/>
        <v>1</v>
      </c>
      <c r="T95" s="173">
        <f t="shared" si="9"/>
        <v>1</v>
      </c>
      <c r="U95" s="173">
        <f t="shared" si="7"/>
        <v>1</v>
      </c>
      <c r="AA95" s="5"/>
      <c r="AB95" s="5"/>
      <c r="AC95" s="5"/>
    </row>
    <row r="96" spans="7:29" x14ac:dyDescent="0.2">
      <c r="G96" s="22">
        <v>15</v>
      </c>
      <c r="H96" t="s">
        <v>372</v>
      </c>
      <c r="I96" s="36"/>
      <c r="J96" s="149">
        <v>95</v>
      </c>
      <c r="K96" s="153">
        <v>1</v>
      </c>
      <c r="L96" s="172">
        <v>1</v>
      </c>
      <c r="M96" s="172">
        <v>1</v>
      </c>
      <c r="N96" s="94">
        <v>1</v>
      </c>
      <c r="O96" s="94">
        <v>1</v>
      </c>
      <c r="P96" s="94">
        <v>1</v>
      </c>
      <c r="Q96" s="94">
        <v>1</v>
      </c>
      <c r="R96" s="173">
        <f t="shared" si="6"/>
        <v>1</v>
      </c>
      <c r="S96" s="173">
        <f t="shared" si="8"/>
        <v>1</v>
      </c>
      <c r="T96" s="173">
        <f t="shared" si="9"/>
        <v>1</v>
      </c>
      <c r="U96" s="173">
        <f t="shared" si="7"/>
        <v>1</v>
      </c>
      <c r="AA96" s="5"/>
      <c r="AB96" s="5"/>
      <c r="AC96" s="5"/>
    </row>
    <row r="97" spans="7:29" x14ac:dyDescent="0.2">
      <c r="G97" s="22">
        <v>15</v>
      </c>
      <c r="H97" t="s">
        <v>373</v>
      </c>
      <c r="I97" s="36"/>
      <c r="J97" s="149">
        <v>96</v>
      </c>
      <c r="K97" s="153">
        <v>1</v>
      </c>
      <c r="L97" s="172">
        <v>0</v>
      </c>
      <c r="M97" s="172">
        <v>1</v>
      </c>
      <c r="N97" s="94">
        <v>1</v>
      </c>
      <c r="O97" s="94">
        <v>1</v>
      </c>
      <c r="P97" s="94">
        <v>1</v>
      </c>
      <c r="Q97" s="94">
        <v>1</v>
      </c>
      <c r="R97" s="173">
        <f t="shared" si="6"/>
        <v>0</v>
      </c>
      <c r="S97" s="173">
        <f t="shared" si="8"/>
        <v>0</v>
      </c>
      <c r="T97" s="173">
        <f t="shared" si="9"/>
        <v>0</v>
      </c>
      <c r="U97" s="173">
        <f t="shared" si="7"/>
        <v>1</v>
      </c>
      <c r="AA97" s="5"/>
      <c r="AB97" s="5"/>
      <c r="AC97" s="5"/>
    </row>
    <row r="98" spans="7:29" x14ac:dyDescent="0.2">
      <c r="G98" s="22">
        <v>15</v>
      </c>
      <c r="H98" t="s">
        <v>374</v>
      </c>
      <c r="I98" s="36"/>
      <c r="J98" s="149">
        <v>97</v>
      </c>
      <c r="K98" s="153">
        <v>1</v>
      </c>
      <c r="L98" s="172">
        <v>1</v>
      </c>
      <c r="M98" s="172">
        <v>1</v>
      </c>
      <c r="N98" s="94">
        <v>1</v>
      </c>
      <c r="O98" s="94">
        <v>1</v>
      </c>
      <c r="P98" s="94">
        <v>1</v>
      </c>
      <c r="Q98" s="94">
        <v>1</v>
      </c>
      <c r="R98" s="173">
        <f t="shared" si="6"/>
        <v>1</v>
      </c>
      <c r="S98" s="173">
        <f t="shared" si="8"/>
        <v>1</v>
      </c>
      <c r="T98" s="173">
        <f t="shared" si="9"/>
        <v>1</v>
      </c>
      <c r="U98" s="173">
        <f t="shared" si="7"/>
        <v>1</v>
      </c>
      <c r="AA98" s="5"/>
      <c r="AB98" s="5"/>
      <c r="AC98" s="5"/>
    </row>
    <row r="99" spans="7:29" x14ac:dyDescent="0.2">
      <c r="G99" s="22">
        <v>15</v>
      </c>
      <c r="H99" t="s">
        <v>368</v>
      </c>
      <c r="I99" s="36"/>
      <c r="J99" s="149">
        <v>98</v>
      </c>
      <c r="K99" s="153">
        <v>1</v>
      </c>
      <c r="L99" s="172">
        <v>1</v>
      </c>
      <c r="M99" s="172">
        <v>1</v>
      </c>
      <c r="N99" s="94">
        <v>1</v>
      </c>
      <c r="O99" s="94">
        <v>1</v>
      </c>
      <c r="P99" s="94">
        <v>1</v>
      </c>
      <c r="Q99" s="94">
        <v>0</v>
      </c>
      <c r="R99" s="173">
        <f t="shared" si="6"/>
        <v>1</v>
      </c>
      <c r="S99" s="173">
        <f t="shared" si="8"/>
        <v>1</v>
      </c>
      <c r="T99" s="173">
        <f t="shared" si="9"/>
        <v>0</v>
      </c>
      <c r="U99" s="173">
        <f t="shared" si="7"/>
        <v>1</v>
      </c>
      <c r="AA99" s="5"/>
      <c r="AB99" s="26"/>
      <c r="AC99" s="26"/>
    </row>
    <row r="100" spans="7:29" x14ac:dyDescent="0.2">
      <c r="G100" s="22">
        <v>15</v>
      </c>
      <c r="H100" t="s">
        <v>375</v>
      </c>
      <c r="I100" s="36"/>
      <c r="J100" s="149">
        <v>99</v>
      </c>
      <c r="K100" s="153">
        <v>1</v>
      </c>
      <c r="L100" s="172">
        <v>1</v>
      </c>
      <c r="M100" s="172">
        <v>1</v>
      </c>
      <c r="N100" s="94">
        <v>1</v>
      </c>
      <c r="O100" s="94">
        <v>1</v>
      </c>
      <c r="P100" s="94">
        <v>1</v>
      </c>
      <c r="Q100" s="94">
        <v>0</v>
      </c>
      <c r="R100" s="173">
        <f t="shared" si="6"/>
        <v>1</v>
      </c>
      <c r="S100" s="173">
        <f t="shared" si="8"/>
        <v>1</v>
      </c>
      <c r="T100" s="173">
        <f t="shared" si="9"/>
        <v>0</v>
      </c>
      <c r="U100" s="173">
        <f t="shared" si="7"/>
        <v>1</v>
      </c>
      <c r="AA100" s="5"/>
      <c r="AB100" s="26"/>
      <c r="AC100" s="26"/>
    </row>
    <row r="101" spans="7:29" x14ac:dyDescent="0.2">
      <c r="G101" s="22">
        <v>15</v>
      </c>
      <c r="H101" t="s">
        <v>376</v>
      </c>
      <c r="I101" s="36"/>
      <c r="J101" s="149">
        <v>100</v>
      </c>
      <c r="K101" s="153">
        <v>1</v>
      </c>
      <c r="L101" s="172">
        <v>1</v>
      </c>
      <c r="M101" s="172">
        <v>1</v>
      </c>
      <c r="N101" s="94">
        <v>1</v>
      </c>
      <c r="O101" s="94">
        <v>1</v>
      </c>
      <c r="P101" s="94">
        <v>1</v>
      </c>
      <c r="Q101" s="94">
        <v>0</v>
      </c>
      <c r="R101" s="173">
        <f t="shared" si="6"/>
        <v>1</v>
      </c>
      <c r="S101" s="173">
        <f t="shared" si="8"/>
        <v>1</v>
      </c>
      <c r="T101" s="173">
        <f t="shared" si="9"/>
        <v>0</v>
      </c>
      <c r="U101" s="173">
        <f t="shared" si="7"/>
        <v>1</v>
      </c>
      <c r="AA101" s="5"/>
      <c r="AB101" s="5"/>
      <c r="AC101" s="5"/>
    </row>
    <row r="102" spans="7:29" x14ac:dyDescent="0.2">
      <c r="G102" s="22">
        <v>15</v>
      </c>
      <c r="H102" t="s">
        <v>367</v>
      </c>
      <c r="I102" s="36"/>
      <c r="J102" s="149">
        <v>101</v>
      </c>
      <c r="K102" s="153">
        <v>1</v>
      </c>
      <c r="L102" s="172">
        <v>1</v>
      </c>
      <c r="M102" s="172">
        <v>1</v>
      </c>
      <c r="N102" s="94">
        <v>1</v>
      </c>
      <c r="O102" s="94">
        <v>1</v>
      </c>
      <c r="P102" s="94">
        <v>1</v>
      </c>
      <c r="Q102" s="94">
        <v>0</v>
      </c>
      <c r="R102" s="173">
        <f t="shared" si="6"/>
        <v>1</v>
      </c>
      <c r="S102" s="173">
        <f t="shared" si="8"/>
        <v>1</v>
      </c>
      <c r="T102" s="173">
        <f t="shared" si="9"/>
        <v>0</v>
      </c>
      <c r="U102" s="173">
        <f t="shared" si="7"/>
        <v>1</v>
      </c>
      <c r="AA102" s="5"/>
      <c r="AB102" s="5"/>
      <c r="AC102" s="5"/>
    </row>
    <row r="103" spans="7:29" x14ac:dyDescent="0.2">
      <c r="G103" s="22">
        <v>15</v>
      </c>
      <c r="H103" t="s">
        <v>368</v>
      </c>
      <c r="I103" s="36"/>
      <c r="J103" s="149">
        <v>102</v>
      </c>
      <c r="K103" s="153">
        <v>1</v>
      </c>
      <c r="L103" s="172">
        <v>1</v>
      </c>
      <c r="M103" s="172">
        <v>1</v>
      </c>
      <c r="N103" s="94">
        <v>1</v>
      </c>
      <c r="O103" s="94">
        <v>1</v>
      </c>
      <c r="P103" s="94">
        <v>1</v>
      </c>
      <c r="Q103" s="94">
        <v>0</v>
      </c>
      <c r="R103" s="173">
        <f t="shared" si="6"/>
        <v>1</v>
      </c>
      <c r="S103" s="173">
        <f t="shared" si="8"/>
        <v>1</v>
      </c>
      <c r="T103" s="173">
        <f t="shared" si="9"/>
        <v>0</v>
      </c>
      <c r="U103" s="173">
        <f t="shared" si="7"/>
        <v>1</v>
      </c>
      <c r="AA103" s="5"/>
      <c r="AB103" s="26"/>
      <c r="AC103" s="26"/>
    </row>
    <row r="104" spans="7:29" x14ac:dyDescent="0.2">
      <c r="G104" s="22">
        <v>15</v>
      </c>
      <c r="H104" t="s">
        <v>370</v>
      </c>
      <c r="I104" s="36"/>
      <c r="J104" s="149">
        <v>103</v>
      </c>
      <c r="K104" s="153">
        <v>1</v>
      </c>
      <c r="L104" s="172">
        <v>1</v>
      </c>
      <c r="M104" s="172">
        <v>1</v>
      </c>
      <c r="N104" s="94">
        <v>1</v>
      </c>
      <c r="O104" s="94">
        <v>1</v>
      </c>
      <c r="P104" s="94">
        <v>1</v>
      </c>
      <c r="Q104" s="94">
        <v>0</v>
      </c>
      <c r="R104" s="173">
        <f t="shared" si="6"/>
        <v>1</v>
      </c>
      <c r="S104" s="173">
        <f t="shared" si="8"/>
        <v>1</v>
      </c>
      <c r="T104" s="173">
        <f t="shared" si="9"/>
        <v>0</v>
      </c>
      <c r="U104" s="173">
        <f t="shared" si="7"/>
        <v>1</v>
      </c>
      <c r="AA104" s="5"/>
      <c r="AB104" s="26"/>
      <c r="AC104" s="26"/>
    </row>
    <row r="105" spans="7:29" x14ac:dyDescent="0.2">
      <c r="G105" s="22">
        <v>15</v>
      </c>
      <c r="H105" t="s">
        <v>377</v>
      </c>
      <c r="I105" s="36"/>
      <c r="J105" s="149">
        <v>104</v>
      </c>
      <c r="K105" s="153">
        <v>1</v>
      </c>
      <c r="L105" s="172">
        <v>1</v>
      </c>
      <c r="M105" s="172">
        <v>1</v>
      </c>
      <c r="N105" s="94">
        <v>1</v>
      </c>
      <c r="O105" s="94">
        <v>1</v>
      </c>
      <c r="P105" s="94">
        <v>1</v>
      </c>
      <c r="Q105" s="94">
        <v>0</v>
      </c>
      <c r="R105" s="173">
        <f t="shared" si="6"/>
        <v>1</v>
      </c>
      <c r="S105" s="173">
        <f t="shared" si="8"/>
        <v>1</v>
      </c>
      <c r="T105" s="173">
        <f t="shared" si="9"/>
        <v>0</v>
      </c>
      <c r="U105" s="173">
        <f t="shared" si="7"/>
        <v>1</v>
      </c>
      <c r="AA105" s="5"/>
      <c r="AB105" s="26"/>
      <c r="AC105" s="26"/>
    </row>
    <row r="106" spans="7:29" x14ac:dyDescent="0.2">
      <c r="G106" s="22">
        <v>15</v>
      </c>
      <c r="H106" t="s">
        <v>378</v>
      </c>
      <c r="I106" s="36"/>
      <c r="J106" s="149">
        <v>105</v>
      </c>
      <c r="K106" s="153">
        <v>1</v>
      </c>
      <c r="L106" s="172">
        <v>0</v>
      </c>
      <c r="M106" s="172">
        <v>1</v>
      </c>
      <c r="N106" s="94">
        <v>1</v>
      </c>
      <c r="O106" s="94">
        <v>1</v>
      </c>
      <c r="P106" s="94">
        <v>1</v>
      </c>
      <c r="Q106" s="94">
        <v>0</v>
      </c>
      <c r="R106" s="173">
        <f t="shared" si="6"/>
        <v>0</v>
      </c>
      <c r="S106" s="173">
        <f t="shared" si="8"/>
        <v>0</v>
      </c>
      <c r="T106" s="173">
        <f t="shared" si="9"/>
        <v>0</v>
      </c>
      <c r="U106" s="173">
        <f t="shared" si="7"/>
        <v>1</v>
      </c>
      <c r="AA106" s="5"/>
      <c r="AB106" s="26"/>
      <c r="AC106" s="26"/>
    </row>
    <row r="107" spans="7:29" x14ac:dyDescent="0.2">
      <c r="G107" s="22">
        <v>15</v>
      </c>
      <c r="H107" t="s">
        <v>368</v>
      </c>
      <c r="I107" s="36"/>
      <c r="J107" s="149">
        <v>106</v>
      </c>
      <c r="K107" s="153">
        <v>1</v>
      </c>
      <c r="L107" s="172">
        <v>1</v>
      </c>
      <c r="M107" s="172">
        <v>1</v>
      </c>
      <c r="N107" s="94">
        <v>1</v>
      </c>
      <c r="O107" s="94">
        <v>1</v>
      </c>
      <c r="P107" s="94">
        <v>1</v>
      </c>
      <c r="Q107" s="94">
        <v>0</v>
      </c>
      <c r="R107" s="173">
        <f t="shared" si="6"/>
        <v>1</v>
      </c>
      <c r="S107" s="173">
        <f t="shared" si="8"/>
        <v>1</v>
      </c>
      <c r="T107" s="173">
        <f t="shared" si="9"/>
        <v>0</v>
      </c>
      <c r="U107" s="173">
        <f t="shared" si="7"/>
        <v>1</v>
      </c>
      <c r="AA107" s="5"/>
      <c r="AB107" s="26"/>
      <c r="AC107" s="26"/>
    </row>
    <row r="108" spans="7:29" x14ac:dyDescent="0.2">
      <c r="G108" s="22">
        <v>15</v>
      </c>
      <c r="H108" t="s">
        <v>377</v>
      </c>
      <c r="I108" s="36"/>
      <c r="J108" s="149">
        <v>107</v>
      </c>
      <c r="K108" s="153">
        <v>1</v>
      </c>
      <c r="L108" s="172">
        <v>1</v>
      </c>
      <c r="M108" s="172">
        <v>1</v>
      </c>
      <c r="N108" s="94">
        <v>1</v>
      </c>
      <c r="O108" s="94">
        <v>1</v>
      </c>
      <c r="P108" s="94">
        <v>1</v>
      </c>
      <c r="Q108" s="94">
        <v>0</v>
      </c>
      <c r="R108" s="173">
        <f t="shared" si="6"/>
        <v>1</v>
      </c>
      <c r="S108" s="173">
        <f t="shared" si="8"/>
        <v>1</v>
      </c>
      <c r="T108" s="173">
        <f t="shared" si="9"/>
        <v>0</v>
      </c>
      <c r="U108" s="173">
        <f t="shared" si="7"/>
        <v>1</v>
      </c>
      <c r="AA108" s="5"/>
      <c r="AB108" s="26"/>
      <c r="AC108" s="26"/>
    </row>
    <row r="109" spans="7:29" x14ac:dyDescent="0.2">
      <c r="G109" s="22">
        <v>15</v>
      </c>
      <c r="H109" t="s">
        <v>379</v>
      </c>
      <c r="I109" s="36"/>
      <c r="J109" s="149">
        <v>108</v>
      </c>
      <c r="K109" s="153">
        <v>1</v>
      </c>
      <c r="L109" s="172">
        <v>1</v>
      </c>
      <c r="M109" s="172">
        <v>1</v>
      </c>
      <c r="N109" s="94">
        <v>1</v>
      </c>
      <c r="O109" s="94">
        <v>1</v>
      </c>
      <c r="P109" s="94">
        <v>1</v>
      </c>
      <c r="Q109" s="94">
        <v>1</v>
      </c>
      <c r="R109" s="173">
        <f t="shared" si="6"/>
        <v>1</v>
      </c>
      <c r="S109" s="173">
        <f t="shared" si="8"/>
        <v>1</v>
      </c>
      <c r="T109" s="173">
        <f t="shared" si="9"/>
        <v>1</v>
      </c>
      <c r="U109" s="173">
        <f t="shared" si="7"/>
        <v>1</v>
      </c>
      <c r="AA109" s="5"/>
      <c r="AB109" s="26"/>
      <c r="AC109" s="26"/>
    </row>
    <row r="110" spans="7:29" x14ac:dyDescent="0.2">
      <c r="G110" s="22">
        <v>15</v>
      </c>
      <c r="H110" t="s">
        <v>372</v>
      </c>
      <c r="I110" s="36"/>
      <c r="J110" s="149">
        <v>109</v>
      </c>
      <c r="K110" s="153">
        <v>1</v>
      </c>
      <c r="L110" s="172">
        <v>0</v>
      </c>
      <c r="M110" s="172">
        <v>1</v>
      </c>
      <c r="N110" s="94">
        <v>1</v>
      </c>
      <c r="O110" s="94">
        <v>1</v>
      </c>
      <c r="P110" s="94">
        <v>1</v>
      </c>
      <c r="Q110" s="94">
        <v>1</v>
      </c>
      <c r="R110" s="173">
        <f t="shared" si="6"/>
        <v>0</v>
      </c>
      <c r="S110" s="173">
        <f t="shared" si="8"/>
        <v>0</v>
      </c>
      <c r="T110" s="173">
        <f t="shared" si="9"/>
        <v>0</v>
      </c>
      <c r="U110" s="173">
        <f t="shared" si="7"/>
        <v>1</v>
      </c>
      <c r="AA110" s="5"/>
      <c r="AB110" s="26"/>
      <c r="AC110" s="26"/>
    </row>
    <row r="111" spans="7:29" x14ac:dyDescent="0.2">
      <c r="G111" s="22">
        <v>15</v>
      </c>
      <c r="H111" t="s">
        <v>380</v>
      </c>
      <c r="I111" s="36"/>
      <c r="J111" s="149">
        <v>110</v>
      </c>
      <c r="K111" s="153">
        <v>1</v>
      </c>
      <c r="L111" s="172">
        <v>1</v>
      </c>
      <c r="M111" s="172">
        <v>1</v>
      </c>
      <c r="N111" s="94">
        <v>1</v>
      </c>
      <c r="O111" s="94">
        <v>1</v>
      </c>
      <c r="P111" s="94">
        <v>1</v>
      </c>
      <c r="Q111" s="94">
        <v>1</v>
      </c>
      <c r="R111" s="173">
        <f t="shared" si="6"/>
        <v>1</v>
      </c>
      <c r="S111" s="173">
        <f t="shared" si="8"/>
        <v>1</v>
      </c>
      <c r="T111" s="173">
        <f t="shared" si="9"/>
        <v>1</v>
      </c>
      <c r="U111" s="173">
        <f t="shared" si="7"/>
        <v>1</v>
      </c>
      <c r="AA111" s="5"/>
      <c r="AB111" s="26"/>
      <c r="AC111" s="26"/>
    </row>
    <row r="112" spans="7:29" x14ac:dyDescent="0.2">
      <c r="G112" s="22">
        <v>15</v>
      </c>
      <c r="H112" t="s">
        <v>368</v>
      </c>
      <c r="I112" s="36"/>
      <c r="J112" s="149">
        <v>111</v>
      </c>
      <c r="K112" s="153">
        <v>1</v>
      </c>
      <c r="L112" s="172">
        <v>1</v>
      </c>
      <c r="M112" s="172">
        <v>1</v>
      </c>
      <c r="N112" s="94">
        <v>1</v>
      </c>
      <c r="O112" s="94">
        <v>1</v>
      </c>
      <c r="P112" s="94">
        <v>1</v>
      </c>
      <c r="Q112" s="94">
        <v>1</v>
      </c>
      <c r="R112" s="173">
        <f t="shared" si="6"/>
        <v>1</v>
      </c>
      <c r="S112" s="173">
        <f t="shared" si="8"/>
        <v>1</v>
      </c>
      <c r="T112" s="173">
        <f t="shared" si="9"/>
        <v>1</v>
      </c>
      <c r="U112" s="173">
        <f t="shared" si="7"/>
        <v>1</v>
      </c>
      <c r="AA112" s="5"/>
      <c r="AB112" s="26"/>
      <c r="AC112" s="26"/>
    </row>
    <row r="113" spans="7:29" x14ac:dyDescent="0.2">
      <c r="G113" s="22">
        <v>15</v>
      </c>
      <c r="H113" t="s">
        <v>375</v>
      </c>
      <c r="I113" s="36"/>
      <c r="J113" s="149">
        <v>112</v>
      </c>
      <c r="K113" s="153">
        <v>1</v>
      </c>
      <c r="L113" s="172">
        <v>1</v>
      </c>
      <c r="M113" s="172">
        <v>1</v>
      </c>
      <c r="N113" s="94">
        <v>1</v>
      </c>
      <c r="O113" s="94">
        <v>1</v>
      </c>
      <c r="P113" s="94">
        <v>1</v>
      </c>
      <c r="Q113" s="94">
        <v>1</v>
      </c>
      <c r="R113" s="173">
        <f t="shared" si="6"/>
        <v>1</v>
      </c>
      <c r="S113" s="173">
        <f t="shared" si="8"/>
        <v>1</v>
      </c>
      <c r="T113" s="173">
        <f t="shared" si="9"/>
        <v>1</v>
      </c>
      <c r="U113" s="173">
        <f t="shared" si="7"/>
        <v>1</v>
      </c>
      <c r="AA113" s="5"/>
      <c r="AB113" s="26"/>
      <c r="AC113" s="26"/>
    </row>
    <row r="114" spans="7:29" x14ac:dyDescent="0.2">
      <c r="G114" s="22">
        <v>16</v>
      </c>
      <c r="H114" t="s">
        <v>367</v>
      </c>
      <c r="I114" s="36"/>
      <c r="J114" s="149">
        <v>113</v>
      </c>
      <c r="K114" s="153">
        <v>1</v>
      </c>
      <c r="L114" s="172">
        <v>1</v>
      </c>
      <c r="M114" s="172">
        <v>1</v>
      </c>
      <c r="N114" s="94">
        <v>1</v>
      </c>
      <c r="O114" s="94">
        <v>1</v>
      </c>
      <c r="P114" s="94">
        <v>1</v>
      </c>
      <c r="Q114" s="94">
        <v>0</v>
      </c>
      <c r="R114" s="173">
        <f t="shared" si="6"/>
        <v>1</v>
      </c>
      <c r="S114" s="173">
        <f t="shared" si="8"/>
        <v>1</v>
      </c>
      <c r="T114" s="173">
        <f t="shared" si="9"/>
        <v>0</v>
      </c>
      <c r="U114" s="173">
        <f t="shared" si="7"/>
        <v>1</v>
      </c>
      <c r="AA114" s="5"/>
      <c r="AB114" s="26"/>
      <c r="AC114" s="26"/>
    </row>
    <row r="115" spans="7:29" x14ac:dyDescent="0.2">
      <c r="G115" s="22">
        <v>16</v>
      </c>
      <c r="H115" t="s">
        <v>381</v>
      </c>
      <c r="I115" s="36"/>
      <c r="J115" s="149">
        <v>114</v>
      </c>
      <c r="K115" s="153">
        <v>1</v>
      </c>
      <c r="L115" s="172">
        <v>1</v>
      </c>
      <c r="M115" s="172">
        <v>1</v>
      </c>
      <c r="N115" s="94">
        <v>1</v>
      </c>
      <c r="O115" s="94">
        <v>1</v>
      </c>
      <c r="P115" s="94">
        <v>1</v>
      </c>
      <c r="Q115" s="94">
        <v>0</v>
      </c>
      <c r="R115" s="173">
        <f t="shared" si="6"/>
        <v>1</v>
      </c>
      <c r="S115" s="173">
        <f t="shared" si="8"/>
        <v>1</v>
      </c>
      <c r="T115" s="173">
        <f t="shared" si="9"/>
        <v>0</v>
      </c>
      <c r="U115" s="173">
        <f t="shared" si="7"/>
        <v>1</v>
      </c>
      <c r="AA115" s="5"/>
      <c r="AB115" s="26"/>
      <c r="AC115" s="26"/>
    </row>
    <row r="116" spans="7:29" x14ac:dyDescent="0.2">
      <c r="G116" s="22">
        <v>17</v>
      </c>
      <c r="H116" t="s">
        <v>382</v>
      </c>
      <c r="I116" s="36"/>
      <c r="J116" s="149">
        <v>115</v>
      </c>
      <c r="K116" s="153">
        <v>1</v>
      </c>
      <c r="L116" s="172">
        <v>1</v>
      </c>
      <c r="M116" s="172">
        <v>1</v>
      </c>
      <c r="N116" s="94">
        <v>1</v>
      </c>
      <c r="O116" s="94">
        <v>1</v>
      </c>
      <c r="P116" s="94">
        <v>1</v>
      </c>
      <c r="Q116" s="94">
        <v>0</v>
      </c>
      <c r="R116" s="173">
        <f t="shared" si="6"/>
        <v>1</v>
      </c>
      <c r="S116" s="173">
        <f t="shared" si="8"/>
        <v>1</v>
      </c>
      <c r="T116" s="173">
        <f t="shared" si="9"/>
        <v>0</v>
      </c>
      <c r="U116" s="173">
        <f t="shared" si="7"/>
        <v>1</v>
      </c>
      <c r="AA116" s="5"/>
      <c r="AB116" s="26"/>
      <c r="AC116" s="26"/>
    </row>
    <row r="117" spans="7:29" x14ac:dyDescent="0.2">
      <c r="G117" s="22">
        <v>17</v>
      </c>
      <c r="H117" t="s">
        <v>383</v>
      </c>
      <c r="I117" s="36"/>
      <c r="J117" s="149">
        <v>116</v>
      </c>
      <c r="K117" s="153">
        <v>1</v>
      </c>
      <c r="L117" s="172">
        <v>1</v>
      </c>
      <c r="M117" s="172">
        <v>1</v>
      </c>
      <c r="N117" s="94">
        <v>1</v>
      </c>
      <c r="O117" s="94">
        <v>1</v>
      </c>
      <c r="P117" s="94">
        <v>1</v>
      </c>
      <c r="Q117" s="94">
        <v>0</v>
      </c>
      <c r="R117" s="173">
        <f t="shared" si="6"/>
        <v>1</v>
      </c>
      <c r="S117" s="173">
        <f t="shared" si="8"/>
        <v>1</v>
      </c>
      <c r="T117" s="173">
        <f t="shared" si="9"/>
        <v>0</v>
      </c>
      <c r="U117" s="173">
        <f t="shared" si="7"/>
        <v>1</v>
      </c>
      <c r="AA117" s="5"/>
      <c r="AB117" s="5"/>
      <c r="AC117" s="5"/>
    </row>
    <row r="118" spans="7:29" x14ac:dyDescent="0.2">
      <c r="G118" s="22">
        <v>17</v>
      </c>
      <c r="H118" t="s">
        <v>384</v>
      </c>
      <c r="I118" s="36"/>
      <c r="J118" s="149">
        <v>117</v>
      </c>
      <c r="K118" s="153">
        <v>1</v>
      </c>
      <c r="L118" s="172">
        <v>1</v>
      </c>
      <c r="M118" s="172">
        <v>1</v>
      </c>
      <c r="N118" s="94">
        <v>1</v>
      </c>
      <c r="O118" s="94">
        <v>1</v>
      </c>
      <c r="P118" s="94">
        <v>1</v>
      </c>
      <c r="Q118" s="94">
        <v>0</v>
      </c>
      <c r="R118" s="173">
        <f t="shared" si="6"/>
        <v>1</v>
      </c>
      <c r="S118" s="173">
        <f t="shared" si="8"/>
        <v>1</v>
      </c>
      <c r="T118" s="173">
        <f t="shared" si="9"/>
        <v>0</v>
      </c>
      <c r="U118" s="173">
        <f t="shared" si="7"/>
        <v>1</v>
      </c>
      <c r="AA118" s="5"/>
      <c r="AB118" s="26"/>
      <c r="AC118" s="26"/>
    </row>
    <row r="119" spans="7:29" x14ac:dyDescent="0.2">
      <c r="G119" s="22">
        <v>17</v>
      </c>
      <c r="H119" t="s">
        <v>385</v>
      </c>
      <c r="I119" s="36"/>
      <c r="J119" s="149">
        <v>118</v>
      </c>
      <c r="K119" s="153">
        <v>1</v>
      </c>
      <c r="L119" s="172">
        <v>1</v>
      </c>
      <c r="M119" s="172">
        <v>1</v>
      </c>
      <c r="N119" s="94">
        <v>1</v>
      </c>
      <c r="O119" s="94">
        <v>1</v>
      </c>
      <c r="P119" s="94">
        <v>1</v>
      </c>
      <c r="Q119" s="94">
        <v>0</v>
      </c>
      <c r="R119" s="173">
        <f t="shared" si="6"/>
        <v>1</v>
      </c>
      <c r="S119" s="173">
        <f t="shared" si="8"/>
        <v>1</v>
      </c>
      <c r="T119" s="173">
        <f t="shared" si="9"/>
        <v>0</v>
      </c>
      <c r="U119" s="173">
        <f t="shared" si="7"/>
        <v>1</v>
      </c>
      <c r="AA119" s="5"/>
      <c r="AB119" s="5"/>
      <c r="AC119" s="5"/>
    </row>
    <row r="120" spans="7:29" x14ac:dyDescent="0.2">
      <c r="G120" s="22">
        <v>17</v>
      </c>
      <c r="H120" t="s">
        <v>383</v>
      </c>
      <c r="I120" s="36"/>
      <c r="J120" s="149">
        <v>119</v>
      </c>
      <c r="K120" s="153">
        <v>1</v>
      </c>
      <c r="L120" s="172">
        <v>0</v>
      </c>
      <c r="M120" s="172">
        <v>1</v>
      </c>
      <c r="N120" s="94">
        <v>1</v>
      </c>
      <c r="O120" s="94">
        <v>1</v>
      </c>
      <c r="P120" s="94">
        <v>1</v>
      </c>
      <c r="Q120" s="94">
        <v>0</v>
      </c>
      <c r="R120" s="173">
        <f t="shared" si="6"/>
        <v>0</v>
      </c>
      <c r="S120" s="173">
        <f t="shared" si="8"/>
        <v>0</v>
      </c>
      <c r="T120" s="173">
        <f t="shared" si="9"/>
        <v>0</v>
      </c>
      <c r="U120" s="173">
        <f t="shared" si="7"/>
        <v>1</v>
      </c>
      <c r="AA120" s="5"/>
      <c r="AB120" s="5"/>
      <c r="AC120" s="5"/>
    </row>
    <row r="121" spans="7:29" x14ac:dyDescent="0.2">
      <c r="G121" s="22">
        <v>17</v>
      </c>
      <c r="H121" t="s">
        <v>386</v>
      </c>
      <c r="I121" s="36"/>
      <c r="J121" s="149">
        <v>120</v>
      </c>
      <c r="K121" s="153">
        <v>1</v>
      </c>
      <c r="L121" s="172">
        <v>0</v>
      </c>
      <c r="M121" s="172">
        <v>1</v>
      </c>
      <c r="N121" s="94">
        <v>1</v>
      </c>
      <c r="O121" s="94">
        <v>1</v>
      </c>
      <c r="P121" s="94">
        <v>1</v>
      </c>
      <c r="Q121" s="94">
        <v>0</v>
      </c>
      <c r="R121" s="173">
        <f t="shared" si="6"/>
        <v>0</v>
      </c>
      <c r="S121" s="173">
        <f t="shared" si="8"/>
        <v>0</v>
      </c>
      <c r="T121" s="173">
        <f t="shared" si="9"/>
        <v>0</v>
      </c>
      <c r="U121" s="173">
        <f t="shared" si="7"/>
        <v>1</v>
      </c>
      <c r="AA121" s="5"/>
      <c r="AB121" s="5"/>
      <c r="AC121" s="5"/>
    </row>
    <row r="122" spans="7:29" x14ac:dyDescent="0.2">
      <c r="G122" s="22">
        <v>17</v>
      </c>
      <c r="H122" t="s">
        <v>385</v>
      </c>
      <c r="I122" s="36"/>
      <c r="J122" s="149">
        <v>121</v>
      </c>
      <c r="K122" s="153">
        <v>1</v>
      </c>
      <c r="L122" s="172">
        <v>1</v>
      </c>
      <c r="M122" s="172">
        <v>1</v>
      </c>
      <c r="N122" s="94">
        <v>1</v>
      </c>
      <c r="O122" s="94">
        <v>1</v>
      </c>
      <c r="P122" s="94">
        <v>1</v>
      </c>
      <c r="Q122" s="94">
        <v>0</v>
      </c>
      <c r="R122" s="173">
        <f t="shared" si="6"/>
        <v>1</v>
      </c>
      <c r="S122" s="173">
        <f t="shared" si="8"/>
        <v>1</v>
      </c>
      <c r="T122" s="173">
        <f t="shared" si="9"/>
        <v>0</v>
      </c>
      <c r="U122" s="173">
        <f t="shared" si="7"/>
        <v>1</v>
      </c>
      <c r="AA122" s="5"/>
      <c r="AB122" s="26"/>
      <c r="AC122" s="26"/>
    </row>
    <row r="123" spans="7:29" x14ac:dyDescent="0.2">
      <c r="G123" s="22">
        <v>17</v>
      </c>
      <c r="H123" t="s">
        <v>383</v>
      </c>
      <c r="I123" s="36"/>
      <c r="J123" s="149">
        <v>122</v>
      </c>
      <c r="K123" s="153">
        <v>1</v>
      </c>
      <c r="L123" s="172">
        <v>1</v>
      </c>
      <c r="M123" s="172">
        <v>1</v>
      </c>
      <c r="N123" s="94">
        <v>1</v>
      </c>
      <c r="O123" s="94">
        <v>1</v>
      </c>
      <c r="P123" s="94">
        <v>1</v>
      </c>
      <c r="Q123" s="94">
        <v>0</v>
      </c>
      <c r="R123" s="173">
        <f t="shared" si="6"/>
        <v>1</v>
      </c>
      <c r="S123" s="173">
        <f t="shared" si="8"/>
        <v>1</v>
      </c>
      <c r="T123" s="173">
        <f t="shared" si="9"/>
        <v>0</v>
      </c>
      <c r="U123" s="173">
        <f t="shared" si="7"/>
        <v>1</v>
      </c>
      <c r="AA123" s="5"/>
      <c r="AB123" s="26"/>
      <c r="AC123" s="26"/>
    </row>
    <row r="124" spans="7:29" x14ac:dyDescent="0.2">
      <c r="G124" s="22">
        <v>17</v>
      </c>
      <c r="H124" t="s">
        <v>385</v>
      </c>
      <c r="I124" s="36"/>
      <c r="J124" s="149">
        <v>123</v>
      </c>
      <c r="K124" s="153">
        <v>1</v>
      </c>
      <c r="L124" s="172">
        <v>1</v>
      </c>
      <c r="M124" s="172">
        <v>1</v>
      </c>
      <c r="N124" s="94">
        <v>1</v>
      </c>
      <c r="O124" s="94">
        <v>1</v>
      </c>
      <c r="P124" s="94">
        <v>1</v>
      </c>
      <c r="Q124" s="94">
        <v>0</v>
      </c>
      <c r="R124" s="173">
        <f t="shared" si="6"/>
        <v>1</v>
      </c>
      <c r="S124" s="173">
        <f t="shared" si="8"/>
        <v>1</v>
      </c>
      <c r="T124" s="173">
        <f t="shared" si="9"/>
        <v>0</v>
      </c>
      <c r="U124" s="173">
        <f t="shared" si="7"/>
        <v>1</v>
      </c>
      <c r="AA124" s="5"/>
      <c r="AB124" s="26"/>
      <c r="AC124" s="26"/>
    </row>
    <row r="125" spans="7:29" x14ac:dyDescent="0.2">
      <c r="G125" s="22">
        <v>17</v>
      </c>
      <c r="H125" t="s">
        <v>383</v>
      </c>
      <c r="I125" s="36"/>
      <c r="J125" s="149">
        <v>124</v>
      </c>
      <c r="K125" s="153">
        <v>1</v>
      </c>
      <c r="L125" s="172">
        <v>1</v>
      </c>
      <c r="M125" s="172">
        <v>1</v>
      </c>
      <c r="N125" s="94">
        <v>1</v>
      </c>
      <c r="O125" s="94">
        <v>1</v>
      </c>
      <c r="P125" s="94">
        <v>1</v>
      </c>
      <c r="Q125" s="94">
        <v>0</v>
      </c>
      <c r="R125" s="173">
        <f t="shared" si="6"/>
        <v>1</v>
      </c>
      <c r="S125" s="173">
        <f t="shared" si="8"/>
        <v>1</v>
      </c>
      <c r="T125" s="173">
        <f t="shared" si="9"/>
        <v>0</v>
      </c>
      <c r="U125" s="173">
        <f t="shared" si="7"/>
        <v>1</v>
      </c>
      <c r="AA125" s="5"/>
      <c r="AB125" s="5"/>
      <c r="AC125" s="5"/>
    </row>
    <row r="126" spans="7:29" x14ac:dyDescent="0.2">
      <c r="G126" s="22">
        <v>17</v>
      </c>
      <c r="H126" t="s">
        <v>384</v>
      </c>
      <c r="I126" s="36"/>
      <c r="J126" s="149">
        <v>125</v>
      </c>
      <c r="K126" s="153">
        <v>1</v>
      </c>
      <c r="L126" s="172">
        <v>1</v>
      </c>
      <c r="M126" s="172">
        <v>1</v>
      </c>
      <c r="N126" s="94">
        <v>1</v>
      </c>
      <c r="O126" s="94">
        <v>1</v>
      </c>
      <c r="P126" s="94">
        <v>1</v>
      </c>
      <c r="Q126" s="94">
        <v>0</v>
      </c>
      <c r="R126" s="173">
        <f t="shared" si="6"/>
        <v>1</v>
      </c>
      <c r="S126" s="173">
        <f t="shared" si="8"/>
        <v>1</v>
      </c>
      <c r="T126" s="173">
        <f t="shared" si="9"/>
        <v>0</v>
      </c>
      <c r="U126" s="173">
        <f t="shared" si="7"/>
        <v>1</v>
      </c>
      <c r="AA126" s="5"/>
      <c r="AB126" s="5"/>
      <c r="AC126" s="5"/>
    </row>
    <row r="127" spans="7:29" x14ac:dyDescent="0.2">
      <c r="G127" s="22">
        <v>17</v>
      </c>
      <c r="H127" t="s">
        <v>385</v>
      </c>
      <c r="I127" s="36"/>
      <c r="J127" s="149">
        <v>126</v>
      </c>
      <c r="K127" s="153">
        <v>1</v>
      </c>
      <c r="L127" s="172">
        <v>1</v>
      </c>
      <c r="M127" s="172">
        <v>1</v>
      </c>
      <c r="N127" s="94">
        <v>1</v>
      </c>
      <c r="O127" s="94">
        <v>1</v>
      </c>
      <c r="P127" s="94">
        <v>1</v>
      </c>
      <c r="Q127" s="94">
        <v>0</v>
      </c>
      <c r="R127" s="173">
        <f t="shared" si="6"/>
        <v>1</v>
      </c>
      <c r="S127" s="173">
        <f t="shared" si="8"/>
        <v>1</v>
      </c>
      <c r="T127" s="173">
        <f t="shared" si="9"/>
        <v>0</v>
      </c>
      <c r="U127" s="173">
        <f t="shared" si="7"/>
        <v>1</v>
      </c>
      <c r="AA127" s="5"/>
      <c r="AB127" s="26"/>
      <c r="AC127" s="26"/>
    </row>
    <row r="128" spans="7:29" x14ac:dyDescent="0.2">
      <c r="G128" s="22">
        <v>17</v>
      </c>
      <c r="H128" t="s">
        <v>387</v>
      </c>
      <c r="I128" s="36"/>
      <c r="J128" s="149">
        <v>127</v>
      </c>
      <c r="K128" s="153">
        <v>1</v>
      </c>
      <c r="L128" s="172">
        <v>1</v>
      </c>
      <c r="M128" s="172">
        <v>1</v>
      </c>
      <c r="N128" s="94">
        <v>1</v>
      </c>
      <c r="O128" s="94">
        <v>1</v>
      </c>
      <c r="P128" s="94">
        <v>1</v>
      </c>
      <c r="Q128" s="94">
        <v>0</v>
      </c>
      <c r="R128" s="173">
        <f t="shared" si="6"/>
        <v>1</v>
      </c>
      <c r="S128" s="173">
        <f t="shared" si="8"/>
        <v>1</v>
      </c>
      <c r="T128" s="173">
        <f t="shared" si="9"/>
        <v>0</v>
      </c>
      <c r="U128" s="173">
        <f t="shared" si="7"/>
        <v>1</v>
      </c>
      <c r="AA128" s="5"/>
      <c r="AB128" s="5"/>
      <c r="AC128" s="5"/>
    </row>
    <row r="129" spans="7:29" x14ac:dyDescent="0.2">
      <c r="G129" s="22">
        <v>17</v>
      </c>
      <c r="H129" t="s">
        <v>383</v>
      </c>
      <c r="I129" s="36"/>
      <c r="J129" s="149">
        <v>128</v>
      </c>
      <c r="K129" s="153">
        <v>1</v>
      </c>
      <c r="L129" s="172">
        <v>1</v>
      </c>
      <c r="M129" s="172">
        <v>1</v>
      </c>
      <c r="N129" s="94">
        <v>1</v>
      </c>
      <c r="O129" s="94">
        <v>1</v>
      </c>
      <c r="P129" s="94">
        <v>1</v>
      </c>
      <c r="Q129" s="94">
        <v>1</v>
      </c>
      <c r="R129" s="173">
        <f t="shared" si="6"/>
        <v>1</v>
      </c>
      <c r="S129" s="173">
        <f t="shared" si="8"/>
        <v>1</v>
      </c>
      <c r="T129" s="173">
        <f t="shared" si="9"/>
        <v>1</v>
      </c>
      <c r="U129" s="173">
        <f t="shared" si="7"/>
        <v>1</v>
      </c>
      <c r="AA129" s="5"/>
      <c r="AB129" s="5"/>
      <c r="AC129" s="5"/>
    </row>
    <row r="130" spans="7:29" x14ac:dyDescent="0.2">
      <c r="G130" s="22">
        <v>17</v>
      </c>
      <c r="H130" t="s">
        <v>386</v>
      </c>
      <c r="I130" s="36"/>
      <c r="J130" s="149">
        <v>129</v>
      </c>
      <c r="K130" s="153">
        <v>1</v>
      </c>
      <c r="L130" s="172">
        <v>0</v>
      </c>
      <c r="M130" s="172">
        <v>1</v>
      </c>
      <c r="N130" s="94">
        <v>1</v>
      </c>
      <c r="O130" s="94">
        <v>1</v>
      </c>
      <c r="P130" s="94">
        <v>1</v>
      </c>
      <c r="Q130" s="94">
        <v>1</v>
      </c>
      <c r="R130" s="173">
        <f t="shared" si="6"/>
        <v>0</v>
      </c>
      <c r="S130" s="173">
        <f t="shared" si="8"/>
        <v>0</v>
      </c>
      <c r="T130" s="173">
        <f t="shared" si="9"/>
        <v>0</v>
      </c>
      <c r="U130" s="173">
        <f t="shared" si="7"/>
        <v>1</v>
      </c>
      <c r="AA130" s="5"/>
      <c r="AB130" s="5"/>
      <c r="AC130" s="5"/>
    </row>
    <row r="131" spans="7:29" x14ac:dyDescent="0.2">
      <c r="G131" s="22">
        <v>17</v>
      </c>
      <c r="H131" t="s">
        <v>385</v>
      </c>
      <c r="I131" s="36"/>
      <c r="J131" s="149">
        <v>130</v>
      </c>
      <c r="K131" s="153">
        <v>1</v>
      </c>
      <c r="L131" s="172">
        <v>1</v>
      </c>
      <c r="M131" s="172">
        <v>1</v>
      </c>
      <c r="N131" s="94">
        <v>1</v>
      </c>
      <c r="O131" s="94">
        <v>1</v>
      </c>
      <c r="P131" s="94">
        <v>1</v>
      </c>
      <c r="Q131" s="94">
        <v>1</v>
      </c>
      <c r="R131" s="173">
        <f t="shared" ref="R131:R181" si="10">MIN(L131:O131)</f>
        <v>1</v>
      </c>
      <c r="S131" s="173">
        <f t="shared" si="8"/>
        <v>1</v>
      </c>
      <c r="T131" s="173">
        <f t="shared" si="9"/>
        <v>1</v>
      </c>
      <c r="U131" s="173">
        <f t="shared" ref="U131:U181" si="11">MIN(M131:O131)</f>
        <v>1</v>
      </c>
      <c r="AA131" s="5"/>
      <c r="AB131" s="5"/>
      <c r="AC131" s="5"/>
    </row>
    <row r="132" spans="7:29" x14ac:dyDescent="0.2">
      <c r="G132" s="22">
        <v>17</v>
      </c>
      <c r="H132" t="s">
        <v>388</v>
      </c>
      <c r="I132" s="36"/>
      <c r="J132" s="149">
        <v>131</v>
      </c>
      <c r="K132" s="153">
        <v>1</v>
      </c>
      <c r="L132" s="172">
        <v>1</v>
      </c>
      <c r="M132" s="172">
        <v>1</v>
      </c>
      <c r="N132" s="94">
        <v>1</v>
      </c>
      <c r="O132" s="94">
        <v>1</v>
      </c>
      <c r="P132" s="94">
        <v>1</v>
      </c>
      <c r="Q132" s="94">
        <v>1</v>
      </c>
      <c r="R132" s="173">
        <f t="shared" si="10"/>
        <v>1</v>
      </c>
      <c r="S132" s="173">
        <f t="shared" si="8"/>
        <v>1</v>
      </c>
      <c r="T132" s="173">
        <f t="shared" si="9"/>
        <v>1</v>
      </c>
      <c r="U132" s="173">
        <f t="shared" si="11"/>
        <v>1</v>
      </c>
      <c r="AA132" s="5"/>
      <c r="AB132" s="5"/>
      <c r="AC132" s="5"/>
    </row>
    <row r="133" spans="7:29" x14ac:dyDescent="0.2">
      <c r="G133" s="22">
        <v>17</v>
      </c>
      <c r="H133" t="s">
        <v>389</v>
      </c>
      <c r="I133" s="36"/>
      <c r="J133" s="149">
        <v>132</v>
      </c>
      <c r="K133" s="153">
        <v>1</v>
      </c>
      <c r="L133" s="172">
        <v>1</v>
      </c>
      <c r="M133" s="172">
        <v>1</v>
      </c>
      <c r="N133" s="94">
        <v>1</v>
      </c>
      <c r="O133" s="94">
        <v>1</v>
      </c>
      <c r="P133" s="94">
        <v>1</v>
      </c>
      <c r="Q133" s="94">
        <v>0</v>
      </c>
      <c r="R133" s="173">
        <f t="shared" si="10"/>
        <v>1</v>
      </c>
      <c r="S133" s="173">
        <f t="shared" si="8"/>
        <v>1</v>
      </c>
      <c r="T133" s="173">
        <f t="shared" si="9"/>
        <v>0</v>
      </c>
      <c r="U133" s="173">
        <f t="shared" si="11"/>
        <v>1</v>
      </c>
      <c r="AA133" s="5"/>
      <c r="AB133" s="5"/>
      <c r="AC133" s="5"/>
    </row>
    <row r="134" spans="7:29" x14ac:dyDescent="0.2">
      <c r="G134" s="22">
        <v>18</v>
      </c>
      <c r="H134" t="s">
        <v>383</v>
      </c>
      <c r="I134" s="36"/>
      <c r="J134" s="149">
        <v>133</v>
      </c>
      <c r="K134" s="153">
        <v>1</v>
      </c>
      <c r="L134" s="172">
        <v>1</v>
      </c>
      <c r="M134" s="172">
        <v>1</v>
      </c>
      <c r="N134" s="94">
        <v>1</v>
      </c>
      <c r="O134" s="94">
        <v>1</v>
      </c>
      <c r="P134" s="94">
        <v>1</v>
      </c>
      <c r="Q134" s="94">
        <v>0</v>
      </c>
      <c r="R134" s="173">
        <f t="shared" si="10"/>
        <v>1</v>
      </c>
      <c r="S134" s="173">
        <f t="shared" si="8"/>
        <v>1</v>
      </c>
      <c r="T134" s="173">
        <f t="shared" si="9"/>
        <v>0</v>
      </c>
      <c r="U134" s="173">
        <f t="shared" si="11"/>
        <v>1</v>
      </c>
      <c r="AA134" s="5"/>
      <c r="AB134" s="5"/>
      <c r="AC134" s="5"/>
    </row>
    <row r="135" spans="7:29" x14ac:dyDescent="0.2">
      <c r="G135" s="22">
        <v>18</v>
      </c>
      <c r="H135" t="s">
        <v>385</v>
      </c>
      <c r="I135" s="36"/>
      <c r="J135" s="149">
        <v>134</v>
      </c>
      <c r="K135" s="153">
        <v>1</v>
      </c>
      <c r="L135" s="172">
        <v>1</v>
      </c>
      <c r="M135" s="172">
        <v>1</v>
      </c>
      <c r="N135" s="94">
        <v>1</v>
      </c>
      <c r="O135" s="94">
        <v>1</v>
      </c>
      <c r="P135" s="94">
        <v>1</v>
      </c>
      <c r="Q135" s="94">
        <v>0</v>
      </c>
      <c r="R135" s="173">
        <f t="shared" si="10"/>
        <v>1</v>
      </c>
      <c r="S135" s="173">
        <f t="shared" si="8"/>
        <v>1</v>
      </c>
      <c r="T135" s="173">
        <f t="shared" si="9"/>
        <v>0</v>
      </c>
      <c r="U135" s="173">
        <f t="shared" si="11"/>
        <v>1</v>
      </c>
      <c r="AA135" s="5"/>
      <c r="AB135" s="5"/>
      <c r="AC135" s="5"/>
    </row>
    <row r="136" spans="7:29" x14ac:dyDescent="0.2">
      <c r="G136" s="22">
        <v>18</v>
      </c>
      <c r="H136" t="s">
        <v>383</v>
      </c>
      <c r="I136" s="36"/>
      <c r="J136" s="149">
        <v>135</v>
      </c>
      <c r="K136" s="153">
        <v>1</v>
      </c>
      <c r="L136" s="172">
        <v>1</v>
      </c>
      <c r="M136" s="172">
        <v>1</v>
      </c>
      <c r="N136" s="94">
        <v>1</v>
      </c>
      <c r="O136" s="94">
        <v>1</v>
      </c>
      <c r="P136" s="94">
        <v>1</v>
      </c>
      <c r="Q136" s="94">
        <v>0</v>
      </c>
      <c r="R136" s="173">
        <f t="shared" si="10"/>
        <v>1</v>
      </c>
      <c r="S136" s="173">
        <f t="shared" si="8"/>
        <v>1</v>
      </c>
      <c r="T136" s="173">
        <f t="shared" si="9"/>
        <v>0</v>
      </c>
      <c r="U136" s="173">
        <f t="shared" si="11"/>
        <v>1</v>
      </c>
      <c r="AA136" s="5"/>
      <c r="AB136" s="5"/>
      <c r="AC136" s="5"/>
    </row>
    <row r="137" spans="7:29" x14ac:dyDescent="0.2">
      <c r="G137" s="22">
        <v>18</v>
      </c>
      <c r="H137" t="s">
        <v>385</v>
      </c>
      <c r="I137" s="36"/>
      <c r="J137" s="149">
        <v>136</v>
      </c>
      <c r="K137" s="153">
        <v>1</v>
      </c>
      <c r="L137" s="172">
        <v>1</v>
      </c>
      <c r="M137" s="172">
        <v>1</v>
      </c>
      <c r="N137" s="94">
        <v>1</v>
      </c>
      <c r="O137" s="94">
        <v>1</v>
      </c>
      <c r="P137" s="94">
        <v>1</v>
      </c>
      <c r="Q137" s="94">
        <v>0</v>
      </c>
      <c r="R137" s="173">
        <f t="shared" si="10"/>
        <v>1</v>
      </c>
      <c r="S137" s="173">
        <f t="shared" si="8"/>
        <v>1</v>
      </c>
      <c r="T137" s="173">
        <f t="shared" si="9"/>
        <v>0</v>
      </c>
      <c r="U137" s="173">
        <f t="shared" si="11"/>
        <v>1</v>
      </c>
      <c r="AA137" s="5"/>
      <c r="AB137" s="5"/>
      <c r="AC137" s="5"/>
    </row>
    <row r="138" spans="7:29" x14ac:dyDescent="0.2">
      <c r="G138" s="22">
        <v>18</v>
      </c>
      <c r="H138" t="s">
        <v>383</v>
      </c>
      <c r="I138" s="36"/>
      <c r="J138" s="149">
        <v>137</v>
      </c>
      <c r="K138" s="153">
        <v>1</v>
      </c>
      <c r="L138" s="172">
        <v>1</v>
      </c>
      <c r="M138" s="172">
        <v>1</v>
      </c>
      <c r="N138" s="94">
        <v>1</v>
      </c>
      <c r="O138" s="94">
        <v>1</v>
      </c>
      <c r="P138" s="94">
        <v>1</v>
      </c>
      <c r="Q138" s="94">
        <v>0</v>
      </c>
      <c r="R138" s="173">
        <f t="shared" si="10"/>
        <v>1</v>
      </c>
      <c r="S138" s="173">
        <f t="shared" si="8"/>
        <v>1</v>
      </c>
      <c r="T138" s="173">
        <f t="shared" si="9"/>
        <v>0</v>
      </c>
      <c r="U138" s="173">
        <f t="shared" si="11"/>
        <v>1</v>
      </c>
      <c r="AA138" s="5"/>
      <c r="AB138" s="26"/>
      <c r="AC138" s="26"/>
    </row>
    <row r="139" spans="7:29" x14ac:dyDescent="0.2">
      <c r="G139" s="22">
        <v>18</v>
      </c>
      <c r="H139" t="s">
        <v>384</v>
      </c>
      <c r="I139" s="36"/>
      <c r="J139" s="149">
        <v>138</v>
      </c>
      <c r="K139" s="153">
        <v>1</v>
      </c>
      <c r="L139" s="172">
        <v>1</v>
      </c>
      <c r="M139" s="172">
        <v>1</v>
      </c>
      <c r="N139" s="94">
        <v>1</v>
      </c>
      <c r="O139" s="94">
        <v>1</v>
      </c>
      <c r="P139" s="94">
        <v>1</v>
      </c>
      <c r="Q139" s="94">
        <v>0</v>
      </c>
      <c r="R139" s="173">
        <f t="shared" si="10"/>
        <v>1</v>
      </c>
      <c r="S139" s="173">
        <f t="shared" si="8"/>
        <v>1</v>
      </c>
      <c r="T139" s="173">
        <f t="shared" si="9"/>
        <v>0</v>
      </c>
      <c r="U139" s="173">
        <f t="shared" si="11"/>
        <v>1</v>
      </c>
      <c r="AA139" s="5"/>
      <c r="AB139" s="5"/>
      <c r="AC139" s="5"/>
    </row>
    <row r="140" spans="7:29" x14ac:dyDescent="0.2">
      <c r="G140" s="22">
        <v>18</v>
      </c>
      <c r="H140" t="s">
        <v>385</v>
      </c>
      <c r="I140" s="36"/>
      <c r="J140" s="149">
        <v>139</v>
      </c>
      <c r="K140" s="153">
        <v>1</v>
      </c>
      <c r="L140" s="172">
        <v>1</v>
      </c>
      <c r="M140" s="172">
        <v>1</v>
      </c>
      <c r="N140" s="94">
        <v>1</v>
      </c>
      <c r="O140" s="94">
        <v>1</v>
      </c>
      <c r="P140" s="94">
        <v>1</v>
      </c>
      <c r="Q140" s="94">
        <v>0</v>
      </c>
      <c r="R140" s="173">
        <f t="shared" si="10"/>
        <v>1</v>
      </c>
      <c r="S140" s="173">
        <f t="shared" si="8"/>
        <v>1</v>
      </c>
      <c r="T140" s="173">
        <f t="shared" si="9"/>
        <v>0</v>
      </c>
      <c r="U140" s="173">
        <f t="shared" si="11"/>
        <v>1</v>
      </c>
      <c r="AA140" s="5"/>
      <c r="AB140" s="5"/>
      <c r="AC140" s="5"/>
    </row>
    <row r="141" spans="7:29" x14ac:dyDescent="0.2">
      <c r="G141" s="22">
        <v>18</v>
      </c>
      <c r="H141" t="s">
        <v>390</v>
      </c>
      <c r="I141" s="36"/>
      <c r="J141" s="149">
        <v>140</v>
      </c>
      <c r="K141" s="153">
        <v>1</v>
      </c>
      <c r="L141" s="172">
        <v>1</v>
      </c>
      <c r="M141" s="172">
        <v>1</v>
      </c>
      <c r="N141" s="94">
        <v>1</v>
      </c>
      <c r="O141" s="94">
        <v>1</v>
      </c>
      <c r="P141" s="94">
        <v>1</v>
      </c>
      <c r="Q141" s="94">
        <v>0</v>
      </c>
      <c r="R141" s="173">
        <f t="shared" si="10"/>
        <v>1</v>
      </c>
      <c r="S141" s="173">
        <f t="shared" si="8"/>
        <v>1</v>
      </c>
      <c r="T141" s="173">
        <f t="shared" si="9"/>
        <v>0</v>
      </c>
      <c r="U141" s="173">
        <f t="shared" si="11"/>
        <v>1</v>
      </c>
      <c r="AA141" s="5"/>
      <c r="AB141" s="5"/>
      <c r="AC141" s="5"/>
    </row>
    <row r="142" spans="7:29" x14ac:dyDescent="0.2">
      <c r="G142" s="22">
        <v>18</v>
      </c>
      <c r="H142" t="s">
        <v>389</v>
      </c>
      <c r="I142" s="36"/>
      <c r="J142" s="149">
        <v>141</v>
      </c>
      <c r="K142" s="153">
        <v>1</v>
      </c>
      <c r="L142" s="172">
        <v>0</v>
      </c>
      <c r="M142" s="172">
        <v>1</v>
      </c>
      <c r="N142" s="94">
        <v>1</v>
      </c>
      <c r="O142" s="94">
        <v>1</v>
      </c>
      <c r="P142" s="94">
        <v>1</v>
      </c>
      <c r="Q142" s="94">
        <v>1</v>
      </c>
      <c r="R142" s="173">
        <f t="shared" si="10"/>
        <v>0</v>
      </c>
      <c r="S142" s="173">
        <f t="shared" si="8"/>
        <v>0</v>
      </c>
      <c r="T142" s="173">
        <f t="shared" si="9"/>
        <v>0</v>
      </c>
      <c r="U142" s="173">
        <f t="shared" si="11"/>
        <v>1</v>
      </c>
      <c r="AA142" s="5"/>
      <c r="AB142" s="5"/>
      <c r="AC142" s="5"/>
    </row>
    <row r="143" spans="7:29" x14ac:dyDescent="0.2">
      <c r="G143" s="22">
        <v>18</v>
      </c>
      <c r="H143" t="s">
        <v>383</v>
      </c>
      <c r="I143" s="36"/>
      <c r="J143" s="149">
        <v>142</v>
      </c>
      <c r="K143" s="153">
        <v>1</v>
      </c>
      <c r="L143" s="172">
        <v>0</v>
      </c>
      <c r="M143" s="172">
        <v>1</v>
      </c>
      <c r="N143" s="94">
        <v>1</v>
      </c>
      <c r="O143" s="94">
        <v>1</v>
      </c>
      <c r="P143" s="94">
        <v>1</v>
      </c>
      <c r="Q143" s="94">
        <v>1</v>
      </c>
      <c r="R143" s="173">
        <f t="shared" si="10"/>
        <v>0</v>
      </c>
      <c r="S143" s="173">
        <f t="shared" ref="S143:S181" si="12">MIN(L143:P143)</f>
        <v>0</v>
      </c>
      <c r="T143" s="173">
        <f t="shared" ref="T143:T181" si="13">MIN(L143:O143,Q143)</f>
        <v>0</v>
      </c>
      <c r="U143" s="173">
        <f t="shared" si="11"/>
        <v>1</v>
      </c>
      <c r="AA143" s="5"/>
      <c r="AB143" s="5"/>
      <c r="AC143" s="5"/>
    </row>
    <row r="144" spans="7:29" x14ac:dyDescent="0.2">
      <c r="G144" s="22">
        <v>18</v>
      </c>
      <c r="H144" t="s">
        <v>386</v>
      </c>
      <c r="I144" s="36"/>
      <c r="J144" s="149">
        <v>143</v>
      </c>
      <c r="K144" s="153">
        <v>1</v>
      </c>
      <c r="L144" s="172">
        <v>0</v>
      </c>
      <c r="M144" s="172">
        <v>1</v>
      </c>
      <c r="N144" s="94">
        <v>1</v>
      </c>
      <c r="O144" s="94">
        <v>1</v>
      </c>
      <c r="P144" s="94">
        <v>1</v>
      </c>
      <c r="Q144" s="94">
        <v>1</v>
      </c>
      <c r="R144" s="173">
        <f t="shared" si="10"/>
        <v>0</v>
      </c>
      <c r="S144" s="173">
        <f t="shared" si="12"/>
        <v>0</v>
      </c>
      <c r="T144" s="173">
        <f t="shared" si="13"/>
        <v>0</v>
      </c>
      <c r="U144" s="173">
        <f t="shared" si="11"/>
        <v>1</v>
      </c>
      <c r="AA144" s="5"/>
      <c r="AB144" s="5"/>
      <c r="AC144" s="5"/>
    </row>
    <row r="145" spans="7:29" x14ac:dyDescent="0.2">
      <c r="G145" s="22">
        <v>18</v>
      </c>
      <c r="H145" t="s">
        <v>385</v>
      </c>
      <c r="I145" s="36"/>
      <c r="J145" s="149">
        <v>144</v>
      </c>
      <c r="K145" s="153">
        <v>1</v>
      </c>
      <c r="L145" s="172">
        <v>0</v>
      </c>
      <c r="M145" s="172">
        <v>1</v>
      </c>
      <c r="N145" s="94">
        <v>1</v>
      </c>
      <c r="O145" s="94">
        <v>1</v>
      </c>
      <c r="P145" s="94">
        <v>1</v>
      </c>
      <c r="Q145" s="94">
        <v>1</v>
      </c>
      <c r="R145" s="173">
        <f t="shared" si="10"/>
        <v>0</v>
      </c>
      <c r="S145" s="173">
        <f t="shared" si="12"/>
        <v>0</v>
      </c>
      <c r="T145" s="173">
        <f t="shared" si="13"/>
        <v>0</v>
      </c>
      <c r="U145" s="173">
        <f t="shared" si="11"/>
        <v>1</v>
      </c>
      <c r="AA145" s="5"/>
      <c r="AB145" s="5"/>
      <c r="AC145" s="5"/>
    </row>
    <row r="146" spans="7:29" x14ac:dyDescent="0.2">
      <c r="G146" s="22">
        <v>18</v>
      </c>
      <c r="H146" t="s">
        <v>388</v>
      </c>
      <c r="I146" s="36"/>
      <c r="J146" s="149">
        <v>145</v>
      </c>
      <c r="K146" s="153">
        <v>1</v>
      </c>
      <c r="L146" s="172">
        <v>0</v>
      </c>
      <c r="M146" s="172">
        <v>1</v>
      </c>
      <c r="N146" s="94">
        <v>1</v>
      </c>
      <c r="O146" s="94">
        <v>1</v>
      </c>
      <c r="P146" s="94">
        <v>1</v>
      </c>
      <c r="Q146" s="94">
        <v>1</v>
      </c>
      <c r="R146" s="173">
        <f t="shared" si="10"/>
        <v>0</v>
      </c>
      <c r="S146" s="173">
        <f t="shared" si="12"/>
        <v>0</v>
      </c>
      <c r="T146" s="173">
        <f t="shared" si="13"/>
        <v>0</v>
      </c>
      <c r="U146" s="173">
        <f t="shared" si="11"/>
        <v>1</v>
      </c>
      <c r="AA146" s="5"/>
      <c r="AB146" s="5"/>
      <c r="AC146" s="5"/>
    </row>
    <row r="147" spans="7:29" x14ac:dyDescent="0.2">
      <c r="G147" s="22">
        <v>18</v>
      </c>
      <c r="H147" t="s">
        <v>390</v>
      </c>
      <c r="I147" s="36"/>
      <c r="J147" s="149">
        <v>146</v>
      </c>
      <c r="K147" s="153">
        <v>1</v>
      </c>
      <c r="L147" s="172">
        <v>0</v>
      </c>
      <c r="M147" s="172">
        <v>1</v>
      </c>
      <c r="N147" s="94">
        <v>1</v>
      </c>
      <c r="O147" s="94">
        <v>1</v>
      </c>
      <c r="P147" s="94">
        <v>1</v>
      </c>
      <c r="Q147" s="94">
        <v>1</v>
      </c>
      <c r="R147" s="173">
        <f t="shared" si="10"/>
        <v>0</v>
      </c>
      <c r="S147" s="173">
        <f t="shared" si="12"/>
        <v>0</v>
      </c>
      <c r="T147" s="173">
        <f t="shared" si="13"/>
        <v>0</v>
      </c>
      <c r="U147" s="173">
        <f t="shared" si="11"/>
        <v>1</v>
      </c>
      <c r="AA147" s="5"/>
      <c r="AB147" s="5"/>
      <c r="AC147" s="5"/>
    </row>
    <row r="148" spans="7:29" x14ac:dyDescent="0.2">
      <c r="G148" s="22">
        <v>18</v>
      </c>
      <c r="H148" t="s">
        <v>389</v>
      </c>
      <c r="I148" s="36"/>
      <c r="J148" s="149">
        <v>147</v>
      </c>
      <c r="K148" s="153">
        <v>1</v>
      </c>
      <c r="L148" s="172">
        <v>0</v>
      </c>
      <c r="M148" s="172">
        <v>1</v>
      </c>
      <c r="N148" s="94">
        <v>1</v>
      </c>
      <c r="O148" s="94">
        <v>1</v>
      </c>
      <c r="P148" s="94">
        <v>1</v>
      </c>
      <c r="Q148" s="94">
        <v>1</v>
      </c>
      <c r="R148" s="173">
        <f t="shared" si="10"/>
        <v>0</v>
      </c>
      <c r="S148" s="173">
        <f t="shared" si="12"/>
        <v>0</v>
      </c>
      <c r="T148" s="173">
        <f t="shared" si="13"/>
        <v>0</v>
      </c>
      <c r="U148" s="173">
        <f t="shared" si="11"/>
        <v>1</v>
      </c>
      <c r="AA148" s="5"/>
      <c r="AB148" s="5"/>
      <c r="AC148" s="5"/>
    </row>
    <row r="149" spans="7:29" x14ac:dyDescent="0.2">
      <c r="G149" s="22">
        <v>18</v>
      </c>
      <c r="H149" t="s">
        <v>362</v>
      </c>
      <c r="I149" s="36"/>
      <c r="J149" s="149">
        <v>148</v>
      </c>
      <c r="K149" s="153">
        <v>1</v>
      </c>
      <c r="L149" s="172">
        <v>0</v>
      </c>
      <c r="M149" s="172">
        <v>1</v>
      </c>
      <c r="N149" s="94">
        <v>1</v>
      </c>
      <c r="O149" s="94">
        <v>1</v>
      </c>
      <c r="P149" s="94">
        <v>1</v>
      </c>
      <c r="Q149" s="94">
        <v>1</v>
      </c>
      <c r="R149" s="173">
        <f t="shared" si="10"/>
        <v>0</v>
      </c>
      <c r="S149" s="173">
        <f t="shared" si="12"/>
        <v>0</v>
      </c>
      <c r="T149" s="173">
        <f t="shared" si="13"/>
        <v>0</v>
      </c>
      <c r="U149" s="173">
        <f t="shared" si="11"/>
        <v>1</v>
      </c>
      <c r="AA149" s="5"/>
      <c r="AB149" s="5"/>
      <c r="AC149" s="5"/>
    </row>
    <row r="150" spans="7:29" x14ac:dyDescent="0.2">
      <c r="G150" s="22">
        <v>19</v>
      </c>
      <c r="H150" t="s">
        <v>383</v>
      </c>
      <c r="I150" s="36"/>
      <c r="J150" s="149">
        <v>149</v>
      </c>
      <c r="K150" s="153">
        <v>1</v>
      </c>
      <c r="L150" s="172">
        <v>0</v>
      </c>
      <c r="M150" s="172">
        <v>1</v>
      </c>
      <c r="N150" s="94">
        <v>1</v>
      </c>
      <c r="O150" s="94">
        <v>1</v>
      </c>
      <c r="P150" s="94">
        <v>1</v>
      </c>
      <c r="Q150" s="94">
        <v>0</v>
      </c>
      <c r="R150" s="173">
        <f t="shared" si="10"/>
        <v>0</v>
      </c>
      <c r="S150" s="173">
        <f t="shared" si="12"/>
        <v>0</v>
      </c>
      <c r="T150" s="173">
        <f t="shared" si="13"/>
        <v>0</v>
      </c>
      <c r="U150" s="173">
        <f t="shared" si="11"/>
        <v>1</v>
      </c>
      <c r="AA150" s="5"/>
      <c r="AB150" s="5"/>
      <c r="AC150" s="5"/>
    </row>
    <row r="151" spans="7:29" x14ac:dyDescent="0.2">
      <c r="G151" s="22">
        <v>19</v>
      </c>
      <c r="H151" t="s">
        <v>389</v>
      </c>
      <c r="I151" s="36"/>
      <c r="J151" s="149">
        <v>150</v>
      </c>
      <c r="K151" s="153">
        <v>1</v>
      </c>
      <c r="L151" s="172">
        <v>0</v>
      </c>
      <c r="M151" s="172">
        <v>1</v>
      </c>
      <c r="N151" s="94">
        <v>1</v>
      </c>
      <c r="O151" s="94">
        <v>1</v>
      </c>
      <c r="P151" s="94">
        <v>1</v>
      </c>
      <c r="Q151" s="94">
        <v>0</v>
      </c>
      <c r="R151" s="173">
        <f t="shared" si="10"/>
        <v>0</v>
      </c>
      <c r="S151" s="173">
        <f t="shared" si="12"/>
        <v>0</v>
      </c>
      <c r="T151" s="173">
        <f t="shared" si="13"/>
        <v>0</v>
      </c>
      <c r="U151" s="173">
        <f t="shared" si="11"/>
        <v>1</v>
      </c>
      <c r="AA151" s="5"/>
      <c r="AB151" s="5"/>
      <c r="AC151" s="5"/>
    </row>
    <row r="152" spans="7:29" x14ac:dyDescent="0.2">
      <c r="G152" s="22">
        <v>19</v>
      </c>
      <c r="H152" t="s">
        <v>383</v>
      </c>
      <c r="I152" s="36"/>
      <c r="J152" s="149">
        <v>151</v>
      </c>
      <c r="K152" s="153">
        <v>1</v>
      </c>
      <c r="L152" s="172">
        <v>0</v>
      </c>
      <c r="M152" s="172">
        <v>1</v>
      </c>
      <c r="N152" s="94">
        <v>1</v>
      </c>
      <c r="O152" s="94">
        <v>1</v>
      </c>
      <c r="P152" s="94">
        <v>1</v>
      </c>
      <c r="Q152" s="94">
        <v>0</v>
      </c>
      <c r="R152" s="173">
        <f t="shared" si="10"/>
        <v>0</v>
      </c>
      <c r="S152" s="173">
        <f t="shared" si="12"/>
        <v>0</v>
      </c>
      <c r="T152" s="173">
        <f t="shared" si="13"/>
        <v>0</v>
      </c>
      <c r="U152" s="173">
        <f t="shared" si="11"/>
        <v>1</v>
      </c>
      <c r="AA152" s="5"/>
      <c r="AB152" s="5"/>
      <c r="AC152" s="5"/>
    </row>
    <row r="153" spans="7:29" x14ac:dyDescent="0.2">
      <c r="G153" s="22">
        <v>19</v>
      </c>
      <c r="H153" t="s">
        <v>385</v>
      </c>
      <c r="I153" s="36"/>
      <c r="J153" s="149">
        <v>152</v>
      </c>
      <c r="K153" s="153">
        <v>1</v>
      </c>
      <c r="L153" s="172">
        <v>0</v>
      </c>
      <c r="M153" s="172">
        <v>1</v>
      </c>
      <c r="N153" s="94">
        <v>1</v>
      </c>
      <c r="O153" s="94">
        <v>1</v>
      </c>
      <c r="P153" s="94">
        <v>1</v>
      </c>
      <c r="Q153" s="94">
        <v>0</v>
      </c>
      <c r="R153" s="173">
        <f t="shared" si="10"/>
        <v>0</v>
      </c>
      <c r="S153" s="173">
        <f t="shared" si="12"/>
        <v>0</v>
      </c>
      <c r="T153" s="173">
        <f t="shared" si="13"/>
        <v>0</v>
      </c>
      <c r="U153" s="173">
        <f t="shared" si="11"/>
        <v>1</v>
      </c>
      <c r="AA153" s="5"/>
      <c r="AB153" s="5"/>
      <c r="AC153" s="5"/>
    </row>
    <row r="154" spans="7:29" x14ac:dyDescent="0.2">
      <c r="G154" s="22">
        <v>19</v>
      </c>
      <c r="H154" t="s">
        <v>383</v>
      </c>
      <c r="I154" s="36"/>
      <c r="J154" s="149">
        <v>153</v>
      </c>
      <c r="K154" s="153">
        <v>1</v>
      </c>
      <c r="L154" s="172">
        <v>0</v>
      </c>
      <c r="M154" s="172">
        <v>1</v>
      </c>
      <c r="N154" s="94">
        <v>1</v>
      </c>
      <c r="O154" s="94">
        <v>1</v>
      </c>
      <c r="P154" s="94">
        <v>1</v>
      </c>
      <c r="Q154" s="94">
        <v>0</v>
      </c>
      <c r="R154" s="173">
        <f t="shared" si="10"/>
        <v>0</v>
      </c>
      <c r="S154" s="173">
        <f t="shared" si="12"/>
        <v>0</v>
      </c>
      <c r="T154" s="173">
        <f t="shared" si="13"/>
        <v>0</v>
      </c>
      <c r="U154" s="173">
        <f t="shared" si="11"/>
        <v>1</v>
      </c>
      <c r="AA154" s="5"/>
      <c r="AB154" s="5"/>
      <c r="AC154" s="5"/>
    </row>
    <row r="155" spans="7:29" x14ac:dyDescent="0.2">
      <c r="G155" s="22">
        <v>19</v>
      </c>
      <c r="H155" t="s">
        <v>390</v>
      </c>
      <c r="I155" s="36"/>
      <c r="J155" s="149">
        <v>154</v>
      </c>
      <c r="K155" s="153">
        <v>1</v>
      </c>
      <c r="L155" s="172">
        <v>0</v>
      </c>
      <c r="M155" s="172">
        <v>1</v>
      </c>
      <c r="N155" s="94">
        <v>1</v>
      </c>
      <c r="O155" s="94">
        <v>1</v>
      </c>
      <c r="P155" s="94">
        <v>1</v>
      </c>
      <c r="Q155" s="94">
        <v>0</v>
      </c>
      <c r="R155" s="173">
        <f t="shared" si="10"/>
        <v>0</v>
      </c>
      <c r="S155" s="173">
        <f t="shared" si="12"/>
        <v>0</v>
      </c>
      <c r="T155" s="173">
        <f t="shared" si="13"/>
        <v>0</v>
      </c>
      <c r="U155" s="173">
        <f t="shared" si="11"/>
        <v>1</v>
      </c>
      <c r="AA155" s="5"/>
      <c r="AB155" s="5"/>
      <c r="AC155" s="5"/>
    </row>
    <row r="156" spans="7:29" x14ac:dyDescent="0.2">
      <c r="G156" s="22">
        <v>19</v>
      </c>
      <c r="H156" t="s">
        <v>389</v>
      </c>
      <c r="I156" s="36"/>
      <c r="J156" s="149">
        <v>155</v>
      </c>
      <c r="K156" s="153">
        <v>1</v>
      </c>
      <c r="L156" s="172">
        <v>0</v>
      </c>
      <c r="M156" s="172">
        <v>1</v>
      </c>
      <c r="N156" s="94">
        <v>1</v>
      </c>
      <c r="O156" s="94">
        <v>1</v>
      </c>
      <c r="P156" s="94">
        <v>1</v>
      </c>
      <c r="Q156" s="94">
        <v>0</v>
      </c>
      <c r="R156" s="173">
        <f t="shared" si="10"/>
        <v>0</v>
      </c>
      <c r="S156" s="173">
        <f t="shared" si="12"/>
        <v>0</v>
      </c>
      <c r="T156" s="173">
        <f t="shared" si="13"/>
        <v>0</v>
      </c>
      <c r="U156" s="173">
        <f t="shared" si="11"/>
        <v>1</v>
      </c>
      <c r="AA156" s="5"/>
      <c r="AB156" s="5"/>
      <c r="AC156" s="5"/>
    </row>
    <row r="157" spans="7:29" x14ac:dyDescent="0.2">
      <c r="G157" s="248">
        <v>20</v>
      </c>
      <c r="H157" s="14" t="s">
        <v>364</v>
      </c>
      <c r="I157" s="36"/>
      <c r="J157" s="149">
        <v>156</v>
      </c>
      <c r="K157" s="153">
        <v>1</v>
      </c>
      <c r="L157" s="172">
        <v>0</v>
      </c>
      <c r="M157" s="172">
        <v>1</v>
      </c>
      <c r="N157" s="94">
        <v>1</v>
      </c>
      <c r="O157" s="94">
        <v>1</v>
      </c>
      <c r="P157" s="94">
        <v>1</v>
      </c>
      <c r="Q157" s="94">
        <v>0</v>
      </c>
      <c r="R157" s="173">
        <f t="shared" si="10"/>
        <v>0</v>
      </c>
      <c r="S157" s="173">
        <f t="shared" si="12"/>
        <v>0</v>
      </c>
      <c r="T157" s="173">
        <f t="shared" si="13"/>
        <v>0</v>
      </c>
      <c r="U157" s="173">
        <f t="shared" si="11"/>
        <v>1</v>
      </c>
      <c r="AA157" s="5"/>
      <c r="AB157" s="5"/>
      <c r="AC157" s="5"/>
    </row>
    <row r="158" spans="7:29" x14ac:dyDescent="0.2">
      <c r="G158" s="248">
        <v>20</v>
      </c>
      <c r="H158" s="14" t="s">
        <v>364</v>
      </c>
      <c r="I158" s="36"/>
      <c r="J158" s="149">
        <v>157</v>
      </c>
      <c r="K158" s="153">
        <v>1</v>
      </c>
      <c r="L158" s="172">
        <v>0</v>
      </c>
      <c r="M158" s="172">
        <v>1</v>
      </c>
      <c r="N158" s="94">
        <v>1</v>
      </c>
      <c r="O158" s="94">
        <v>1</v>
      </c>
      <c r="P158" s="94">
        <v>1</v>
      </c>
      <c r="Q158" s="94">
        <v>0</v>
      </c>
      <c r="R158" s="173">
        <f t="shared" si="10"/>
        <v>0</v>
      </c>
      <c r="S158" s="173">
        <f t="shared" si="12"/>
        <v>0</v>
      </c>
      <c r="T158" s="173">
        <f t="shared" si="13"/>
        <v>0</v>
      </c>
      <c r="U158" s="173">
        <f t="shared" si="11"/>
        <v>1</v>
      </c>
      <c r="AA158" s="5"/>
      <c r="AB158" s="5"/>
      <c r="AC158" s="5"/>
    </row>
    <row r="159" spans="7:29" x14ac:dyDescent="0.2">
      <c r="G159" s="248">
        <v>20</v>
      </c>
      <c r="H159" s="14" t="s">
        <v>364</v>
      </c>
      <c r="I159" s="36"/>
      <c r="J159" s="149">
        <v>158</v>
      </c>
      <c r="K159" s="153">
        <v>1</v>
      </c>
      <c r="L159" s="172">
        <v>0</v>
      </c>
      <c r="M159" s="172">
        <v>1</v>
      </c>
      <c r="N159" s="94">
        <v>1</v>
      </c>
      <c r="O159" s="94">
        <v>1</v>
      </c>
      <c r="P159" s="94">
        <v>1</v>
      </c>
      <c r="Q159" s="94">
        <v>0</v>
      </c>
      <c r="R159" s="173">
        <f t="shared" si="10"/>
        <v>0</v>
      </c>
      <c r="S159" s="173">
        <f t="shared" si="12"/>
        <v>0</v>
      </c>
      <c r="T159" s="173">
        <f t="shared" si="13"/>
        <v>0</v>
      </c>
      <c r="U159" s="173">
        <f t="shared" si="11"/>
        <v>1</v>
      </c>
      <c r="AA159" s="5"/>
      <c r="AB159" s="5"/>
      <c r="AC159" s="5"/>
    </row>
    <row r="160" spans="7:29" x14ac:dyDescent="0.2">
      <c r="G160" s="248">
        <v>20</v>
      </c>
      <c r="H160" s="14" t="s">
        <v>364</v>
      </c>
      <c r="I160" s="36"/>
      <c r="J160" s="149">
        <v>159</v>
      </c>
      <c r="K160" s="153">
        <v>1</v>
      </c>
      <c r="L160" s="172">
        <v>0</v>
      </c>
      <c r="M160" s="172">
        <v>1</v>
      </c>
      <c r="N160" s="94">
        <v>1</v>
      </c>
      <c r="O160" s="94">
        <v>1</v>
      </c>
      <c r="P160" s="94">
        <v>1</v>
      </c>
      <c r="Q160" s="94">
        <v>0</v>
      </c>
      <c r="R160" s="173">
        <f t="shared" si="10"/>
        <v>0</v>
      </c>
      <c r="S160" s="173">
        <f t="shared" si="12"/>
        <v>0</v>
      </c>
      <c r="T160" s="173">
        <f t="shared" si="13"/>
        <v>0</v>
      </c>
      <c r="U160" s="173">
        <f t="shared" si="11"/>
        <v>1</v>
      </c>
      <c r="AA160" s="5"/>
      <c r="AB160" s="5"/>
      <c r="AC160" s="5"/>
    </row>
    <row r="161" spans="7:29" x14ac:dyDescent="0.2">
      <c r="G161" s="249">
        <v>21</v>
      </c>
      <c r="H161" s="80" t="s">
        <v>391</v>
      </c>
      <c r="I161" s="36"/>
      <c r="J161" s="149">
        <v>160</v>
      </c>
      <c r="K161" s="153">
        <v>1</v>
      </c>
      <c r="L161" s="172">
        <v>0</v>
      </c>
      <c r="M161" s="172">
        <v>1</v>
      </c>
      <c r="N161" s="94">
        <v>1</v>
      </c>
      <c r="O161" s="94">
        <v>1</v>
      </c>
      <c r="P161" s="94">
        <v>1</v>
      </c>
      <c r="Q161" s="94">
        <v>0</v>
      </c>
      <c r="R161" s="173">
        <f t="shared" si="10"/>
        <v>0</v>
      </c>
      <c r="S161" s="173">
        <f t="shared" si="12"/>
        <v>0</v>
      </c>
      <c r="T161" s="173">
        <f t="shared" si="13"/>
        <v>0</v>
      </c>
      <c r="U161" s="173">
        <f t="shared" si="11"/>
        <v>1</v>
      </c>
      <c r="AA161" s="5"/>
      <c r="AB161" s="5"/>
      <c r="AC161" s="5"/>
    </row>
    <row r="162" spans="7:29" x14ac:dyDescent="0.2">
      <c r="G162" s="249">
        <v>21</v>
      </c>
      <c r="H162" s="14" t="s">
        <v>393</v>
      </c>
      <c r="I162" s="36"/>
      <c r="J162" s="149">
        <v>161</v>
      </c>
      <c r="K162" s="153">
        <v>1</v>
      </c>
      <c r="L162" s="172">
        <v>0</v>
      </c>
      <c r="M162" s="172">
        <v>1</v>
      </c>
      <c r="N162" s="94">
        <v>1</v>
      </c>
      <c r="O162" s="94">
        <v>1</v>
      </c>
      <c r="P162" s="94">
        <v>1</v>
      </c>
      <c r="Q162" s="94">
        <v>1</v>
      </c>
      <c r="R162" s="173">
        <f t="shared" si="10"/>
        <v>0</v>
      </c>
      <c r="S162" s="173">
        <f t="shared" si="12"/>
        <v>0</v>
      </c>
      <c r="T162" s="173">
        <f t="shared" si="13"/>
        <v>0</v>
      </c>
      <c r="U162" s="173">
        <f t="shared" si="11"/>
        <v>1</v>
      </c>
      <c r="AA162" s="5"/>
      <c r="AB162" s="5"/>
      <c r="AC162" s="5"/>
    </row>
    <row r="163" spans="7:29" x14ac:dyDescent="0.2">
      <c r="G163" s="249">
        <v>21</v>
      </c>
      <c r="H163" s="14" t="s">
        <v>392</v>
      </c>
      <c r="I163" s="36"/>
      <c r="J163" s="149">
        <v>162</v>
      </c>
      <c r="K163" s="153">
        <v>1</v>
      </c>
      <c r="L163" s="172">
        <v>0</v>
      </c>
      <c r="M163" s="172">
        <v>1</v>
      </c>
      <c r="N163" s="94">
        <v>1</v>
      </c>
      <c r="O163" s="94">
        <v>1</v>
      </c>
      <c r="P163" s="94">
        <v>1</v>
      </c>
      <c r="Q163" s="94">
        <v>1</v>
      </c>
      <c r="R163" s="173">
        <f t="shared" si="10"/>
        <v>0</v>
      </c>
      <c r="S163" s="173">
        <f t="shared" si="12"/>
        <v>0</v>
      </c>
      <c r="T163" s="173">
        <f t="shared" si="13"/>
        <v>0</v>
      </c>
      <c r="U163" s="173">
        <f t="shared" si="11"/>
        <v>1</v>
      </c>
      <c r="AA163" s="5"/>
      <c r="AB163" s="5"/>
      <c r="AC163" s="5"/>
    </row>
    <row r="164" spans="7:29" x14ac:dyDescent="0.2">
      <c r="G164" s="249">
        <v>21</v>
      </c>
      <c r="H164" s="14" t="s">
        <v>393</v>
      </c>
      <c r="I164" s="36"/>
      <c r="J164" s="149">
        <v>163</v>
      </c>
      <c r="K164" s="153">
        <v>1</v>
      </c>
      <c r="L164" s="172">
        <v>0</v>
      </c>
      <c r="M164" s="172">
        <v>1</v>
      </c>
      <c r="N164" s="94">
        <v>1</v>
      </c>
      <c r="O164" s="94">
        <v>1</v>
      </c>
      <c r="P164" s="94">
        <v>1</v>
      </c>
      <c r="Q164" s="94">
        <v>1</v>
      </c>
      <c r="R164" s="173">
        <f t="shared" si="10"/>
        <v>0</v>
      </c>
      <c r="S164" s="173">
        <f t="shared" si="12"/>
        <v>0</v>
      </c>
      <c r="T164" s="173">
        <f t="shared" si="13"/>
        <v>0</v>
      </c>
      <c r="U164" s="173">
        <f t="shared" si="11"/>
        <v>1</v>
      </c>
      <c r="AA164" s="5"/>
      <c r="AB164" s="5"/>
      <c r="AC164" s="5"/>
    </row>
    <row r="165" spans="7:29" x14ac:dyDescent="0.2">
      <c r="G165" s="249">
        <v>21</v>
      </c>
      <c r="H165" s="14" t="s">
        <v>393</v>
      </c>
      <c r="I165" s="36"/>
      <c r="J165" s="149">
        <v>164</v>
      </c>
      <c r="K165" s="153">
        <v>1</v>
      </c>
      <c r="L165" s="172">
        <v>0</v>
      </c>
      <c r="M165" s="172">
        <v>1</v>
      </c>
      <c r="N165" s="94">
        <v>1</v>
      </c>
      <c r="O165" s="94">
        <v>1</v>
      </c>
      <c r="P165" s="94">
        <v>1</v>
      </c>
      <c r="Q165" s="94">
        <v>1</v>
      </c>
      <c r="R165" s="173">
        <f t="shared" si="10"/>
        <v>0</v>
      </c>
      <c r="S165" s="173">
        <f t="shared" si="12"/>
        <v>0</v>
      </c>
      <c r="T165" s="173">
        <f t="shared" si="13"/>
        <v>0</v>
      </c>
      <c r="U165" s="173">
        <f t="shared" si="11"/>
        <v>1</v>
      </c>
      <c r="AA165" s="5"/>
      <c r="AB165" s="5"/>
      <c r="AC165" s="5"/>
    </row>
    <row r="166" spans="7:29" x14ac:dyDescent="0.2">
      <c r="G166" s="249">
        <v>21</v>
      </c>
      <c r="H166" s="14" t="s">
        <v>393</v>
      </c>
      <c r="I166" s="36"/>
      <c r="J166" s="149">
        <v>165</v>
      </c>
      <c r="K166" s="153">
        <v>1</v>
      </c>
      <c r="L166" s="172">
        <v>0</v>
      </c>
      <c r="M166" s="172">
        <v>1</v>
      </c>
      <c r="N166" s="94">
        <v>1</v>
      </c>
      <c r="O166" s="94">
        <v>1</v>
      </c>
      <c r="P166" s="94">
        <v>1</v>
      </c>
      <c r="Q166" s="94">
        <v>1</v>
      </c>
      <c r="R166" s="173">
        <f t="shared" si="10"/>
        <v>0</v>
      </c>
      <c r="S166" s="173">
        <f t="shared" si="12"/>
        <v>0</v>
      </c>
      <c r="T166" s="173">
        <f t="shared" si="13"/>
        <v>0</v>
      </c>
      <c r="U166" s="173">
        <f t="shared" si="11"/>
        <v>1</v>
      </c>
      <c r="AA166" s="5"/>
      <c r="AB166" s="5"/>
      <c r="AC166" s="5"/>
    </row>
    <row r="167" spans="7:29" x14ac:dyDescent="0.2">
      <c r="G167" s="249">
        <v>21</v>
      </c>
      <c r="H167" s="14" t="s">
        <v>366</v>
      </c>
      <c r="I167" s="36"/>
      <c r="J167" s="149">
        <v>166</v>
      </c>
      <c r="K167" s="153">
        <v>1</v>
      </c>
      <c r="L167" s="172">
        <v>0</v>
      </c>
      <c r="M167" s="172">
        <v>1</v>
      </c>
      <c r="N167" s="94">
        <v>1</v>
      </c>
      <c r="O167" s="94">
        <v>1</v>
      </c>
      <c r="P167" s="94">
        <v>1</v>
      </c>
      <c r="Q167" s="94">
        <v>0</v>
      </c>
      <c r="R167" s="173">
        <f t="shared" si="10"/>
        <v>0</v>
      </c>
      <c r="S167" s="173">
        <f t="shared" si="12"/>
        <v>0</v>
      </c>
      <c r="T167" s="173">
        <f t="shared" si="13"/>
        <v>0</v>
      </c>
      <c r="U167" s="173">
        <f t="shared" si="11"/>
        <v>1</v>
      </c>
      <c r="AA167" s="5"/>
      <c r="AB167" s="5"/>
      <c r="AC167" s="5"/>
    </row>
    <row r="168" spans="7:29" x14ac:dyDescent="0.2">
      <c r="G168" s="249">
        <v>21</v>
      </c>
      <c r="H168" s="14" t="s">
        <v>366</v>
      </c>
      <c r="I168" s="36"/>
      <c r="J168" s="149">
        <v>167</v>
      </c>
      <c r="K168" s="153">
        <v>1</v>
      </c>
      <c r="L168" s="172">
        <v>0</v>
      </c>
      <c r="M168" s="172">
        <v>1</v>
      </c>
      <c r="N168" s="94">
        <v>1</v>
      </c>
      <c r="O168" s="94">
        <v>1</v>
      </c>
      <c r="P168" s="94">
        <v>1</v>
      </c>
      <c r="Q168" s="94">
        <v>0</v>
      </c>
      <c r="R168" s="173">
        <f t="shared" si="10"/>
        <v>0</v>
      </c>
      <c r="S168" s="173">
        <f t="shared" si="12"/>
        <v>0</v>
      </c>
      <c r="T168" s="173">
        <f t="shared" si="13"/>
        <v>0</v>
      </c>
      <c r="U168" s="173">
        <f t="shared" si="11"/>
        <v>1</v>
      </c>
      <c r="AA168" s="5"/>
      <c r="AB168" s="5"/>
      <c r="AC168" s="5"/>
    </row>
    <row r="169" spans="7:29" x14ac:dyDescent="0.2">
      <c r="G169" s="249">
        <v>21</v>
      </c>
      <c r="H169" s="14" t="s">
        <v>391</v>
      </c>
      <c r="I169" s="36"/>
      <c r="J169" s="149">
        <v>168</v>
      </c>
      <c r="K169" s="153">
        <v>1</v>
      </c>
      <c r="L169" s="172">
        <v>0</v>
      </c>
      <c r="M169" s="172">
        <v>1</v>
      </c>
      <c r="N169" s="94">
        <v>1</v>
      </c>
      <c r="O169" s="94">
        <v>1</v>
      </c>
      <c r="P169" s="94">
        <v>1</v>
      </c>
      <c r="Q169" s="94">
        <v>0</v>
      </c>
      <c r="R169" s="173">
        <f t="shared" si="10"/>
        <v>0</v>
      </c>
      <c r="S169" s="173">
        <f t="shared" si="12"/>
        <v>0</v>
      </c>
      <c r="T169" s="173">
        <f t="shared" si="13"/>
        <v>0</v>
      </c>
      <c r="U169" s="173">
        <f t="shared" si="11"/>
        <v>1</v>
      </c>
      <c r="AA169" s="5"/>
      <c r="AB169" s="5"/>
      <c r="AC169" s="5"/>
    </row>
    <row r="170" spans="7:29" x14ac:dyDescent="0.2">
      <c r="G170" s="249">
        <v>21</v>
      </c>
      <c r="H170" s="14" t="s">
        <v>392</v>
      </c>
      <c r="I170" s="36"/>
      <c r="J170" s="149">
        <v>169</v>
      </c>
      <c r="K170" s="153">
        <v>1</v>
      </c>
      <c r="L170" s="172">
        <v>0</v>
      </c>
      <c r="M170" s="172">
        <v>1</v>
      </c>
      <c r="N170" s="94">
        <v>1</v>
      </c>
      <c r="O170" s="94">
        <v>1</v>
      </c>
      <c r="P170" s="94">
        <v>1</v>
      </c>
      <c r="Q170" s="94">
        <v>0</v>
      </c>
      <c r="R170" s="173">
        <f t="shared" si="10"/>
        <v>0</v>
      </c>
      <c r="S170" s="173">
        <f t="shared" si="12"/>
        <v>0</v>
      </c>
      <c r="T170" s="173">
        <f t="shared" si="13"/>
        <v>0</v>
      </c>
      <c r="U170" s="173">
        <f t="shared" si="11"/>
        <v>1</v>
      </c>
      <c r="AA170" s="5"/>
      <c r="AB170" s="5"/>
      <c r="AC170" s="5"/>
    </row>
    <row r="171" spans="7:29" x14ac:dyDescent="0.2">
      <c r="G171" s="249">
        <v>21</v>
      </c>
      <c r="H171" s="14" t="s">
        <v>391</v>
      </c>
      <c r="I171" s="36"/>
      <c r="J171" s="149">
        <v>170</v>
      </c>
      <c r="K171" s="153">
        <v>1</v>
      </c>
      <c r="L171" s="172">
        <v>0</v>
      </c>
      <c r="M171" s="172">
        <v>1</v>
      </c>
      <c r="N171" s="94">
        <v>1</v>
      </c>
      <c r="O171" s="94">
        <v>1</v>
      </c>
      <c r="P171" s="94">
        <v>1</v>
      </c>
      <c r="Q171" s="94">
        <v>0</v>
      </c>
      <c r="R171" s="173">
        <f t="shared" si="10"/>
        <v>0</v>
      </c>
      <c r="S171" s="173">
        <f t="shared" si="12"/>
        <v>0</v>
      </c>
      <c r="T171" s="173">
        <f t="shared" si="13"/>
        <v>0</v>
      </c>
      <c r="U171" s="173">
        <f t="shared" si="11"/>
        <v>1</v>
      </c>
      <c r="AA171" s="5"/>
      <c r="AB171" s="5"/>
      <c r="AC171" s="5"/>
    </row>
    <row r="172" spans="7:29" x14ac:dyDescent="0.2">
      <c r="G172" s="249">
        <v>21</v>
      </c>
      <c r="H172" s="80" t="s">
        <v>393</v>
      </c>
      <c r="I172" s="36"/>
      <c r="J172" s="149">
        <v>171</v>
      </c>
      <c r="K172" s="153">
        <v>1</v>
      </c>
      <c r="L172" s="172">
        <v>0</v>
      </c>
      <c r="M172" s="172">
        <v>1</v>
      </c>
      <c r="N172" s="94">
        <v>1</v>
      </c>
      <c r="O172" s="94">
        <v>1</v>
      </c>
      <c r="P172" s="94">
        <v>1</v>
      </c>
      <c r="Q172" s="94">
        <v>0</v>
      </c>
      <c r="R172" s="173">
        <f t="shared" si="10"/>
        <v>0</v>
      </c>
      <c r="S172" s="173">
        <f t="shared" si="12"/>
        <v>0</v>
      </c>
      <c r="T172" s="173">
        <f t="shared" si="13"/>
        <v>0</v>
      </c>
      <c r="U172" s="173">
        <f t="shared" si="11"/>
        <v>1</v>
      </c>
      <c r="AA172" s="5"/>
      <c r="AB172" s="5"/>
      <c r="AC172" s="5"/>
    </row>
    <row r="173" spans="7:29" x14ac:dyDescent="0.2">
      <c r="G173" s="249">
        <v>21</v>
      </c>
      <c r="H173" s="80" t="s">
        <v>393</v>
      </c>
      <c r="I173" s="36"/>
      <c r="J173" s="149">
        <v>172</v>
      </c>
      <c r="K173" s="153">
        <v>1</v>
      </c>
      <c r="L173" s="172">
        <v>0</v>
      </c>
      <c r="M173" s="172">
        <v>1</v>
      </c>
      <c r="N173" s="94">
        <v>1</v>
      </c>
      <c r="O173" s="94">
        <v>1</v>
      </c>
      <c r="P173" s="94">
        <v>1</v>
      </c>
      <c r="Q173" s="94">
        <v>0</v>
      </c>
      <c r="R173" s="173">
        <f t="shared" si="10"/>
        <v>0</v>
      </c>
      <c r="S173" s="173">
        <f t="shared" si="12"/>
        <v>0</v>
      </c>
      <c r="T173" s="173">
        <f t="shared" si="13"/>
        <v>0</v>
      </c>
      <c r="U173" s="173">
        <f t="shared" si="11"/>
        <v>1</v>
      </c>
      <c r="AA173" s="5"/>
      <c r="AB173" s="5"/>
      <c r="AC173" s="5"/>
    </row>
    <row r="174" spans="7:29" x14ac:dyDescent="0.2">
      <c r="G174" s="249">
        <v>21</v>
      </c>
      <c r="H174" s="14" t="s">
        <v>362</v>
      </c>
      <c r="I174" s="36"/>
      <c r="J174" s="149">
        <v>173</v>
      </c>
      <c r="K174" s="153">
        <v>1</v>
      </c>
      <c r="L174" s="172">
        <v>0</v>
      </c>
      <c r="M174" s="172">
        <v>1</v>
      </c>
      <c r="N174" s="94">
        <v>1</v>
      </c>
      <c r="O174" s="94">
        <v>1</v>
      </c>
      <c r="P174" s="94">
        <v>1</v>
      </c>
      <c r="Q174" s="94">
        <v>0</v>
      </c>
      <c r="R174" s="173">
        <f t="shared" si="10"/>
        <v>0</v>
      </c>
      <c r="S174" s="173">
        <f t="shared" si="12"/>
        <v>0</v>
      </c>
      <c r="T174" s="173">
        <f t="shared" si="13"/>
        <v>0</v>
      </c>
      <c r="U174" s="173">
        <f t="shared" si="11"/>
        <v>1</v>
      </c>
      <c r="AA174" s="5"/>
      <c r="AB174" s="5"/>
      <c r="AC174" s="5"/>
    </row>
    <row r="175" spans="7:29" x14ac:dyDescent="0.2">
      <c r="G175" s="249">
        <v>21</v>
      </c>
      <c r="H175" s="14" t="s">
        <v>391</v>
      </c>
      <c r="I175" s="36"/>
      <c r="J175" s="149">
        <v>174</v>
      </c>
      <c r="K175" s="153">
        <v>1</v>
      </c>
      <c r="L175" s="172">
        <v>0</v>
      </c>
      <c r="M175" s="172">
        <v>1</v>
      </c>
      <c r="N175" s="94">
        <v>1</v>
      </c>
      <c r="O175" s="94">
        <v>1</v>
      </c>
      <c r="P175" s="94">
        <v>1</v>
      </c>
      <c r="Q175" s="94">
        <v>1</v>
      </c>
      <c r="R175" s="173">
        <f t="shared" si="10"/>
        <v>0</v>
      </c>
      <c r="S175" s="173">
        <f t="shared" si="12"/>
        <v>0</v>
      </c>
      <c r="T175" s="173">
        <f t="shared" si="13"/>
        <v>0</v>
      </c>
      <c r="U175" s="173">
        <f t="shared" si="11"/>
        <v>1</v>
      </c>
      <c r="AA175" s="5"/>
      <c r="AB175" s="5"/>
      <c r="AC175" s="5"/>
    </row>
    <row r="176" spans="7:29" x14ac:dyDescent="0.2">
      <c r="G176" s="249">
        <v>21</v>
      </c>
      <c r="H176" s="14" t="s">
        <v>393</v>
      </c>
      <c r="I176" s="36"/>
      <c r="J176" s="149">
        <v>175</v>
      </c>
      <c r="K176" s="153">
        <v>1</v>
      </c>
      <c r="L176" s="172">
        <v>0</v>
      </c>
      <c r="M176" s="172">
        <v>1</v>
      </c>
      <c r="N176" s="94">
        <v>1</v>
      </c>
      <c r="O176" s="94">
        <v>1</v>
      </c>
      <c r="P176" s="94">
        <v>1</v>
      </c>
      <c r="Q176" s="94">
        <v>1</v>
      </c>
      <c r="R176" s="173">
        <f t="shared" si="10"/>
        <v>0</v>
      </c>
      <c r="S176" s="173">
        <f t="shared" si="12"/>
        <v>0</v>
      </c>
      <c r="T176" s="173">
        <f t="shared" si="13"/>
        <v>0</v>
      </c>
      <c r="U176" s="173">
        <f t="shared" si="11"/>
        <v>1</v>
      </c>
      <c r="AA176" s="5"/>
      <c r="AB176" s="5"/>
      <c r="AC176" s="5"/>
    </row>
    <row r="177" spans="7:29" x14ac:dyDescent="0.2">
      <c r="G177" s="249">
        <v>21</v>
      </c>
      <c r="H177" s="14" t="s">
        <v>366</v>
      </c>
      <c r="I177" s="36"/>
      <c r="J177" s="149">
        <v>176</v>
      </c>
      <c r="K177" s="153">
        <v>1</v>
      </c>
      <c r="L177" s="172">
        <v>0</v>
      </c>
      <c r="M177" s="172">
        <v>1</v>
      </c>
      <c r="N177" s="94">
        <v>1</v>
      </c>
      <c r="O177" s="94">
        <v>1</v>
      </c>
      <c r="P177" s="94">
        <v>1</v>
      </c>
      <c r="Q177" s="94">
        <v>0</v>
      </c>
      <c r="R177" s="173">
        <f t="shared" si="10"/>
        <v>0</v>
      </c>
      <c r="S177" s="173">
        <f t="shared" si="12"/>
        <v>0</v>
      </c>
      <c r="T177" s="173">
        <f t="shared" si="13"/>
        <v>0</v>
      </c>
      <c r="U177" s="173">
        <f t="shared" si="11"/>
        <v>1</v>
      </c>
      <c r="AA177" s="5"/>
      <c r="AB177" s="5"/>
      <c r="AC177" s="5"/>
    </row>
    <row r="178" spans="7:29" x14ac:dyDescent="0.2">
      <c r="G178" s="249">
        <v>21</v>
      </c>
      <c r="H178" s="14" t="s">
        <v>362</v>
      </c>
      <c r="I178" s="36"/>
      <c r="J178" s="149">
        <v>177</v>
      </c>
      <c r="K178" s="153">
        <v>1</v>
      </c>
      <c r="L178" s="172">
        <v>0</v>
      </c>
      <c r="M178" s="172">
        <v>1</v>
      </c>
      <c r="N178" s="94">
        <v>1</v>
      </c>
      <c r="O178" s="94">
        <v>1</v>
      </c>
      <c r="P178" s="94">
        <v>1</v>
      </c>
      <c r="Q178" s="94">
        <v>0</v>
      </c>
      <c r="R178" s="173">
        <f t="shared" si="10"/>
        <v>0</v>
      </c>
      <c r="S178" s="173">
        <f t="shared" si="12"/>
        <v>0</v>
      </c>
      <c r="T178" s="173">
        <f t="shared" si="13"/>
        <v>0</v>
      </c>
      <c r="U178" s="173">
        <f t="shared" si="11"/>
        <v>1</v>
      </c>
      <c r="AA178" s="5"/>
      <c r="AB178" s="5"/>
      <c r="AC178" s="5"/>
    </row>
    <row r="179" spans="7:29" x14ac:dyDescent="0.2">
      <c r="G179" s="249">
        <v>21</v>
      </c>
      <c r="H179" s="14" t="s">
        <v>364</v>
      </c>
      <c r="I179" s="36"/>
      <c r="J179" s="149">
        <v>178</v>
      </c>
      <c r="K179" s="153">
        <v>1</v>
      </c>
      <c r="L179" s="172">
        <v>0</v>
      </c>
      <c r="M179" s="172">
        <v>1</v>
      </c>
      <c r="N179" s="94">
        <v>1</v>
      </c>
      <c r="O179" s="94">
        <v>1</v>
      </c>
      <c r="P179" s="94">
        <v>1</v>
      </c>
      <c r="Q179" s="94">
        <v>0</v>
      </c>
      <c r="R179" s="173">
        <f t="shared" si="10"/>
        <v>0</v>
      </c>
      <c r="S179" s="173">
        <f t="shared" si="12"/>
        <v>0</v>
      </c>
      <c r="T179" s="173">
        <f t="shared" si="13"/>
        <v>0</v>
      </c>
      <c r="U179" s="173">
        <f t="shared" si="11"/>
        <v>1</v>
      </c>
      <c r="AA179" s="5"/>
      <c r="AB179" s="5"/>
      <c r="AC179" s="5"/>
    </row>
    <row r="180" spans="7:29" x14ac:dyDescent="0.2">
      <c r="G180" s="249">
        <v>21</v>
      </c>
      <c r="H180" s="14" t="s">
        <v>391</v>
      </c>
      <c r="I180" s="36"/>
      <c r="J180" s="149">
        <v>179</v>
      </c>
      <c r="K180" s="153">
        <v>1</v>
      </c>
      <c r="L180" s="172">
        <v>0</v>
      </c>
      <c r="M180" s="172">
        <v>1</v>
      </c>
      <c r="N180" s="94">
        <v>1</v>
      </c>
      <c r="O180" s="94">
        <v>1</v>
      </c>
      <c r="P180" s="94">
        <v>1</v>
      </c>
      <c r="Q180" s="94">
        <v>0</v>
      </c>
      <c r="R180" s="173">
        <f t="shared" si="10"/>
        <v>0</v>
      </c>
      <c r="S180" s="173">
        <f t="shared" si="12"/>
        <v>0</v>
      </c>
      <c r="T180" s="173">
        <f t="shared" si="13"/>
        <v>0</v>
      </c>
      <c r="U180" s="173">
        <f t="shared" si="11"/>
        <v>1</v>
      </c>
      <c r="AA180" s="5"/>
      <c r="AB180" s="5"/>
      <c r="AC180" s="5"/>
    </row>
    <row r="181" spans="7:29" x14ac:dyDescent="0.2">
      <c r="G181" s="249">
        <v>21</v>
      </c>
      <c r="H181" t="s">
        <v>393</v>
      </c>
      <c r="I181" s="36"/>
      <c r="J181" s="149">
        <v>180</v>
      </c>
      <c r="K181" s="153">
        <v>1</v>
      </c>
      <c r="L181" s="172">
        <v>0</v>
      </c>
      <c r="M181" s="172">
        <v>1</v>
      </c>
      <c r="N181" s="94">
        <v>1</v>
      </c>
      <c r="O181" s="94">
        <v>1</v>
      </c>
      <c r="P181" s="94">
        <v>1</v>
      </c>
      <c r="Q181" s="94">
        <v>0</v>
      </c>
      <c r="R181" s="173">
        <f t="shared" si="10"/>
        <v>0</v>
      </c>
      <c r="S181" s="173">
        <f t="shared" si="12"/>
        <v>0</v>
      </c>
      <c r="T181" s="173">
        <f t="shared" si="13"/>
        <v>0</v>
      </c>
      <c r="U181" s="173">
        <f t="shared" si="11"/>
        <v>1</v>
      </c>
      <c r="AA181" s="5"/>
      <c r="AB181" s="5"/>
      <c r="AC181" s="5"/>
    </row>
    <row r="182" spans="7:29" x14ac:dyDescent="0.2">
      <c r="G182" s="249">
        <v>21</v>
      </c>
      <c r="H182" s="14" t="s">
        <v>366</v>
      </c>
      <c r="J182" s="149">
        <v>181</v>
      </c>
      <c r="K182" s="153">
        <v>1</v>
      </c>
      <c r="L182" s="172">
        <v>0</v>
      </c>
      <c r="M182" s="172">
        <v>1</v>
      </c>
      <c r="N182" s="94">
        <v>1</v>
      </c>
      <c r="O182" s="94">
        <v>1</v>
      </c>
      <c r="P182" s="94">
        <v>1</v>
      </c>
      <c r="Q182" s="94">
        <v>0</v>
      </c>
      <c r="R182" s="173">
        <f t="shared" ref="R182:R204" si="14">MIN(L182:O182)</f>
        <v>0</v>
      </c>
      <c r="S182" s="173">
        <f t="shared" ref="S182:S204" si="15">MIN(L182:P182)</f>
        <v>0</v>
      </c>
      <c r="T182" s="173">
        <f t="shared" ref="T182:T204" si="16">MIN(L182:O182,Q182)</f>
        <v>0</v>
      </c>
      <c r="U182" s="173">
        <f t="shared" ref="U182:U204" si="17">MIN(M182:O182)</f>
        <v>1</v>
      </c>
    </row>
    <row r="183" spans="7:29" x14ac:dyDescent="0.2">
      <c r="G183" s="249">
        <v>21</v>
      </c>
      <c r="H183" t="s">
        <v>569</v>
      </c>
      <c r="J183" s="149">
        <v>182</v>
      </c>
      <c r="K183" s="153">
        <v>1</v>
      </c>
      <c r="L183" s="172">
        <v>0</v>
      </c>
      <c r="M183" s="172">
        <v>1</v>
      </c>
      <c r="N183" s="94">
        <v>1</v>
      </c>
      <c r="O183" s="94">
        <v>1</v>
      </c>
      <c r="P183" s="94">
        <v>1</v>
      </c>
      <c r="Q183" s="94">
        <v>0</v>
      </c>
      <c r="R183" s="173">
        <f t="shared" si="14"/>
        <v>0</v>
      </c>
      <c r="S183" s="173">
        <f t="shared" si="15"/>
        <v>0</v>
      </c>
      <c r="T183" s="173">
        <f t="shared" si="16"/>
        <v>0</v>
      </c>
      <c r="U183" s="173">
        <f t="shared" si="17"/>
        <v>1</v>
      </c>
    </row>
    <row r="184" spans="7:29" x14ac:dyDescent="0.2">
      <c r="G184" s="249">
        <v>22</v>
      </c>
      <c r="H184" s="14" t="s">
        <v>391</v>
      </c>
      <c r="J184" s="149">
        <v>183</v>
      </c>
      <c r="K184" s="153">
        <v>1</v>
      </c>
      <c r="L184" s="172">
        <v>0</v>
      </c>
      <c r="M184" s="172">
        <v>1</v>
      </c>
      <c r="N184" s="94">
        <v>1</v>
      </c>
      <c r="O184" s="94">
        <v>1</v>
      </c>
      <c r="P184" s="94">
        <v>1</v>
      </c>
      <c r="Q184" s="94">
        <v>0</v>
      </c>
      <c r="R184" s="173">
        <f t="shared" si="14"/>
        <v>0</v>
      </c>
      <c r="S184" s="173">
        <f t="shared" si="15"/>
        <v>0</v>
      </c>
      <c r="T184" s="173">
        <f t="shared" si="16"/>
        <v>0</v>
      </c>
      <c r="U184" s="173">
        <f t="shared" si="17"/>
        <v>1</v>
      </c>
    </row>
    <row r="185" spans="7:29" x14ac:dyDescent="0.2">
      <c r="G185" s="249">
        <v>22</v>
      </c>
      <c r="H185" s="14" t="s">
        <v>392</v>
      </c>
      <c r="J185" s="149">
        <v>184</v>
      </c>
      <c r="K185" s="153">
        <v>1</v>
      </c>
      <c r="L185" s="172">
        <v>0</v>
      </c>
      <c r="M185" s="172">
        <v>1</v>
      </c>
      <c r="N185" s="94">
        <v>1</v>
      </c>
      <c r="O185" s="94">
        <v>1</v>
      </c>
      <c r="P185" s="94">
        <v>1</v>
      </c>
      <c r="Q185" s="94">
        <v>0</v>
      </c>
      <c r="R185" s="173">
        <f t="shared" si="14"/>
        <v>0</v>
      </c>
      <c r="S185" s="173">
        <f t="shared" si="15"/>
        <v>0</v>
      </c>
      <c r="T185" s="173">
        <f t="shared" si="16"/>
        <v>0</v>
      </c>
      <c r="U185" s="173">
        <f t="shared" si="17"/>
        <v>1</v>
      </c>
    </row>
    <row r="186" spans="7:29" x14ac:dyDescent="0.2">
      <c r="G186" s="249">
        <v>22</v>
      </c>
      <c r="H186" s="14" t="s">
        <v>393</v>
      </c>
      <c r="J186" s="149">
        <v>185</v>
      </c>
      <c r="K186" s="153">
        <v>1</v>
      </c>
      <c r="L186" s="172">
        <v>0</v>
      </c>
      <c r="M186" s="172">
        <v>1</v>
      </c>
      <c r="N186" s="94">
        <v>1</v>
      </c>
      <c r="O186" s="94">
        <v>1</v>
      </c>
      <c r="P186" s="94">
        <v>1</v>
      </c>
      <c r="Q186" s="94">
        <v>0</v>
      </c>
      <c r="R186" s="173">
        <f t="shared" si="14"/>
        <v>0</v>
      </c>
      <c r="S186" s="173">
        <f t="shared" si="15"/>
        <v>0</v>
      </c>
      <c r="T186" s="173">
        <f t="shared" si="16"/>
        <v>0</v>
      </c>
      <c r="U186" s="173">
        <f t="shared" si="17"/>
        <v>1</v>
      </c>
    </row>
    <row r="187" spans="7:29" x14ac:dyDescent="0.2">
      <c r="G187" s="249">
        <v>22</v>
      </c>
      <c r="H187" s="14" t="s">
        <v>393</v>
      </c>
      <c r="J187" s="149">
        <v>186</v>
      </c>
      <c r="K187" s="153">
        <v>1</v>
      </c>
      <c r="L187" s="172">
        <v>0</v>
      </c>
      <c r="M187" s="172">
        <v>1</v>
      </c>
      <c r="N187" s="94">
        <v>1</v>
      </c>
      <c r="O187" s="94">
        <v>1</v>
      </c>
      <c r="P187" s="94">
        <v>1</v>
      </c>
      <c r="Q187" s="94">
        <v>0</v>
      </c>
      <c r="R187" s="173">
        <f t="shared" si="14"/>
        <v>0</v>
      </c>
      <c r="S187" s="173">
        <f t="shared" si="15"/>
        <v>0</v>
      </c>
      <c r="T187" s="173">
        <f t="shared" si="16"/>
        <v>0</v>
      </c>
      <c r="U187" s="173">
        <f t="shared" si="17"/>
        <v>1</v>
      </c>
    </row>
    <row r="188" spans="7:29" x14ac:dyDescent="0.2">
      <c r="G188" s="249">
        <v>22</v>
      </c>
      <c r="H188" s="14" t="s">
        <v>393</v>
      </c>
      <c r="J188" s="149">
        <v>187</v>
      </c>
      <c r="K188" s="153">
        <v>1</v>
      </c>
      <c r="L188" s="172">
        <v>0</v>
      </c>
      <c r="M188" s="172">
        <v>1</v>
      </c>
      <c r="N188" s="94">
        <v>1</v>
      </c>
      <c r="O188" s="94">
        <v>1</v>
      </c>
      <c r="P188" s="94">
        <v>1</v>
      </c>
      <c r="Q188" s="94">
        <v>0</v>
      </c>
      <c r="R188" s="173">
        <f t="shared" si="14"/>
        <v>0</v>
      </c>
      <c r="S188" s="173">
        <f t="shared" si="15"/>
        <v>0</v>
      </c>
      <c r="T188" s="173">
        <f t="shared" si="16"/>
        <v>0</v>
      </c>
      <c r="U188" s="173">
        <f t="shared" si="17"/>
        <v>1</v>
      </c>
    </row>
    <row r="189" spans="7:29" x14ac:dyDescent="0.2">
      <c r="G189" s="249">
        <v>22</v>
      </c>
      <c r="H189" s="14" t="s">
        <v>393</v>
      </c>
      <c r="J189" s="149">
        <v>188</v>
      </c>
      <c r="K189" s="153">
        <v>1</v>
      </c>
      <c r="L189" s="172">
        <v>0</v>
      </c>
      <c r="M189" s="172">
        <v>1</v>
      </c>
      <c r="N189" s="94">
        <v>1</v>
      </c>
      <c r="O189" s="94">
        <v>1</v>
      </c>
      <c r="P189" s="94">
        <v>1</v>
      </c>
      <c r="Q189" s="94">
        <v>0</v>
      </c>
      <c r="R189" s="173">
        <f t="shared" si="14"/>
        <v>0</v>
      </c>
      <c r="S189" s="173">
        <f t="shared" si="15"/>
        <v>0</v>
      </c>
      <c r="T189" s="173">
        <f t="shared" si="16"/>
        <v>0</v>
      </c>
      <c r="U189" s="173">
        <f t="shared" si="17"/>
        <v>1</v>
      </c>
    </row>
    <row r="190" spans="7:29" x14ac:dyDescent="0.2">
      <c r="G190" s="249">
        <v>22</v>
      </c>
      <c r="H190" s="14" t="s">
        <v>366</v>
      </c>
      <c r="J190" s="149">
        <v>189</v>
      </c>
      <c r="K190" s="153">
        <v>1</v>
      </c>
      <c r="L190" s="172">
        <v>0</v>
      </c>
      <c r="M190" s="172">
        <v>1</v>
      </c>
      <c r="N190" s="94">
        <v>1</v>
      </c>
      <c r="O190" s="94">
        <v>1</v>
      </c>
      <c r="P190" s="94">
        <v>1</v>
      </c>
      <c r="Q190" s="94">
        <v>0</v>
      </c>
      <c r="R190" s="173">
        <f t="shared" si="14"/>
        <v>0</v>
      </c>
      <c r="S190" s="173">
        <f t="shared" si="15"/>
        <v>0</v>
      </c>
      <c r="T190" s="173">
        <f t="shared" si="16"/>
        <v>0</v>
      </c>
      <c r="U190" s="173">
        <f t="shared" si="17"/>
        <v>1</v>
      </c>
    </row>
    <row r="191" spans="7:29" x14ac:dyDescent="0.2">
      <c r="G191" s="249">
        <v>22</v>
      </c>
      <c r="H191" s="14" t="s">
        <v>366</v>
      </c>
      <c r="J191" s="149">
        <v>190</v>
      </c>
      <c r="K191" s="153">
        <v>1</v>
      </c>
      <c r="L191" s="172">
        <v>0</v>
      </c>
      <c r="M191" s="172">
        <v>1</v>
      </c>
      <c r="N191" s="94">
        <v>1</v>
      </c>
      <c r="O191" s="94">
        <v>1</v>
      </c>
      <c r="P191" s="94">
        <v>1</v>
      </c>
      <c r="Q191" s="94">
        <v>0</v>
      </c>
      <c r="R191" s="173">
        <f t="shared" si="14"/>
        <v>0</v>
      </c>
      <c r="S191" s="173">
        <f t="shared" si="15"/>
        <v>0</v>
      </c>
      <c r="T191" s="173">
        <f t="shared" si="16"/>
        <v>0</v>
      </c>
      <c r="U191" s="173">
        <f t="shared" si="17"/>
        <v>1</v>
      </c>
    </row>
    <row r="192" spans="7:29" x14ac:dyDescent="0.2">
      <c r="G192" s="249">
        <v>22</v>
      </c>
      <c r="H192" s="14" t="s">
        <v>391</v>
      </c>
      <c r="J192" s="149">
        <v>191</v>
      </c>
      <c r="K192" s="153">
        <v>1</v>
      </c>
      <c r="L192" s="172">
        <v>0</v>
      </c>
      <c r="M192" s="172">
        <v>1</v>
      </c>
      <c r="N192" s="94">
        <v>1</v>
      </c>
      <c r="O192" s="94">
        <v>1</v>
      </c>
      <c r="P192" s="94">
        <v>1</v>
      </c>
      <c r="Q192" s="94">
        <v>0</v>
      </c>
      <c r="R192" s="173">
        <f t="shared" si="14"/>
        <v>0</v>
      </c>
      <c r="S192" s="173">
        <f t="shared" si="15"/>
        <v>0</v>
      </c>
      <c r="T192" s="173">
        <f t="shared" si="16"/>
        <v>0</v>
      </c>
      <c r="U192" s="173">
        <f t="shared" si="17"/>
        <v>1</v>
      </c>
    </row>
    <row r="193" spans="7:21" x14ac:dyDescent="0.2">
      <c r="G193" s="249">
        <v>22</v>
      </c>
      <c r="H193" s="14" t="s">
        <v>366</v>
      </c>
      <c r="J193" s="149">
        <v>192</v>
      </c>
      <c r="K193" s="153">
        <v>1</v>
      </c>
      <c r="L193" s="172">
        <v>0</v>
      </c>
      <c r="M193" s="172">
        <v>1</v>
      </c>
      <c r="N193" s="94">
        <v>1</v>
      </c>
      <c r="O193" s="94">
        <v>1</v>
      </c>
      <c r="P193" s="94">
        <v>1</v>
      </c>
      <c r="Q193" s="94">
        <v>0</v>
      </c>
      <c r="R193" s="173">
        <f t="shared" si="14"/>
        <v>0</v>
      </c>
      <c r="S193" s="173">
        <f t="shared" si="15"/>
        <v>0</v>
      </c>
      <c r="T193" s="173">
        <f t="shared" si="16"/>
        <v>0</v>
      </c>
      <c r="U193" s="173">
        <f t="shared" si="17"/>
        <v>1</v>
      </c>
    </row>
    <row r="194" spans="7:21" x14ac:dyDescent="0.2">
      <c r="G194" s="249">
        <v>22</v>
      </c>
      <c r="H194" s="14" t="s">
        <v>392</v>
      </c>
      <c r="J194" s="149">
        <v>193</v>
      </c>
      <c r="K194" s="153">
        <v>1</v>
      </c>
      <c r="L194" s="172">
        <v>0</v>
      </c>
      <c r="M194" s="172">
        <v>1</v>
      </c>
      <c r="N194" s="94">
        <v>1</v>
      </c>
      <c r="O194" s="94">
        <v>1</v>
      </c>
      <c r="P194" s="94">
        <v>1</v>
      </c>
      <c r="Q194" s="94">
        <v>0</v>
      </c>
      <c r="R194" s="173">
        <f t="shared" si="14"/>
        <v>0</v>
      </c>
      <c r="S194" s="173">
        <f t="shared" si="15"/>
        <v>0</v>
      </c>
      <c r="T194" s="173">
        <f t="shared" si="16"/>
        <v>0</v>
      </c>
      <c r="U194" s="173">
        <f t="shared" si="17"/>
        <v>1</v>
      </c>
    </row>
    <row r="195" spans="7:21" x14ac:dyDescent="0.2">
      <c r="G195" s="249">
        <v>22</v>
      </c>
      <c r="H195" s="14" t="s">
        <v>391</v>
      </c>
      <c r="J195" s="149">
        <v>194</v>
      </c>
      <c r="K195" s="153">
        <v>1</v>
      </c>
      <c r="L195" s="172">
        <v>0</v>
      </c>
      <c r="M195" s="172">
        <v>1</v>
      </c>
      <c r="N195" s="94">
        <v>1</v>
      </c>
      <c r="O195" s="94">
        <v>1</v>
      </c>
      <c r="P195" s="94">
        <v>1</v>
      </c>
      <c r="Q195" s="94">
        <v>0</v>
      </c>
      <c r="R195" s="173">
        <f t="shared" si="14"/>
        <v>0</v>
      </c>
      <c r="S195" s="173">
        <f t="shared" si="15"/>
        <v>0</v>
      </c>
      <c r="T195" s="173">
        <f t="shared" si="16"/>
        <v>0</v>
      </c>
      <c r="U195" s="173">
        <f t="shared" si="17"/>
        <v>1</v>
      </c>
    </row>
    <row r="196" spans="7:21" x14ac:dyDescent="0.2">
      <c r="G196" s="249">
        <v>22</v>
      </c>
      <c r="H196" s="14" t="s">
        <v>393</v>
      </c>
      <c r="J196" s="149">
        <v>195</v>
      </c>
      <c r="K196" s="153">
        <v>1</v>
      </c>
      <c r="L196" s="172">
        <v>0</v>
      </c>
      <c r="M196" s="172">
        <v>1</v>
      </c>
      <c r="N196" s="94">
        <v>1</v>
      </c>
      <c r="O196" s="94">
        <v>1</v>
      </c>
      <c r="P196" s="94">
        <v>1</v>
      </c>
      <c r="Q196" s="94">
        <v>0</v>
      </c>
      <c r="R196" s="173">
        <f t="shared" si="14"/>
        <v>0</v>
      </c>
      <c r="S196" s="173">
        <f t="shared" si="15"/>
        <v>0</v>
      </c>
      <c r="T196" s="173">
        <f t="shared" si="16"/>
        <v>0</v>
      </c>
      <c r="U196" s="173">
        <f t="shared" si="17"/>
        <v>1</v>
      </c>
    </row>
    <row r="197" spans="7:21" x14ac:dyDescent="0.2">
      <c r="G197" s="249">
        <v>22</v>
      </c>
      <c r="H197" s="14" t="s">
        <v>391</v>
      </c>
      <c r="J197" s="149">
        <v>196</v>
      </c>
      <c r="K197" s="153">
        <v>1</v>
      </c>
      <c r="L197" s="172">
        <v>0</v>
      </c>
      <c r="M197" s="172">
        <v>1</v>
      </c>
      <c r="N197" s="94">
        <v>1</v>
      </c>
      <c r="O197" s="94">
        <v>1</v>
      </c>
      <c r="P197" s="94">
        <v>1</v>
      </c>
      <c r="Q197" s="94">
        <v>0</v>
      </c>
      <c r="R197" s="173">
        <f t="shared" si="14"/>
        <v>0</v>
      </c>
      <c r="S197" s="173">
        <f t="shared" si="15"/>
        <v>0</v>
      </c>
      <c r="T197" s="173">
        <f t="shared" si="16"/>
        <v>0</v>
      </c>
      <c r="U197" s="173">
        <f t="shared" si="17"/>
        <v>1</v>
      </c>
    </row>
    <row r="198" spans="7:21" x14ac:dyDescent="0.2">
      <c r="G198" s="249">
        <v>22</v>
      </c>
      <c r="H198" s="14" t="s">
        <v>366</v>
      </c>
      <c r="J198" s="149">
        <v>197</v>
      </c>
      <c r="K198" s="153">
        <v>1</v>
      </c>
      <c r="L198" s="172">
        <v>0</v>
      </c>
      <c r="M198" s="172">
        <v>1</v>
      </c>
      <c r="N198" s="94">
        <v>1</v>
      </c>
      <c r="O198" s="94">
        <v>1</v>
      </c>
      <c r="P198" s="94">
        <v>1</v>
      </c>
      <c r="Q198" s="94">
        <v>0</v>
      </c>
      <c r="R198" s="173">
        <f t="shared" si="14"/>
        <v>0</v>
      </c>
      <c r="S198" s="173">
        <f t="shared" si="15"/>
        <v>0</v>
      </c>
      <c r="T198" s="173">
        <f t="shared" si="16"/>
        <v>0</v>
      </c>
      <c r="U198" s="173">
        <f t="shared" si="17"/>
        <v>1</v>
      </c>
    </row>
    <row r="199" spans="7:21" x14ac:dyDescent="0.2">
      <c r="G199" s="249">
        <v>22</v>
      </c>
      <c r="H199" s="14" t="s">
        <v>391</v>
      </c>
      <c r="J199" s="149">
        <v>198</v>
      </c>
      <c r="K199" s="153">
        <v>1</v>
      </c>
      <c r="L199" s="172">
        <v>0</v>
      </c>
      <c r="M199" s="172">
        <v>1</v>
      </c>
      <c r="N199" s="94">
        <v>1</v>
      </c>
      <c r="O199" s="94">
        <v>1</v>
      </c>
      <c r="P199" s="94">
        <v>1</v>
      </c>
      <c r="Q199" s="94">
        <v>0</v>
      </c>
      <c r="R199" s="173">
        <f t="shared" si="14"/>
        <v>0</v>
      </c>
      <c r="S199" s="173">
        <f t="shared" si="15"/>
        <v>0</v>
      </c>
      <c r="T199" s="173">
        <f t="shared" si="16"/>
        <v>0</v>
      </c>
      <c r="U199" s="173">
        <f t="shared" si="17"/>
        <v>1</v>
      </c>
    </row>
    <row r="200" spans="7:21" x14ac:dyDescent="0.2">
      <c r="G200" s="249">
        <v>22</v>
      </c>
      <c r="H200" s="14" t="s">
        <v>366</v>
      </c>
      <c r="J200" s="149">
        <v>199</v>
      </c>
      <c r="K200" s="153">
        <v>1</v>
      </c>
      <c r="L200" s="172">
        <v>0</v>
      </c>
      <c r="M200" s="172">
        <v>1</v>
      </c>
      <c r="N200" s="94">
        <v>1</v>
      </c>
      <c r="O200" s="94">
        <v>1</v>
      </c>
      <c r="P200" s="94">
        <v>1</v>
      </c>
      <c r="Q200" s="94">
        <v>0</v>
      </c>
      <c r="R200" s="173">
        <f t="shared" si="14"/>
        <v>0</v>
      </c>
      <c r="S200" s="173">
        <f t="shared" si="15"/>
        <v>0</v>
      </c>
      <c r="T200" s="173">
        <f t="shared" si="16"/>
        <v>0</v>
      </c>
      <c r="U200" s="173">
        <f t="shared" si="17"/>
        <v>1</v>
      </c>
    </row>
    <row r="201" spans="7:21" x14ac:dyDescent="0.2">
      <c r="G201" s="22">
        <v>23</v>
      </c>
      <c r="H201" t="s">
        <v>364</v>
      </c>
      <c r="J201" s="149">
        <v>200</v>
      </c>
      <c r="K201" s="153">
        <v>1</v>
      </c>
      <c r="L201" s="172">
        <v>0</v>
      </c>
      <c r="M201" s="172">
        <v>1</v>
      </c>
      <c r="N201" s="94">
        <v>1</v>
      </c>
      <c r="O201" s="94">
        <v>1</v>
      </c>
      <c r="P201" s="94">
        <v>1</v>
      </c>
      <c r="Q201" s="94">
        <v>0</v>
      </c>
      <c r="R201" s="173">
        <f t="shared" si="14"/>
        <v>0</v>
      </c>
      <c r="S201" s="173">
        <f t="shared" si="15"/>
        <v>0</v>
      </c>
      <c r="T201" s="173">
        <f t="shared" si="16"/>
        <v>0</v>
      </c>
      <c r="U201" s="173">
        <f t="shared" si="17"/>
        <v>1</v>
      </c>
    </row>
    <row r="202" spans="7:21" x14ac:dyDescent="0.2">
      <c r="G202" s="22">
        <v>23</v>
      </c>
      <c r="H202" t="s">
        <v>394</v>
      </c>
      <c r="J202" s="149">
        <v>201</v>
      </c>
      <c r="K202" s="153">
        <v>1</v>
      </c>
      <c r="L202" s="172">
        <v>0</v>
      </c>
      <c r="M202" s="172">
        <v>1</v>
      </c>
      <c r="N202" s="94">
        <v>1</v>
      </c>
      <c r="O202" s="94">
        <v>1</v>
      </c>
      <c r="P202" s="94">
        <v>1</v>
      </c>
      <c r="Q202" s="94">
        <v>0</v>
      </c>
      <c r="R202" s="173">
        <f t="shared" si="14"/>
        <v>0</v>
      </c>
      <c r="S202" s="173">
        <f t="shared" si="15"/>
        <v>0</v>
      </c>
      <c r="T202" s="173">
        <f t="shared" si="16"/>
        <v>0</v>
      </c>
      <c r="U202" s="173">
        <f t="shared" si="17"/>
        <v>1</v>
      </c>
    </row>
    <row r="203" spans="7:21" x14ac:dyDescent="0.2">
      <c r="G203" s="22">
        <v>24</v>
      </c>
      <c r="H203" t="s">
        <v>364</v>
      </c>
      <c r="J203" s="149">
        <v>202</v>
      </c>
      <c r="K203" s="153">
        <v>1</v>
      </c>
      <c r="L203" s="172">
        <v>0</v>
      </c>
      <c r="M203" s="172">
        <v>1</v>
      </c>
      <c r="N203" s="94">
        <v>1</v>
      </c>
      <c r="O203" s="94">
        <v>1</v>
      </c>
      <c r="P203" s="94">
        <v>1</v>
      </c>
      <c r="Q203" s="94">
        <v>0</v>
      </c>
      <c r="R203" s="173">
        <f t="shared" si="14"/>
        <v>0</v>
      </c>
      <c r="S203" s="173">
        <f t="shared" si="15"/>
        <v>0</v>
      </c>
      <c r="T203" s="173">
        <f t="shared" si="16"/>
        <v>0</v>
      </c>
      <c r="U203" s="173">
        <f t="shared" si="17"/>
        <v>1</v>
      </c>
    </row>
    <row r="204" spans="7:21" x14ac:dyDescent="0.2">
      <c r="G204" s="22">
        <v>24</v>
      </c>
      <c r="H204" t="s">
        <v>394</v>
      </c>
      <c r="J204" s="149">
        <v>203</v>
      </c>
      <c r="K204" s="153">
        <v>1</v>
      </c>
      <c r="L204" s="172">
        <v>0</v>
      </c>
      <c r="M204" s="172">
        <v>1</v>
      </c>
      <c r="N204" s="94">
        <v>1</v>
      </c>
      <c r="O204" s="94">
        <v>1</v>
      </c>
      <c r="P204" s="94">
        <v>1</v>
      </c>
      <c r="Q204" s="94">
        <v>0</v>
      </c>
      <c r="R204" s="173">
        <f t="shared" si="14"/>
        <v>0</v>
      </c>
      <c r="S204" s="173">
        <f t="shared" si="15"/>
        <v>0</v>
      </c>
      <c r="T204" s="173">
        <f t="shared" si="16"/>
        <v>0</v>
      </c>
      <c r="U204" s="173">
        <f t="shared" si="17"/>
        <v>1</v>
      </c>
    </row>
    <row r="205" spans="7:21" x14ac:dyDescent="0.2">
      <c r="H205" s="42" t="s">
        <v>570</v>
      </c>
      <c r="J205" s="149">
        <v>204</v>
      </c>
      <c r="K205" s="153">
        <v>0</v>
      </c>
      <c r="L205" s="172">
        <v>0</v>
      </c>
      <c r="M205" s="172">
        <v>1</v>
      </c>
      <c r="N205" s="94">
        <v>1</v>
      </c>
      <c r="O205" s="94">
        <v>1</v>
      </c>
      <c r="P205" s="94">
        <v>1</v>
      </c>
      <c r="Q205" s="94">
        <v>0</v>
      </c>
      <c r="R205" s="173">
        <f t="shared" ref="R205:R214" si="18">MIN(L205:O205)</f>
        <v>0</v>
      </c>
      <c r="S205" s="173">
        <f t="shared" ref="S205:S214" si="19">MIN(L205:P205)</f>
        <v>0</v>
      </c>
      <c r="T205" s="173">
        <f t="shared" ref="T205:T214" si="20">MIN(L205:O205,Q205)</f>
        <v>0</v>
      </c>
      <c r="U205" s="173">
        <f t="shared" ref="U205:U214" si="21">MIN(M205:O205)</f>
        <v>1</v>
      </c>
    </row>
    <row r="206" spans="7:21" x14ac:dyDescent="0.2">
      <c r="H206" s="42" t="s">
        <v>570</v>
      </c>
      <c r="J206" s="149">
        <v>205</v>
      </c>
      <c r="K206" s="153">
        <v>0</v>
      </c>
      <c r="L206" s="172">
        <v>0</v>
      </c>
      <c r="M206" s="172">
        <v>1</v>
      </c>
      <c r="N206" s="94">
        <v>1</v>
      </c>
      <c r="O206" s="94">
        <v>1</v>
      </c>
      <c r="P206" s="94">
        <v>1</v>
      </c>
      <c r="Q206" s="94">
        <v>0</v>
      </c>
      <c r="R206" s="173">
        <f t="shared" si="18"/>
        <v>0</v>
      </c>
      <c r="S206" s="173">
        <f t="shared" si="19"/>
        <v>0</v>
      </c>
      <c r="T206" s="173">
        <f t="shared" si="20"/>
        <v>0</v>
      </c>
      <c r="U206" s="173">
        <f t="shared" si="21"/>
        <v>1</v>
      </c>
    </row>
    <row r="207" spans="7:21" x14ac:dyDescent="0.2">
      <c r="H207" s="42" t="s">
        <v>570</v>
      </c>
      <c r="J207" s="149">
        <v>206</v>
      </c>
      <c r="K207" s="153">
        <v>0</v>
      </c>
      <c r="L207" s="172">
        <v>0</v>
      </c>
      <c r="M207" s="172">
        <v>1</v>
      </c>
      <c r="N207" s="94">
        <v>1</v>
      </c>
      <c r="O207" s="94">
        <v>1</v>
      </c>
      <c r="P207" s="94">
        <v>1</v>
      </c>
      <c r="Q207" s="94">
        <v>0</v>
      </c>
      <c r="R207" s="173">
        <f t="shared" si="18"/>
        <v>0</v>
      </c>
      <c r="S207" s="173">
        <f t="shared" si="19"/>
        <v>0</v>
      </c>
      <c r="T207" s="173">
        <f t="shared" si="20"/>
        <v>0</v>
      </c>
      <c r="U207" s="173">
        <f t="shared" si="21"/>
        <v>1</v>
      </c>
    </row>
    <row r="208" spans="7:21" x14ac:dyDescent="0.2">
      <c r="H208" s="42" t="s">
        <v>570</v>
      </c>
      <c r="J208" s="149">
        <v>207</v>
      </c>
      <c r="K208" s="153">
        <v>0</v>
      </c>
      <c r="L208" s="172">
        <v>0</v>
      </c>
      <c r="M208" s="172">
        <v>1</v>
      </c>
      <c r="N208" s="94">
        <v>1</v>
      </c>
      <c r="O208" s="94">
        <v>1</v>
      </c>
      <c r="P208" s="94">
        <v>1</v>
      </c>
      <c r="Q208" s="94">
        <v>0</v>
      </c>
      <c r="R208" s="173">
        <f t="shared" si="18"/>
        <v>0</v>
      </c>
      <c r="S208" s="173">
        <f t="shared" si="19"/>
        <v>0</v>
      </c>
      <c r="T208" s="173">
        <f t="shared" si="20"/>
        <v>0</v>
      </c>
      <c r="U208" s="173">
        <f t="shared" si="21"/>
        <v>1</v>
      </c>
    </row>
    <row r="209" spans="8:21" x14ac:dyDescent="0.2">
      <c r="H209" s="42" t="s">
        <v>570</v>
      </c>
      <c r="J209" s="149">
        <v>208</v>
      </c>
      <c r="K209" s="153">
        <v>0</v>
      </c>
      <c r="L209" s="172">
        <v>0</v>
      </c>
      <c r="M209" s="172">
        <v>1</v>
      </c>
      <c r="N209" s="94">
        <v>1</v>
      </c>
      <c r="O209" s="94">
        <v>1</v>
      </c>
      <c r="P209" s="94">
        <v>1</v>
      </c>
      <c r="Q209" s="94">
        <v>0</v>
      </c>
      <c r="R209" s="173">
        <f t="shared" si="18"/>
        <v>0</v>
      </c>
      <c r="S209" s="173">
        <f t="shared" si="19"/>
        <v>0</v>
      </c>
      <c r="T209" s="173">
        <f t="shared" si="20"/>
        <v>0</v>
      </c>
      <c r="U209" s="173">
        <f t="shared" si="21"/>
        <v>1</v>
      </c>
    </row>
    <row r="210" spans="8:21" x14ac:dyDescent="0.2">
      <c r="H210" s="42" t="s">
        <v>570</v>
      </c>
      <c r="J210" s="149">
        <v>209</v>
      </c>
      <c r="K210" s="153">
        <v>0</v>
      </c>
      <c r="L210" s="172">
        <v>0</v>
      </c>
      <c r="M210" s="172">
        <v>1</v>
      </c>
      <c r="N210" s="94">
        <v>1</v>
      </c>
      <c r="O210" s="94">
        <v>1</v>
      </c>
      <c r="P210" s="94">
        <v>1</v>
      </c>
      <c r="Q210" s="94">
        <v>0</v>
      </c>
      <c r="R210" s="173">
        <f t="shared" si="18"/>
        <v>0</v>
      </c>
      <c r="S210" s="173">
        <f t="shared" si="19"/>
        <v>0</v>
      </c>
      <c r="T210" s="173">
        <f t="shared" si="20"/>
        <v>0</v>
      </c>
      <c r="U210" s="173">
        <f t="shared" si="21"/>
        <v>1</v>
      </c>
    </row>
    <row r="211" spans="8:21" x14ac:dyDescent="0.2">
      <c r="H211" s="42" t="s">
        <v>570</v>
      </c>
      <c r="J211" s="149">
        <v>210</v>
      </c>
      <c r="K211" s="153">
        <v>0</v>
      </c>
      <c r="L211" s="172">
        <v>0</v>
      </c>
      <c r="M211" s="172">
        <v>1</v>
      </c>
      <c r="N211" s="94">
        <v>1</v>
      </c>
      <c r="O211" s="94">
        <v>1</v>
      </c>
      <c r="P211" s="94">
        <v>1</v>
      </c>
      <c r="Q211" s="94">
        <v>0</v>
      </c>
      <c r="R211" s="173">
        <f t="shared" si="18"/>
        <v>0</v>
      </c>
      <c r="S211" s="173">
        <f t="shared" si="19"/>
        <v>0</v>
      </c>
      <c r="T211" s="173">
        <f t="shared" si="20"/>
        <v>0</v>
      </c>
      <c r="U211" s="173">
        <f t="shared" si="21"/>
        <v>1</v>
      </c>
    </row>
    <row r="212" spans="8:21" x14ac:dyDescent="0.2">
      <c r="H212" s="42" t="s">
        <v>570</v>
      </c>
      <c r="J212" s="149">
        <v>211</v>
      </c>
      <c r="K212" s="153">
        <v>0</v>
      </c>
      <c r="L212" s="172">
        <v>0</v>
      </c>
      <c r="M212" s="172">
        <v>1</v>
      </c>
      <c r="N212" s="94">
        <v>1</v>
      </c>
      <c r="O212" s="94">
        <v>1</v>
      </c>
      <c r="P212" s="94">
        <v>1</v>
      </c>
      <c r="Q212" s="94">
        <v>0</v>
      </c>
      <c r="R212" s="173">
        <f t="shared" si="18"/>
        <v>0</v>
      </c>
      <c r="S212" s="173">
        <f t="shared" si="19"/>
        <v>0</v>
      </c>
      <c r="T212" s="173">
        <f t="shared" si="20"/>
        <v>0</v>
      </c>
      <c r="U212" s="173">
        <f t="shared" si="21"/>
        <v>1</v>
      </c>
    </row>
    <row r="213" spans="8:21" x14ac:dyDescent="0.2">
      <c r="H213" s="42" t="s">
        <v>570</v>
      </c>
      <c r="J213" s="149">
        <v>212</v>
      </c>
      <c r="K213" s="153">
        <v>0</v>
      </c>
      <c r="L213" s="172">
        <v>0</v>
      </c>
      <c r="M213" s="172">
        <v>1</v>
      </c>
      <c r="N213" s="94">
        <v>1</v>
      </c>
      <c r="O213" s="94">
        <v>1</v>
      </c>
      <c r="P213" s="94">
        <v>1</v>
      </c>
      <c r="Q213" s="94">
        <v>0</v>
      </c>
      <c r="R213" s="173">
        <f t="shared" si="18"/>
        <v>0</v>
      </c>
      <c r="S213" s="173">
        <f t="shared" si="19"/>
        <v>0</v>
      </c>
      <c r="T213" s="173">
        <f t="shared" si="20"/>
        <v>0</v>
      </c>
      <c r="U213" s="173">
        <f t="shared" si="21"/>
        <v>1</v>
      </c>
    </row>
    <row r="214" spans="8:21" x14ac:dyDescent="0.2">
      <c r="H214" s="42" t="s">
        <v>570</v>
      </c>
      <c r="J214" s="149">
        <v>213</v>
      </c>
      <c r="K214" s="153">
        <v>0</v>
      </c>
      <c r="L214" s="172">
        <v>0</v>
      </c>
      <c r="M214" s="172">
        <v>1</v>
      </c>
      <c r="N214" s="94">
        <v>1</v>
      </c>
      <c r="O214" s="94">
        <v>1</v>
      </c>
      <c r="P214" s="94">
        <v>1</v>
      </c>
      <c r="Q214" s="94">
        <v>0</v>
      </c>
      <c r="R214" s="173">
        <f t="shared" si="18"/>
        <v>0</v>
      </c>
      <c r="S214" s="173">
        <f t="shared" si="19"/>
        <v>0</v>
      </c>
      <c r="T214" s="173">
        <f t="shared" si="20"/>
        <v>0</v>
      </c>
      <c r="U214" s="173">
        <f t="shared" si="21"/>
        <v>1</v>
      </c>
    </row>
    <row r="215" spans="8:21" x14ac:dyDescent="0.2">
      <c r="H215" s="42"/>
      <c r="J215" s="149"/>
    </row>
    <row r="216" spans="8:21" x14ac:dyDescent="0.2">
      <c r="K216">
        <f>SUM(K2:K214)</f>
        <v>203</v>
      </c>
      <c r="L216">
        <f t="shared" ref="L216:U216" si="22">SUM(L2:L214)</f>
        <v>99</v>
      </c>
      <c r="M216">
        <f t="shared" si="22"/>
        <v>213</v>
      </c>
      <c r="N216">
        <f t="shared" si="22"/>
        <v>213</v>
      </c>
      <c r="O216">
        <f t="shared" si="22"/>
        <v>213</v>
      </c>
      <c r="P216">
        <f t="shared" si="22"/>
        <v>213</v>
      </c>
      <c r="Q216"/>
      <c r="R216"/>
      <c r="S216"/>
      <c r="T216"/>
      <c r="U216">
        <f t="shared" si="22"/>
        <v>213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"/>
  <sheetViews>
    <sheetView workbookViewId="0">
      <selection activeCell="K37" sqref="K37"/>
    </sheetView>
  </sheetViews>
  <sheetFormatPr defaultRowHeight="12.75" x14ac:dyDescent="0.2"/>
  <cols>
    <col min="1" max="1" width="22.7109375" customWidth="1"/>
  </cols>
  <sheetData>
    <row r="1" spans="1:56" x14ac:dyDescent="0.2">
      <c r="A1" s="1" t="s">
        <v>99</v>
      </c>
    </row>
    <row r="2" spans="1:56" x14ac:dyDescent="0.2">
      <c r="A2" t="s">
        <v>98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56" x14ac:dyDescent="0.2">
      <c r="B3" s="123"/>
      <c r="C3" s="124" t="s">
        <v>44</v>
      </c>
      <c r="D3" s="124" t="s">
        <v>45</v>
      </c>
      <c r="E3" s="124" t="s">
        <v>46</v>
      </c>
      <c r="F3" s="124" t="s">
        <v>47</v>
      </c>
      <c r="G3" s="124" t="s">
        <v>48</v>
      </c>
      <c r="H3" s="124" t="s">
        <v>49</v>
      </c>
      <c r="I3" s="124" t="s">
        <v>50</v>
      </c>
      <c r="J3" s="124" t="s">
        <v>51</v>
      </c>
      <c r="K3" s="124" t="s">
        <v>52</v>
      </c>
      <c r="L3" s="124" t="s">
        <v>53</v>
      </c>
      <c r="M3" s="124" t="s">
        <v>54</v>
      </c>
      <c r="N3" s="124" t="s">
        <v>55</v>
      </c>
      <c r="O3" s="48"/>
      <c r="P3" s="48"/>
      <c r="Q3" s="48"/>
      <c r="R3" s="145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</row>
    <row r="4" spans="1:56" x14ac:dyDescent="0.2">
      <c r="A4" s="76" t="s">
        <v>464</v>
      </c>
      <c r="B4" s="125" t="s">
        <v>35</v>
      </c>
      <c r="C4" s="80">
        <v>12</v>
      </c>
      <c r="D4" s="80">
        <v>12</v>
      </c>
      <c r="E4" s="80">
        <v>12</v>
      </c>
      <c r="F4" s="80">
        <v>12</v>
      </c>
      <c r="G4" s="80">
        <v>12</v>
      </c>
      <c r="H4" s="80">
        <v>12</v>
      </c>
      <c r="I4" s="80">
        <v>12</v>
      </c>
      <c r="J4" s="80">
        <v>12</v>
      </c>
      <c r="K4" s="80">
        <v>12</v>
      </c>
      <c r="L4" s="80">
        <v>12</v>
      </c>
      <c r="M4" s="80">
        <v>12</v>
      </c>
      <c r="N4" s="80">
        <v>12</v>
      </c>
      <c r="O4" s="49">
        <f>SUM(C4:N4)</f>
        <v>144</v>
      </c>
      <c r="P4" s="49"/>
      <c r="Q4" s="49"/>
      <c r="R4" s="13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</row>
    <row r="5" spans="1:56" x14ac:dyDescent="0.2">
      <c r="A5" s="76" t="s">
        <v>465</v>
      </c>
      <c r="B5" s="125" t="s">
        <v>36</v>
      </c>
      <c r="C5" s="80">
        <v>12</v>
      </c>
      <c r="D5" s="80">
        <v>12</v>
      </c>
      <c r="E5" s="80">
        <v>12</v>
      </c>
      <c r="F5" s="80">
        <v>12</v>
      </c>
      <c r="G5" s="80">
        <v>12</v>
      </c>
      <c r="H5" s="80">
        <v>12</v>
      </c>
      <c r="I5" s="80">
        <v>12</v>
      </c>
      <c r="J5" s="80">
        <v>12</v>
      </c>
      <c r="K5" s="80">
        <v>12</v>
      </c>
      <c r="L5" s="80">
        <v>12</v>
      </c>
      <c r="M5" s="80">
        <v>12</v>
      </c>
      <c r="N5" s="80">
        <v>12</v>
      </c>
      <c r="O5" s="49">
        <f t="shared" ref="O5:O27" si="0">SUM(C5:N5)</f>
        <v>144</v>
      </c>
      <c r="P5" s="49"/>
      <c r="Q5" s="49"/>
      <c r="R5" s="13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</row>
    <row r="6" spans="1:56" x14ac:dyDescent="0.2">
      <c r="A6" s="76" t="s">
        <v>466</v>
      </c>
      <c r="B6" s="125" t="s">
        <v>37</v>
      </c>
      <c r="C6" s="49">
        <v>20</v>
      </c>
      <c r="D6" s="49">
        <v>20</v>
      </c>
      <c r="E6" s="49">
        <v>20</v>
      </c>
      <c r="F6" s="49">
        <v>20</v>
      </c>
      <c r="G6" s="49">
        <v>20</v>
      </c>
      <c r="H6" s="49">
        <v>20</v>
      </c>
      <c r="I6" s="49">
        <v>20</v>
      </c>
      <c r="J6" s="49">
        <v>20</v>
      </c>
      <c r="K6" s="49">
        <v>20</v>
      </c>
      <c r="L6" s="49">
        <v>20</v>
      </c>
      <c r="M6" s="49">
        <v>20</v>
      </c>
      <c r="N6" s="49">
        <v>20</v>
      </c>
      <c r="O6" s="49">
        <f t="shared" si="0"/>
        <v>240</v>
      </c>
      <c r="P6" s="49"/>
      <c r="Q6" s="49"/>
      <c r="R6" s="13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</row>
    <row r="7" spans="1:56" x14ac:dyDescent="0.2">
      <c r="A7" s="76" t="s">
        <v>467</v>
      </c>
      <c r="B7" s="125" t="s">
        <v>38</v>
      </c>
      <c r="C7" s="49">
        <v>20</v>
      </c>
      <c r="D7" s="49">
        <v>20</v>
      </c>
      <c r="E7" s="49">
        <v>20</v>
      </c>
      <c r="F7" s="49">
        <v>20</v>
      </c>
      <c r="G7" s="49">
        <v>20</v>
      </c>
      <c r="H7" s="49">
        <v>20</v>
      </c>
      <c r="I7" s="49">
        <v>20</v>
      </c>
      <c r="J7" s="49">
        <v>20</v>
      </c>
      <c r="K7" s="49">
        <v>20</v>
      </c>
      <c r="L7" s="49">
        <v>20</v>
      </c>
      <c r="M7" s="49">
        <v>20</v>
      </c>
      <c r="N7" s="49">
        <v>20</v>
      </c>
      <c r="O7" s="49">
        <f t="shared" si="0"/>
        <v>240</v>
      </c>
      <c r="P7" s="49"/>
      <c r="Q7" s="49"/>
      <c r="R7" s="13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</row>
    <row r="8" spans="1:56" x14ac:dyDescent="0.2">
      <c r="A8" s="76" t="s">
        <v>468</v>
      </c>
      <c r="B8" s="125" t="s">
        <v>39</v>
      </c>
      <c r="C8" s="80">
        <v>12</v>
      </c>
      <c r="D8" s="80">
        <v>12</v>
      </c>
      <c r="E8" s="80">
        <v>12</v>
      </c>
      <c r="F8" s="80">
        <v>12</v>
      </c>
      <c r="G8" s="80">
        <v>12</v>
      </c>
      <c r="H8" s="80">
        <v>12</v>
      </c>
      <c r="I8" s="80">
        <v>12</v>
      </c>
      <c r="J8" s="80">
        <v>12</v>
      </c>
      <c r="K8" s="80">
        <v>12</v>
      </c>
      <c r="L8" s="80">
        <v>12</v>
      </c>
      <c r="M8" s="80">
        <v>12</v>
      </c>
      <c r="N8" s="80">
        <v>12</v>
      </c>
      <c r="O8" s="49">
        <f t="shared" si="0"/>
        <v>144</v>
      </c>
      <c r="P8" s="49"/>
      <c r="Q8" s="49"/>
      <c r="R8" s="13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</row>
    <row r="9" spans="1:56" x14ac:dyDescent="0.2">
      <c r="A9" s="76" t="s">
        <v>469</v>
      </c>
      <c r="B9" s="125" t="s">
        <v>186</v>
      </c>
      <c r="C9" s="49">
        <v>20</v>
      </c>
      <c r="D9" s="49">
        <v>20</v>
      </c>
      <c r="E9" s="49">
        <v>20</v>
      </c>
      <c r="F9" s="49">
        <v>20</v>
      </c>
      <c r="G9" s="49">
        <v>20</v>
      </c>
      <c r="H9" s="49">
        <v>20</v>
      </c>
      <c r="I9" s="49">
        <v>20</v>
      </c>
      <c r="J9" s="49">
        <v>20</v>
      </c>
      <c r="K9" s="49">
        <v>20</v>
      </c>
      <c r="L9" s="49">
        <v>20</v>
      </c>
      <c r="M9" s="49">
        <v>20</v>
      </c>
      <c r="N9" s="49">
        <v>20</v>
      </c>
      <c r="O9" s="49">
        <f t="shared" si="0"/>
        <v>240</v>
      </c>
      <c r="P9" s="49"/>
      <c r="Q9" s="49"/>
      <c r="R9" s="13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</row>
    <row r="10" spans="1:56" x14ac:dyDescent="0.2">
      <c r="A10" s="76" t="s">
        <v>470</v>
      </c>
      <c r="B10" s="125" t="s">
        <v>40</v>
      </c>
      <c r="C10" s="49">
        <v>20</v>
      </c>
      <c r="D10" s="49">
        <v>20</v>
      </c>
      <c r="E10" s="49">
        <v>20</v>
      </c>
      <c r="F10" s="49">
        <v>20</v>
      </c>
      <c r="G10" s="49">
        <v>20</v>
      </c>
      <c r="H10" s="49">
        <v>20</v>
      </c>
      <c r="I10" s="49">
        <v>20</v>
      </c>
      <c r="J10" s="49">
        <v>20</v>
      </c>
      <c r="K10" s="49">
        <v>20</v>
      </c>
      <c r="L10" s="49">
        <v>20</v>
      </c>
      <c r="M10" s="49">
        <v>20</v>
      </c>
      <c r="N10" s="49">
        <v>20</v>
      </c>
      <c r="O10" s="49">
        <f t="shared" si="0"/>
        <v>240</v>
      </c>
      <c r="P10" s="49"/>
      <c r="Q10" s="49"/>
      <c r="R10" s="13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</row>
    <row r="11" spans="1:56" x14ac:dyDescent="0.2">
      <c r="A11" s="76" t="s">
        <v>471</v>
      </c>
      <c r="B11" s="125" t="s">
        <v>41</v>
      </c>
      <c r="C11" s="49">
        <v>20</v>
      </c>
      <c r="D11" s="49">
        <v>20</v>
      </c>
      <c r="E11" s="49">
        <v>20</v>
      </c>
      <c r="F11" s="49">
        <v>20</v>
      </c>
      <c r="G11" s="49">
        <v>20</v>
      </c>
      <c r="H11" s="49">
        <v>20</v>
      </c>
      <c r="I11" s="49">
        <v>20</v>
      </c>
      <c r="J11" s="49">
        <v>20</v>
      </c>
      <c r="K11" s="49">
        <v>20</v>
      </c>
      <c r="L11" s="49">
        <v>20</v>
      </c>
      <c r="M11" s="49">
        <v>20</v>
      </c>
      <c r="N11" s="49">
        <v>20</v>
      </c>
      <c r="O11" s="49">
        <f t="shared" si="0"/>
        <v>240</v>
      </c>
      <c r="P11" s="49"/>
      <c r="Q11" s="49"/>
      <c r="R11" s="13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</row>
    <row r="12" spans="1:56" x14ac:dyDescent="0.2">
      <c r="A12" s="76" t="s">
        <v>472</v>
      </c>
      <c r="B12" s="125" t="s">
        <v>42</v>
      </c>
      <c r="C12" s="80">
        <v>12</v>
      </c>
      <c r="D12" s="80">
        <v>12</v>
      </c>
      <c r="E12" s="80">
        <v>12</v>
      </c>
      <c r="F12" s="80">
        <v>12</v>
      </c>
      <c r="G12" s="80">
        <v>12</v>
      </c>
      <c r="H12" s="80">
        <v>12</v>
      </c>
      <c r="I12" s="80">
        <v>12</v>
      </c>
      <c r="J12" s="80">
        <v>12</v>
      </c>
      <c r="K12" s="80">
        <v>12</v>
      </c>
      <c r="L12" s="80">
        <v>12</v>
      </c>
      <c r="M12" s="80">
        <v>12</v>
      </c>
      <c r="N12" s="80">
        <v>12</v>
      </c>
      <c r="O12" s="49">
        <f t="shared" si="0"/>
        <v>144</v>
      </c>
      <c r="P12" s="49"/>
      <c r="Q12" s="49"/>
      <c r="R12" s="13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</row>
    <row r="13" spans="1:56" x14ac:dyDescent="0.2">
      <c r="A13" s="76" t="s">
        <v>473</v>
      </c>
      <c r="B13" s="125" t="s">
        <v>118</v>
      </c>
      <c r="C13" s="49">
        <v>20</v>
      </c>
      <c r="D13" s="49">
        <v>20</v>
      </c>
      <c r="E13" s="49">
        <v>20</v>
      </c>
      <c r="F13" s="49">
        <v>20</v>
      </c>
      <c r="G13" s="49">
        <v>20</v>
      </c>
      <c r="H13" s="49">
        <v>20</v>
      </c>
      <c r="I13" s="49">
        <v>20</v>
      </c>
      <c r="J13" s="49">
        <v>20</v>
      </c>
      <c r="K13" s="49">
        <v>20</v>
      </c>
      <c r="L13" s="49">
        <v>20</v>
      </c>
      <c r="M13" s="49">
        <v>20</v>
      </c>
      <c r="N13" s="49">
        <v>20</v>
      </c>
      <c r="O13" s="49">
        <f t="shared" si="0"/>
        <v>240</v>
      </c>
      <c r="P13" s="49"/>
      <c r="Q13" s="49"/>
      <c r="R13" s="1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</row>
    <row r="14" spans="1:56" s="14" customFormat="1" x14ac:dyDescent="0.2">
      <c r="A14" s="76" t="s">
        <v>474</v>
      </c>
      <c r="B14" s="125" t="s">
        <v>505</v>
      </c>
      <c r="C14" s="49">
        <v>20</v>
      </c>
      <c r="D14" s="49">
        <v>20</v>
      </c>
      <c r="E14" s="49">
        <v>20</v>
      </c>
      <c r="F14" s="49">
        <v>20</v>
      </c>
      <c r="G14" s="49">
        <v>20</v>
      </c>
      <c r="H14" s="49">
        <v>20</v>
      </c>
      <c r="I14" s="49">
        <v>20</v>
      </c>
      <c r="J14" s="49">
        <v>20</v>
      </c>
      <c r="K14" s="49">
        <v>20</v>
      </c>
      <c r="L14" s="49">
        <v>20</v>
      </c>
      <c r="M14" s="49">
        <v>20</v>
      </c>
      <c r="N14" s="49">
        <v>20</v>
      </c>
      <c r="O14" s="49">
        <f t="shared" si="0"/>
        <v>240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</row>
    <row r="15" spans="1:56" s="14" customFormat="1" x14ac:dyDescent="0.2">
      <c r="A15" s="76" t="s">
        <v>475</v>
      </c>
      <c r="B15" s="125" t="s">
        <v>506</v>
      </c>
      <c r="C15" s="49">
        <v>20</v>
      </c>
      <c r="D15" s="49">
        <v>20</v>
      </c>
      <c r="E15" s="49">
        <v>20</v>
      </c>
      <c r="F15" s="49">
        <v>20</v>
      </c>
      <c r="G15" s="49">
        <v>20</v>
      </c>
      <c r="H15" s="49">
        <v>20</v>
      </c>
      <c r="I15" s="49">
        <v>20</v>
      </c>
      <c r="J15" s="49">
        <v>20</v>
      </c>
      <c r="K15" s="49">
        <v>20</v>
      </c>
      <c r="L15" s="49">
        <v>20</v>
      </c>
      <c r="M15" s="49">
        <v>20</v>
      </c>
      <c r="N15" s="49">
        <v>20</v>
      </c>
      <c r="O15" s="49">
        <f t="shared" si="0"/>
        <v>240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</row>
    <row r="16" spans="1:56" s="14" customFormat="1" x14ac:dyDescent="0.2">
      <c r="A16" s="76" t="s">
        <v>476</v>
      </c>
      <c r="B16" s="125" t="s">
        <v>507</v>
      </c>
      <c r="C16" s="80">
        <v>12</v>
      </c>
      <c r="D16" s="80">
        <v>12</v>
      </c>
      <c r="E16" s="80">
        <v>12</v>
      </c>
      <c r="F16" s="80">
        <v>12</v>
      </c>
      <c r="G16" s="80">
        <v>12</v>
      </c>
      <c r="H16" s="80">
        <v>12</v>
      </c>
      <c r="I16" s="80">
        <v>12</v>
      </c>
      <c r="J16" s="80">
        <v>12</v>
      </c>
      <c r="K16" s="80">
        <v>12</v>
      </c>
      <c r="L16" s="80">
        <v>12</v>
      </c>
      <c r="M16" s="80">
        <v>12</v>
      </c>
      <c r="N16" s="80">
        <v>12</v>
      </c>
      <c r="O16" s="49">
        <f t="shared" si="0"/>
        <v>144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</row>
    <row r="17" spans="1:56" s="14" customFormat="1" x14ac:dyDescent="0.2">
      <c r="A17" s="76" t="s">
        <v>477</v>
      </c>
      <c r="B17" s="125" t="s">
        <v>508</v>
      </c>
      <c r="C17" s="80">
        <v>12</v>
      </c>
      <c r="D17" s="80">
        <v>12</v>
      </c>
      <c r="E17" s="80">
        <v>12</v>
      </c>
      <c r="F17" s="80">
        <v>12</v>
      </c>
      <c r="G17" s="80">
        <v>12</v>
      </c>
      <c r="H17" s="80">
        <v>12</v>
      </c>
      <c r="I17" s="80">
        <v>12</v>
      </c>
      <c r="J17" s="80">
        <v>12</v>
      </c>
      <c r="K17" s="80">
        <v>12</v>
      </c>
      <c r="L17" s="80">
        <v>12</v>
      </c>
      <c r="M17" s="80">
        <v>12</v>
      </c>
      <c r="N17" s="80">
        <v>12</v>
      </c>
      <c r="O17" s="49">
        <f t="shared" si="0"/>
        <v>144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</row>
    <row r="18" spans="1:56" s="14" customFormat="1" x14ac:dyDescent="0.2">
      <c r="A18" s="76" t="s">
        <v>478</v>
      </c>
      <c r="B18" s="125" t="s">
        <v>509</v>
      </c>
      <c r="C18" s="80">
        <v>12</v>
      </c>
      <c r="D18" s="80">
        <v>12</v>
      </c>
      <c r="E18" s="80">
        <v>12</v>
      </c>
      <c r="F18" s="80">
        <v>12</v>
      </c>
      <c r="G18" s="80">
        <v>12</v>
      </c>
      <c r="H18" s="80">
        <v>12</v>
      </c>
      <c r="I18" s="80">
        <v>12</v>
      </c>
      <c r="J18" s="80">
        <v>12</v>
      </c>
      <c r="K18" s="80">
        <v>12</v>
      </c>
      <c r="L18" s="80">
        <v>12</v>
      </c>
      <c r="M18" s="80">
        <v>12</v>
      </c>
      <c r="N18" s="80">
        <v>12</v>
      </c>
      <c r="O18" s="49">
        <f t="shared" si="0"/>
        <v>144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</row>
    <row r="19" spans="1:56" s="14" customFormat="1" x14ac:dyDescent="0.2">
      <c r="A19" s="76" t="s">
        <v>479</v>
      </c>
      <c r="B19" s="125" t="s">
        <v>510</v>
      </c>
      <c r="C19" s="80">
        <v>12</v>
      </c>
      <c r="D19" s="80">
        <v>12</v>
      </c>
      <c r="E19" s="80">
        <v>12</v>
      </c>
      <c r="F19" s="80">
        <v>12</v>
      </c>
      <c r="G19" s="80">
        <v>12</v>
      </c>
      <c r="H19" s="80">
        <v>12</v>
      </c>
      <c r="I19" s="80">
        <v>12</v>
      </c>
      <c r="J19" s="80">
        <v>12</v>
      </c>
      <c r="K19" s="80">
        <v>12</v>
      </c>
      <c r="L19" s="80">
        <v>12</v>
      </c>
      <c r="M19" s="80">
        <v>12</v>
      </c>
      <c r="N19" s="80">
        <v>12</v>
      </c>
      <c r="O19" s="49">
        <f t="shared" si="0"/>
        <v>144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</row>
    <row r="20" spans="1:56" s="14" customFormat="1" x14ac:dyDescent="0.2">
      <c r="A20" s="76" t="s">
        <v>480</v>
      </c>
      <c r="B20" s="125" t="s">
        <v>511</v>
      </c>
      <c r="C20" s="80">
        <v>12</v>
      </c>
      <c r="D20" s="80">
        <v>12</v>
      </c>
      <c r="E20" s="80">
        <v>12</v>
      </c>
      <c r="F20" s="80">
        <v>12</v>
      </c>
      <c r="G20" s="80">
        <v>12</v>
      </c>
      <c r="H20" s="80">
        <v>12</v>
      </c>
      <c r="I20" s="80">
        <v>12</v>
      </c>
      <c r="J20" s="80">
        <v>12</v>
      </c>
      <c r="K20" s="80">
        <v>12</v>
      </c>
      <c r="L20" s="80">
        <v>12</v>
      </c>
      <c r="M20" s="80">
        <v>12</v>
      </c>
      <c r="N20" s="80">
        <v>12</v>
      </c>
      <c r="O20" s="49">
        <f t="shared" si="0"/>
        <v>144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</row>
    <row r="21" spans="1:56" s="26" customFormat="1" x14ac:dyDescent="0.2">
      <c r="A21" s="76" t="s">
        <v>481</v>
      </c>
      <c r="B21" s="125" t="s">
        <v>512</v>
      </c>
      <c r="C21" s="80">
        <v>12</v>
      </c>
      <c r="D21" s="80">
        <v>12</v>
      </c>
      <c r="E21" s="80">
        <v>12</v>
      </c>
      <c r="F21" s="80">
        <v>12</v>
      </c>
      <c r="G21" s="80">
        <v>12</v>
      </c>
      <c r="H21" s="80">
        <v>12</v>
      </c>
      <c r="I21" s="80">
        <v>12</v>
      </c>
      <c r="J21" s="80">
        <v>12</v>
      </c>
      <c r="K21" s="80">
        <v>12</v>
      </c>
      <c r="L21" s="80">
        <v>12</v>
      </c>
      <c r="M21" s="80">
        <v>12</v>
      </c>
      <c r="N21" s="80">
        <v>12</v>
      </c>
      <c r="O21" s="49">
        <f t="shared" si="0"/>
        <v>144</v>
      </c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</row>
    <row r="22" spans="1:56" s="26" customFormat="1" x14ac:dyDescent="0.2">
      <c r="A22" s="76" t="s">
        <v>482</v>
      </c>
      <c r="B22" s="125" t="s">
        <v>513</v>
      </c>
      <c r="C22" s="80">
        <v>12</v>
      </c>
      <c r="D22" s="80">
        <v>12</v>
      </c>
      <c r="E22" s="80">
        <v>12</v>
      </c>
      <c r="F22" s="80">
        <v>12</v>
      </c>
      <c r="G22" s="80">
        <v>12</v>
      </c>
      <c r="H22" s="80">
        <v>12</v>
      </c>
      <c r="I22" s="80">
        <v>12</v>
      </c>
      <c r="J22" s="80">
        <v>12</v>
      </c>
      <c r="K22" s="80">
        <v>12</v>
      </c>
      <c r="L22" s="80">
        <v>12</v>
      </c>
      <c r="M22" s="80">
        <v>12</v>
      </c>
      <c r="N22" s="80">
        <v>12</v>
      </c>
      <c r="O22" s="49">
        <f t="shared" si="0"/>
        <v>144</v>
      </c>
      <c r="P22" s="24"/>
      <c r="Q22" s="24"/>
      <c r="R22" s="24"/>
      <c r="S22" s="24"/>
      <c r="T22" s="24"/>
      <c r="U22" s="24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</row>
    <row r="23" spans="1:56" s="26" customFormat="1" x14ac:dyDescent="0.2">
      <c r="A23" s="76" t="s">
        <v>483</v>
      </c>
      <c r="B23" s="125" t="s">
        <v>514</v>
      </c>
      <c r="C23" s="27">
        <v>20</v>
      </c>
      <c r="D23" s="27">
        <v>20</v>
      </c>
      <c r="E23" s="27">
        <v>20</v>
      </c>
      <c r="F23" s="27">
        <v>20</v>
      </c>
      <c r="G23" s="27">
        <v>20</v>
      </c>
      <c r="H23" s="27">
        <v>20</v>
      </c>
      <c r="I23" s="27">
        <v>20</v>
      </c>
      <c r="J23" s="27">
        <v>20</v>
      </c>
      <c r="K23" s="27">
        <v>20</v>
      </c>
      <c r="L23" s="27">
        <v>20</v>
      </c>
      <c r="M23" s="27">
        <v>20</v>
      </c>
      <c r="N23" s="27">
        <v>20</v>
      </c>
      <c r="O23" s="49">
        <f t="shared" si="0"/>
        <v>240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</row>
    <row r="24" spans="1:56" s="26" customFormat="1" x14ac:dyDescent="0.2">
      <c r="A24" s="76" t="s">
        <v>484</v>
      </c>
      <c r="B24" s="125" t="s">
        <v>515</v>
      </c>
      <c r="C24" s="27">
        <v>20</v>
      </c>
      <c r="D24" s="27">
        <v>20</v>
      </c>
      <c r="E24" s="27">
        <v>20</v>
      </c>
      <c r="F24" s="27">
        <v>20</v>
      </c>
      <c r="G24" s="27">
        <v>20</v>
      </c>
      <c r="H24" s="27">
        <v>20</v>
      </c>
      <c r="I24" s="27">
        <v>20</v>
      </c>
      <c r="J24" s="27">
        <v>20</v>
      </c>
      <c r="K24" s="27">
        <v>20</v>
      </c>
      <c r="L24" s="27">
        <v>20</v>
      </c>
      <c r="M24" s="27">
        <v>20</v>
      </c>
      <c r="N24" s="27">
        <v>20</v>
      </c>
      <c r="O24" s="49">
        <f t="shared" si="0"/>
        <v>240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</row>
    <row r="25" spans="1:56" x14ac:dyDescent="0.2">
      <c r="A25" s="76" t="s">
        <v>485</v>
      </c>
      <c r="B25" s="125" t="s">
        <v>516</v>
      </c>
      <c r="C25" s="27">
        <v>20</v>
      </c>
      <c r="D25" s="27">
        <v>20</v>
      </c>
      <c r="E25" s="27">
        <v>20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L25" s="27">
        <v>20</v>
      </c>
      <c r="M25" s="27">
        <v>20</v>
      </c>
      <c r="N25" s="27">
        <v>20</v>
      </c>
      <c r="O25" s="49">
        <f t="shared" si="0"/>
        <v>240</v>
      </c>
    </row>
    <row r="26" spans="1:56" x14ac:dyDescent="0.2">
      <c r="A26" s="76" t="s">
        <v>486</v>
      </c>
      <c r="B26" s="125" t="s">
        <v>517</v>
      </c>
      <c r="C26" s="27">
        <v>20</v>
      </c>
      <c r="D26" s="27">
        <v>20</v>
      </c>
      <c r="E26" s="27">
        <v>20</v>
      </c>
      <c r="F26" s="27">
        <v>20</v>
      </c>
      <c r="G26" s="27">
        <v>20</v>
      </c>
      <c r="H26" s="27">
        <v>20</v>
      </c>
      <c r="I26" s="27">
        <v>20</v>
      </c>
      <c r="J26" s="27">
        <v>20</v>
      </c>
      <c r="K26" s="27">
        <v>20</v>
      </c>
      <c r="L26" s="27">
        <v>20</v>
      </c>
      <c r="M26" s="27">
        <v>20</v>
      </c>
      <c r="N26" s="27">
        <v>20</v>
      </c>
      <c r="O26" s="49">
        <f t="shared" si="0"/>
        <v>240</v>
      </c>
    </row>
    <row r="27" spans="1:56" x14ac:dyDescent="0.2">
      <c r="A27" s="76" t="s">
        <v>487</v>
      </c>
      <c r="B27" s="125" t="s">
        <v>518</v>
      </c>
      <c r="C27" s="27">
        <v>20</v>
      </c>
      <c r="D27" s="27">
        <v>20</v>
      </c>
      <c r="E27" s="27">
        <v>20</v>
      </c>
      <c r="F27" s="27">
        <v>20</v>
      </c>
      <c r="G27" s="27">
        <v>20</v>
      </c>
      <c r="H27" s="27">
        <v>20</v>
      </c>
      <c r="I27" s="27">
        <v>20</v>
      </c>
      <c r="J27" s="27">
        <v>20</v>
      </c>
      <c r="K27" s="27">
        <v>20</v>
      </c>
      <c r="L27" s="27">
        <v>20</v>
      </c>
      <c r="M27" s="27">
        <v>20</v>
      </c>
      <c r="N27" s="27">
        <v>20</v>
      </c>
      <c r="O27" s="49">
        <f t="shared" si="0"/>
        <v>240</v>
      </c>
    </row>
    <row r="28" spans="1:56" x14ac:dyDescent="0.2">
      <c r="C28" s="13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56" x14ac:dyDescent="0.2">
      <c r="A29" s="14" t="s">
        <v>303</v>
      </c>
      <c r="B29" s="14"/>
      <c r="C29" s="14"/>
      <c r="D29" s="14"/>
      <c r="E29" s="14"/>
      <c r="F29" s="14"/>
      <c r="G29" s="49"/>
      <c r="H29" s="49"/>
      <c r="I29" s="49"/>
      <c r="J29" s="49"/>
      <c r="K29" s="49"/>
      <c r="L29" s="49"/>
      <c r="M29" s="49"/>
      <c r="N29" s="49"/>
      <c r="O29" s="49"/>
    </row>
    <row r="30" spans="1:56" x14ac:dyDescent="0.2">
      <c r="A30" s="13" t="s">
        <v>301</v>
      </c>
      <c r="B30" s="140"/>
      <c r="C30" s="49"/>
      <c r="D30" s="49"/>
      <c r="E30" s="80" t="s">
        <v>302</v>
      </c>
      <c r="F30" s="49"/>
      <c r="G30" s="80" t="s">
        <v>314</v>
      </c>
      <c r="H30" s="49"/>
      <c r="I30" s="49"/>
      <c r="J30" s="49"/>
      <c r="K30" s="49"/>
      <c r="L30" s="49"/>
      <c r="M30" s="49"/>
      <c r="N30" s="49"/>
      <c r="O30" s="49"/>
    </row>
    <row r="31" spans="1:56" x14ac:dyDescent="0.2">
      <c r="A31" s="80" t="s">
        <v>315</v>
      </c>
      <c r="B31" s="13"/>
      <c r="C31" s="49"/>
      <c r="D31" s="49"/>
      <c r="E31" s="80" t="s">
        <v>313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3" spans="1:17" x14ac:dyDescent="0.2">
      <c r="A33" s="42" t="s">
        <v>575</v>
      </c>
    </row>
    <row r="34" spans="1:17" x14ac:dyDescent="0.2">
      <c r="B34" s="42"/>
    </row>
    <row r="36" spans="1:17" x14ac:dyDescent="0.2">
      <c r="D36" s="42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x14ac:dyDescent="0.2">
      <c r="C37" s="13"/>
      <c r="D37" s="70"/>
    </row>
    <row r="38" spans="1:17" x14ac:dyDescent="0.2">
      <c r="C38" s="13"/>
      <c r="D38" s="70"/>
    </row>
    <row r="39" spans="1:17" x14ac:dyDescent="0.2">
      <c r="C39" s="13"/>
      <c r="D39" s="70"/>
    </row>
    <row r="40" spans="1:17" x14ac:dyDescent="0.2">
      <c r="C40" s="13"/>
      <c r="D40" s="70"/>
    </row>
    <row r="41" spans="1:17" x14ac:dyDescent="0.2">
      <c r="C41" s="13"/>
      <c r="D41" s="70"/>
    </row>
    <row r="42" spans="1:17" x14ac:dyDescent="0.2">
      <c r="C42" s="13"/>
      <c r="D42" s="70"/>
    </row>
    <row r="43" spans="1:17" x14ac:dyDescent="0.2">
      <c r="C43" s="13"/>
      <c r="D43" s="70"/>
    </row>
    <row r="44" spans="1:17" x14ac:dyDescent="0.2">
      <c r="C44" s="13"/>
      <c r="D44" s="70"/>
    </row>
    <row r="45" spans="1:17" x14ac:dyDescent="0.2">
      <c r="C45" s="13"/>
      <c r="D45" s="70"/>
    </row>
    <row r="46" spans="1:17" x14ac:dyDescent="0.2">
      <c r="C46" s="13"/>
      <c r="D46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4"/>
  <sheetViews>
    <sheetView topLeftCell="A145" workbookViewId="0">
      <selection activeCell="F188" sqref="F188"/>
    </sheetView>
  </sheetViews>
  <sheetFormatPr defaultRowHeight="12.75" x14ac:dyDescent="0.2"/>
  <cols>
    <col min="1" max="1" width="16" style="5" customWidth="1"/>
    <col min="2" max="2" width="50" style="5" customWidth="1"/>
    <col min="3" max="7" width="11.85546875" style="5" customWidth="1"/>
    <col min="8" max="8" width="19" style="5" customWidth="1"/>
    <col min="9" max="9" width="14.42578125" style="5" customWidth="1"/>
    <col min="10" max="10" width="18.42578125" style="5" customWidth="1"/>
    <col min="11" max="12" width="11.85546875" style="5" customWidth="1"/>
    <col min="13" max="13" width="20" customWidth="1"/>
    <col min="14" max="14" width="18" style="5" customWidth="1"/>
    <col min="15" max="15" width="9.140625" style="26"/>
    <col min="16" max="32" width="9.140625" style="5"/>
    <col min="33" max="33" width="36" style="5" customWidth="1"/>
    <col min="34" max="16384" width="9.140625" style="5"/>
  </cols>
  <sheetData>
    <row r="1" spans="1:48" ht="15.75" x14ac:dyDescent="0.25">
      <c r="A1" s="47" t="s">
        <v>107</v>
      </c>
      <c r="M1" s="93" t="s">
        <v>214</v>
      </c>
    </row>
    <row r="2" spans="1:48" x14ac:dyDescent="0.2">
      <c r="K2" s="96"/>
      <c r="L2" s="93" t="s">
        <v>221</v>
      </c>
      <c r="N2" s="93" t="s">
        <v>215</v>
      </c>
      <c r="T2" s="118">
        <v>18</v>
      </c>
      <c r="U2" s="5" t="s">
        <v>283</v>
      </c>
    </row>
    <row r="3" spans="1:48" x14ac:dyDescent="0.2">
      <c r="A3" s="34" t="s">
        <v>100</v>
      </c>
      <c r="K3" s="97"/>
      <c r="L3" s="93" t="s">
        <v>222</v>
      </c>
      <c r="U3" s="5" t="s">
        <v>284</v>
      </c>
    </row>
    <row r="4" spans="1:48" x14ac:dyDescent="0.2">
      <c r="A4" s="34"/>
      <c r="D4" s="5" t="s">
        <v>227</v>
      </c>
      <c r="K4" s="98"/>
      <c r="L4" s="93" t="s">
        <v>223</v>
      </c>
      <c r="N4" s="93"/>
    </row>
    <row r="5" spans="1:48" x14ac:dyDescent="0.2">
      <c r="A5" s="34"/>
      <c r="D5" s="5" t="s">
        <v>237</v>
      </c>
      <c r="N5" s="27" t="s">
        <v>220</v>
      </c>
      <c r="O5" s="27"/>
      <c r="Q5" s="5" t="s">
        <v>271</v>
      </c>
      <c r="R5" s="5" t="s">
        <v>272</v>
      </c>
      <c r="S5" s="5" t="s">
        <v>273</v>
      </c>
      <c r="T5" s="5" t="s">
        <v>274</v>
      </c>
      <c r="U5" s="5" t="s">
        <v>275</v>
      </c>
      <c r="V5" s="5" t="s">
        <v>276</v>
      </c>
      <c r="W5" s="5" t="s">
        <v>277</v>
      </c>
      <c r="X5" s="5" t="s">
        <v>278</v>
      </c>
      <c r="Y5" s="5" t="s">
        <v>279</v>
      </c>
      <c r="Z5" s="5" t="s">
        <v>280</v>
      </c>
      <c r="AA5" s="5" t="s">
        <v>281</v>
      </c>
      <c r="AB5" s="5" t="s">
        <v>282</v>
      </c>
    </row>
    <row r="6" spans="1:48" x14ac:dyDescent="0.2">
      <c r="H6" s="5">
        <v>2007</v>
      </c>
      <c r="Q6" s="5">
        <v>31</v>
      </c>
      <c r="R6" s="5">
        <v>28</v>
      </c>
      <c r="S6" s="5">
        <v>31</v>
      </c>
      <c r="T6" s="26">
        <v>30</v>
      </c>
      <c r="U6" s="26">
        <v>31</v>
      </c>
      <c r="V6" s="26">
        <v>30</v>
      </c>
      <c r="W6" s="26">
        <v>31</v>
      </c>
      <c r="X6" s="26">
        <v>31</v>
      </c>
      <c r="Y6" s="26">
        <v>30</v>
      </c>
      <c r="Z6" s="26">
        <v>31</v>
      </c>
      <c r="AA6" s="26">
        <v>30</v>
      </c>
      <c r="AB6" s="26">
        <v>31</v>
      </c>
      <c r="AC6" s="26"/>
      <c r="AD6" s="26"/>
      <c r="AE6" s="26"/>
      <c r="AF6" s="26"/>
      <c r="AG6" s="26"/>
      <c r="AH6" s="26"/>
    </row>
    <row r="7" spans="1:48" x14ac:dyDescent="0.2">
      <c r="A7" s="70" t="s">
        <v>213</v>
      </c>
      <c r="C7" s="68" t="s">
        <v>120</v>
      </c>
      <c r="D7" s="84" t="s">
        <v>30</v>
      </c>
      <c r="E7" s="9" t="s">
        <v>225</v>
      </c>
      <c r="F7" s="9"/>
      <c r="G7" s="9"/>
      <c r="H7" s="9" t="s">
        <v>225</v>
      </c>
      <c r="I7" s="93" t="s">
        <v>224</v>
      </c>
      <c r="J7" s="42" t="s">
        <v>216</v>
      </c>
      <c r="L7" s="93"/>
      <c r="M7" s="19"/>
      <c r="N7" s="121"/>
      <c r="O7" s="120"/>
      <c r="P7" s="89"/>
      <c r="Q7" s="90" t="s">
        <v>44</v>
      </c>
      <c r="R7" s="90" t="s">
        <v>45</v>
      </c>
      <c r="S7" s="90" t="s">
        <v>46</v>
      </c>
      <c r="T7" s="90" t="s">
        <v>47</v>
      </c>
      <c r="U7" s="90" t="s">
        <v>48</v>
      </c>
      <c r="V7" s="90" t="s">
        <v>49</v>
      </c>
      <c r="W7" s="90" t="s">
        <v>50</v>
      </c>
      <c r="X7" s="90" t="s">
        <v>51</v>
      </c>
      <c r="Y7" s="90" t="s">
        <v>52</v>
      </c>
      <c r="Z7" s="90" t="s">
        <v>53</v>
      </c>
      <c r="AA7" s="90" t="s">
        <v>54</v>
      </c>
      <c r="AB7" s="90" t="s">
        <v>55</v>
      </c>
      <c r="AC7" s="120"/>
      <c r="AD7" s="120"/>
      <c r="AE7" s="120"/>
      <c r="AF7" s="120"/>
      <c r="AH7" s="68" t="s">
        <v>120</v>
      </c>
      <c r="AI7" s="84" t="s">
        <v>30</v>
      </c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48" x14ac:dyDescent="0.2">
      <c r="A8" s="92">
        <f>CATCH2009!AQ9/CATCH2009!AT9</f>
        <v>0</v>
      </c>
      <c r="B8" t="s">
        <v>357</v>
      </c>
      <c r="C8" s="22">
        <v>1</v>
      </c>
      <c r="D8" s="14" t="s">
        <v>188</v>
      </c>
      <c r="E8" s="80" t="s">
        <v>555</v>
      </c>
      <c r="G8" s="14"/>
      <c r="H8" s="5" t="s">
        <v>226</v>
      </c>
      <c r="I8" s="26">
        <v>201</v>
      </c>
      <c r="J8" t="s">
        <v>218</v>
      </c>
      <c r="M8" s="145"/>
      <c r="N8" s="122">
        <v>1</v>
      </c>
      <c r="P8" s="72">
        <v>1</v>
      </c>
      <c r="Q8" s="5">
        <v>31</v>
      </c>
      <c r="R8" s="5">
        <v>28</v>
      </c>
      <c r="S8" s="5">
        <v>31</v>
      </c>
      <c r="T8" s="26">
        <v>30</v>
      </c>
      <c r="U8" s="26">
        <v>31</v>
      </c>
      <c r="V8" s="26">
        <v>30</v>
      </c>
      <c r="W8" s="26">
        <v>31</v>
      </c>
      <c r="X8" s="26">
        <v>31</v>
      </c>
      <c r="Y8" s="26">
        <v>30</v>
      </c>
      <c r="Z8" s="26">
        <v>31</v>
      </c>
      <c r="AA8" s="26">
        <v>30</v>
      </c>
      <c r="AB8" s="26">
        <v>31</v>
      </c>
      <c r="AG8" s="71" t="s">
        <v>143</v>
      </c>
      <c r="AH8" s="70">
        <v>1</v>
      </c>
      <c r="AI8" s="81" t="s">
        <v>191</v>
      </c>
      <c r="AJ8" s="97">
        <v>27</v>
      </c>
      <c r="AK8" s="5">
        <v>28</v>
      </c>
      <c r="AL8" s="5">
        <v>31</v>
      </c>
      <c r="AM8" s="117">
        <v>5</v>
      </c>
      <c r="AN8" s="26">
        <v>31</v>
      </c>
      <c r="AO8" s="26">
        <v>30</v>
      </c>
      <c r="AP8" s="26">
        <v>31</v>
      </c>
      <c r="AQ8" s="26">
        <v>31</v>
      </c>
      <c r="AR8" s="26">
        <v>30</v>
      </c>
      <c r="AS8" s="26">
        <v>31</v>
      </c>
      <c r="AT8" s="26">
        <v>30</v>
      </c>
      <c r="AU8" s="26">
        <v>31</v>
      </c>
    </row>
    <row r="9" spans="1:48" x14ac:dyDescent="0.2">
      <c r="A9" s="92">
        <f>CATCH2009!AQ10/CATCH2009!AT10</f>
        <v>0</v>
      </c>
      <c r="B9" t="s">
        <v>358</v>
      </c>
      <c r="C9" s="22">
        <v>2</v>
      </c>
      <c r="D9" s="14" t="s">
        <v>192</v>
      </c>
      <c r="E9" s="26" t="s">
        <v>254</v>
      </c>
      <c r="F9" s="26"/>
      <c r="G9" s="14"/>
      <c r="H9" s="5" t="s">
        <v>226</v>
      </c>
      <c r="I9" s="26">
        <v>201</v>
      </c>
      <c r="J9" s="94" t="s">
        <v>218</v>
      </c>
      <c r="M9" s="80"/>
      <c r="N9" s="122">
        <v>2</v>
      </c>
      <c r="P9" s="72">
        <v>2</v>
      </c>
      <c r="Q9" s="5">
        <v>31</v>
      </c>
      <c r="R9" s="5">
        <v>28</v>
      </c>
      <c r="S9" s="5">
        <v>31</v>
      </c>
      <c r="T9" s="26">
        <v>30</v>
      </c>
      <c r="U9" s="26">
        <v>31</v>
      </c>
      <c r="V9" s="26">
        <v>30</v>
      </c>
      <c r="W9" s="26">
        <v>31</v>
      </c>
      <c r="X9" s="26">
        <v>31</v>
      </c>
      <c r="Y9" s="26">
        <v>30</v>
      </c>
      <c r="Z9" s="26">
        <v>31</v>
      </c>
      <c r="AA9" s="26">
        <v>30</v>
      </c>
      <c r="AB9" s="26">
        <v>31</v>
      </c>
      <c r="AG9" s="71" t="s">
        <v>146</v>
      </c>
      <c r="AH9" s="70">
        <v>1</v>
      </c>
      <c r="AI9" s="81" t="s">
        <v>191</v>
      </c>
      <c r="AJ9" s="5">
        <v>31</v>
      </c>
      <c r="AK9" s="5">
        <v>28</v>
      </c>
      <c r="AL9" s="5">
        <v>31</v>
      </c>
      <c r="AM9" s="26">
        <v>30</v>
      </c>
      <c r="AN9" s="26">
        <v>31</v>
      </c>
      <c r="AO9" s="26">
        <v>30</v>
      </c>
      <c r="AP9" s="26">
        <v>31</v>
      </c>
      <c r="AQ9" s="26">
        <v>31</v>
      </c>
      <c r="AR9" s="26">
        <v>30</v>
      </c>
      <c r="AS9" s="26">
        <v>31</v>
      </c>
      <c r="AT9" s="26">
        <v>30</v>
      </c>
      <c r="AU9" s="26">
        <v>31</v>
      </c>
    </row>
    <row r="10" spans="1:48" x14ac:dyDescent="0.2">
      <c r="A10" s="92">
        <f>CATCH2009!AQ11/CATCH2009!AT11</f>
        <v>0</v>
      </c>
      <c r="B10" t="s">
        <v>357</v>
      </c>
      <c r="C10" s="22">
        <v>2</v>
      </c>
      <c r="D10" s="14" t="s">
        <v>192</v>
      </c>
      <c r="E10" s="129" t="s">
        <v>556</v>
      </c>
      <c r="G10" s="14"/>
      <c r="H10" s="5" t="s">
        <v>226</v>
      </c>
      <c r="I10" s="26">
        <v>201</v>
      </c>
      <c r="J10" t="s">
        <v>218</v>
      </c>
      <c r="N10" s="122">
        <v>3</v>
      </c>
      <c r="P10" s="72">
        <v>3</v>
      </c>
      <c r="Q10" s="5">
        <v>31</v>
      </c>
      <c r="R10" s="5">
        <v>28</v>
      </c>
      <c r="S10" s="5">
        <v>31</v>
      </c>
      <c r="T10" s="26">
        <v>30</v>
      </c>
      <c r="U10" s="26">
        <v>31</v>
      </c>
      <c r="V10" s="26">
        <v>30</v>
      </c>
      <c r="W10" s="26">
        <v>31</v>
      </c>
      <c r="X10" s="26">
        <v>31</v>
      </c>
      <c r="Y10" s="26">
        <v>30</v>
      </c>
      <c r="Z10" s="26">
        <v>31</v>
      </c>
      <c r="AA10" s="26">
        <v>30</v>
      </c>
      <c r="AB10" s="26">
        <v>31</v>
      </c>
      <c r="AG10" s="71" t="s">
        <v>141</v>
      </c>
      <c r="AH10" s="70">
        <v>1</v>
      </c>
      <c r="AI10" s="81" t="s">
        <v>191</v>
      </c>
      <c r="AJ10" s="97">
        <v>27</v>
      </c>
      <c r="AK10" s="5">
        <v>28</v>
      </c>
      <c r="AL10" s="5">
        <v>31</v>
      </c>
      <c r="AM10" s="117">
        <v>5</v>
      </c>
      <c r="AN10" s="26">
        <v>31</v>
      </c>
      <c r="AO10" s="26">
        <v>30</v>
      </c>
      <c r="AP10" s="26">
        <v>31</v>
      </c>
      <c r="AQ10" s="26">
        <v>31</v>
      </c>
      <c r="AR10" s="26">
        <v>30</v>
      </c>
      <c r="AS10" s="26">
        <v>31</v>
      </c>
      <c r="AT10" s="26">
        <v>30</v>
      </c>
      <c r="AU10" s="26">
        <v>31</v>
      </c>
    </row>
    <row r="11" spans="1:48" x14ac:dyDescent="0.2">
      <c r="A11" s="92">
        <f>CATCH2009!AQ12/CATCH2009!AT12</f>
        <v>9.0095131505316187E-2</v>
      </c>
      <c r="B11" t="s">
        <v>359</v>
      </c>
      <c r="C11" s="22">
        <v>2</v>
      </c>
      <c r="D11" s="14" t="s">
        <v>192</v>
      </c>
      <c r="E11" s="26" t="s">
        <v>254</v>
      </c>
      <c r="F11" s="26"/>
      <c r="G11" s="14"/>
      <c r="H11" s="5" t="s">
        <v>226</v>
      </c>
      <c r="I11" s="26"/>
      <c r="J11" t="s">
        <v>219</v>
      </c>
      <c r="N11" s="122">
        <v>4</v>
      </c>
      <c r="P11" s="72">
        <v>4</v>
      </c>
      <c r="Q11" s="5">
        <v>31</v>
      </c>
      <c r="R11" s="5">
        <v>28</v>
      </c>
      <c r="S11" s="5">
        <v>31</v>
      </c>
      <c r="T11" s="26">
        <v>30</v>
      </c>
      <c r="U11" s="26">
        <v>31</v>
      </c>
      <c r="V11" s="26">
        <v>30</v>
      </c>
      <c r="W11" s="26">
        <v>31</v>
      </c>
      <c r="X11" s="26">
        <v>31</v>
      </c>
      <c r="Y11" s="26">
        <v>30</v>
      </c>
      <c r="Z11" s="26">
        <v>31</v>
      </c>
      <c r="AA11" s="26">
        <v>30</v>
      </c>
      <c r="AB11" s="26">
        <v>31</v>
      </c>
      <c r="AG11" s="71" t="s">
        <v>152</v>
      </c>
      <c r="AH11" s="70">
        <v>1</v>
      </c>
      <c r="AI11" s="83" t="s">
        <v>191</v>
      </c>
      <c r="AJ11" s="5">
        <v>31</v>
      </c>
      <c r="AK11" s="5">
        <v>28</v>
      </c>
      <c r="AL11" s="5">
        <v>31</v>
      </c>
      <c r="AM11" s="26">
        <v>30</v>
      </c>
      <c r="AN11" s="26">
        <v>31</v>
      </c>
      <c r="AO11" s="26">
        <v>30</v>
      </c>
      <c r="AP11" s="26">
        <v>31</v>
      </c>
      <c r="AQ11" s="26">
        <v>31</v>
      </c>
      <c r="AR11" s="26">
        <v>30</v>
      </c>
      <c r="AS11" s="26">
        <v>31</v>
      </c>
      <c r="AT11" s="26">
        <v>30</v>
      </c>
      <c r="AU11" s="26">
        <v>31</v>
      </c>
    </row>
    <row r="12" spans="1:48" x14ac:dyDescent="0.2">
      <c r="A12" s="92">
        <f>CATCH2009!AQ13/CATCH2009!AT13</f>
        <v>0</v>
      </c>
      <c r="B12" t="s">
        <v>358</v>
      </c>
      <c r="C12" s="22">
        <v>2</v>
      </c>
      <c r="D12" s="14" t="s">
        <v>188</v>
      </c>
      <c r="E12" s="14" t="s">
        <v>356</v>
      </c>
      <c r="F12" s="14"/>
      <c r="G12" s="14"/>
      <c r="H12" s="5" t="s">
        <v>226</v>
      </c>
      <c r="I12" s="26">
        <v>201</v>
      </c>
      <c r="J12" t="s">
        <v>218</v>
      </c>
      <c r="N12" s="122">
        <v>5</v>
      </c>
      <c r="P12" s="72">
        <v>5</v>
      </c>
      <c r="Q12" s="5">
        <v>31</v>
      </c>
      <c r="R12" s="5">
        <v>28</v>
      </c>
      <c r="S12" s="5">
        <v>31</v>
      </c>
      <c r="T12" s="26">
        <v>30</v>
      </c>
      <c r="U12" s="26">
        <v>31</v>
      </c>
      <c r="V12" s="26">
        <v>30</v>
      </c>
      <c r="W12" s="26">
        <v>31</v>
      </c>
      <c r="X12" s="26">
        <v>31</v>
      </c>
      <c r="Y12" s="26">
        <v>30</v>
      </c>
      <c r="Z12" s="26">
        <v>31</v>
      </c>
      <c r="AA12" s="26">
        <v>30</v>
      </c>
      <c r="AB12" s="26">
        <v>31</v>
      </c>
      <c r="AG12" s="71" t="s">
        <v>160</v>
      </c>
      <c r="AH12" s="70">
        <v>1</v>
      </c>
      <c r="AI12" s="83" t="s">
        <v>191</v>
      </c>
      <c r="AJ12" s="97">
        <v>27</v>
      </c>
      <c r="AK12" s="5">
        <v>28</v>
      </c>
      <c r="AL12" s="5">
        <v>31</v>
      </c>
      <c r="AM12" s="117">
        <v>5</v>
      </c>
      <c r="AN12" s="26">
        <v>31</v>
      </c>
      <c r="AO12" s="26">
        <v>30</v>
      </c>
      <c r="AP12" s="26">
        <v>31</v>
      </c>
      <c r="AQ12" s="26">
        <v>31</v>
      </c>
      <c r="AR12" s="26">
        <v>30</v>
      </c>
      <c r="AS12" s="26">
        <v>31</v>
      </c>
      <c r="AT12" s="26">
        <v>30</v>
      </c>
      <c r="AU12" s="26">
        <v>31</v>
      </c>
    </row>
    <row r="13" spans="1:48" x14ac:dyDescent="0.2">
      <c r="A13" s="92">
        <f>CATCH2009!AQ14/CATCH2009!AT14</f>
        <v>0</v>
      </c>
      <c r="B13" t="s">
        <v>357</v>
      </c>
      <c r="C13" s="22">
        <v>2</v>
      </c>
      <c r="D13" s="14" t="s">
        <v>188</v>
      </c>
      <c r="E13" s="80" t="s">
        <v>555</v>
      </c>
      <c r="G13" s="14"/>
      <c r="H13" s="5" t="s">
        <v>226</v>
      </c>
      <c r="I13" s="26">
        <v>201</v>
      </c>
      <c r="J13" s="94" t="s">
        <v>218</v>
      </c>
      <c r="N13" s="122">
        <v>6</v>
      </c>
      <c r="P13" s="72">
        <v>6</v>
      </c>
      <c r="Q13" s="5">
        <v>31</v>
      </c>
      <c r="R13" s="5">
        <v>28</v>
      </c>
      <c r="S13" s="5">
        <v>31</v>
      </c>
      <c r="T13" s="26">
        <v>30</v>
      </c>
      <c r="U13" s="26">
        <v>31</v>
      </c>
      <c r="V13" s="26">
        <v>30</v>
      </c>
      <c r="W13" s="26">
        <v>31</v>
      </c>
      <c r="X13" s="26">
        <v>31</v>
      </c>
      <c r="Y13" s="26">
        <v>30</v>
      </c>
      <c r="Z13" s="26">
        <v>31</v>
      </c>
      <c r="AA13" s="26">
        <v>30</v>
      </c>
      <c r="AB13" s="26">
        <v>31</v>
      </c>
      <c r="AG13" s="71" t="s">
        <v>162</v>
      </c>
      <c r="AH13" s="70">
        <v>1</v>
      </c>
      <c r="AI13" s="81" t="s">
        <v>191</v>
      </c>
      <c r="AJ13" s="5">
        <v>31</v>
      </c>
      <c r="AK13" s="5">
        <v>28</v>
      </c>
      <c r="AL13" s="5">
        <v>31</v>
      </c>
      <c r="AM13" s="26">
        <v>30</v>
      </c>
      <c r="AN13" s="26">
        <v>31</v>
      </c>
      <c r="AO13" s="26">
        <v>30</v>
      </c>
      <c r="AP13" s="26">
        <v>31</v>
      </c>
      <c r="AQ13" s="26">
        <v>31</v>
      </c>
      <c r="AR13" s="26">
        <v>30</v>
      </c>
      <c r="AS13" s="26">
        <v>31</v>
      </c>
      <c r="AT13" s="26">
        <v>30</v>
      </c>
      <c r="AU13" s="26">
        <v>31</v>
      </c>
    </row>
    <row r="14" spans="1:48" x14ac:dyDescent="0.2">
      <c r="A14" s="92">
        <f>CATCH2009!AQ15/CATCH2009!AT15</f>
        <v>0.55583604597090275</v>
      </c>
      <c r="B14" t="s">
        <v>360</v>
      </c>
      <c r="C14" s="22">
        <v>2</v>
      </c>
      <c r="D14" s="14" t="s">
        <v>188</v>
      </c>
      <c r="E14" s="14" t="s">
        <v>356</v>
      </c>
      <c r="F14" s="14"/>
      <c r="G14" s="14"/>
      <c r="H14" s="5" t="s">
        <v>226</v>
      </c>
      <c r="I14" s="26"/>
      <c r="J14" t="s">
        <v>219</v>
      </c>
      <c r="N14" s="122">
        <v>7</v>
      </c>
      <c r="P14" s="72">
        <v>7</v>
      </c>
      <c r="Q14" s="5">
        <v>31</v>
      </c>
      <c r="R14" s="5">
        <v>28</v>
      </c>
      <c r="S14" s="5">
        <v>31</v>
      </c>
      <c r="T14" s="26">
        <v>30</v>
      </c>
      <c r="U14" s="26">
        <v>31</v>
      </c>
      <c r="V14" s="26">
        <v>30</v>
      </c>
      <c r="W14" s="26">
        <v>31</v>
      </c>
      <c r="X14" s="26">
        <v>31</v>
      </c>
      <c r="Y14" s="26">
        <v>30</v>
      </c>
      <c r="Z14" s="26">
        <v>31</v>
      </c>
      <c r="AA14" s="26">
        <v>30</v>
      </c>
      <c r="AB14" s="26">
        <v>31</v>
      </c>
      <c r="AG14" s="71" t="s">
        <v>133</v>
      </c>
      <c r="AH14" s="70">
        <v>1</v>
      </c>
      <c r="AI14" s="83" t="s">
        <v>187</v>
      </c>
      <c r="AJ14" s="5">
        <v>31</v>
      </c>
      <c r="AK14" s="5">
        <v>28</v>
      </c>
      <c r="AL14" s="5">
        <v>31</v>
      </c>
      <c r="AM14" s="26">
        <v>30</v>
      </c>
      <c r="AN14" s="26">
        <v>31</v>
      </c>
      <c r="AO14" s="26">
        <v>30</v>
      </c>
      <c r="AP14" s="26">
        <v>31</v>
      </c>
      <c r="AQ14" s="26">
        <v>31</v>
      </c>
      <c r="AR14" s="26">
        <v>30</v>
      </c>
      <c r="AS14" s="26">
        <v>31</v>
      </c>
      <c r="AT14" s="26">
        <v>30</v>
      </c>
      <c r="AU14" s="26">
        <v>31</v>
      </c>
    </row>
    <row r="15" spans="1:48" x14ac:dyDescent="0.2">
      <c r="A15" s="92">
        <f>CATCH2009!AQ16/CATCH2009!AT16</f>
        <v>0.20351320870783637</v>
      </c>
      <c r="B15" t="s">
        <v>359</v>
      </c>
      <c r="C15" s="22">
        <v>2</v>
      </c>
      <c r="D15" s="14" t="s">
        <v>188</v>
      </c>
      <c r="E15" s="14" t="s">
        <v>356</v>
      </c>
      <c r="F15" s="14"/>
      <c r="G15" s="14"/>
      <c r="H15" s="5" t="s">
        <v>226</v>
      </c>
      <c r="I15" s="26"/>
      <c r="J15" t="s">
        <v>219</v>
      </c>
      <c r="N15" s="122">
        <v>8</v>
      </c>
      <c r="P15" s="72">
        <v>8</v>
      </c>
      <c r="Q15" s="5">
        <v>31</v>
      </c>
      <c r="R15" s="5">
        <v>28</v>
      </c>
      <c r="S15" s="5">
        <v>31</v>
      </c>
      <c r="T15" s="26">
        <v>30</v>
      </c>
      <c r="U15" s="26">
        <v>31</v>
      </c>
      <c r="V15" s="26">
        <v>30</v>
      </c>
      <c r="W15" s="26">
        <v>31</v>
      </c>
      <c r="X15" s="26">
        <v>31</v>
      </c>
      <c r="Y15" s="26">
        <v>30</v>
      </c>
      <c r="Z15" s="26">
        <v>31</v>
      </c>
      <c r="AA15" s="26">
        <v>30</v>
      </c>
      <c r="AB15" s="26">
        <v>31</v>
      </c>
      <c r="AG15" s="71" t="s">
        <v>136</v>
      </c>
      <c r="AH15" s="70">
        <v>1</v>
      </c>
      <c r="AI15" s="95" t="s">
        <v>187</v>
      </c>
      <c r="AJ15" s="5">
        <v>31</v>
      </c>
      <c r="AK15" s="5">
        <v>28</v>
      </c>
      <c r="AL15" s="5">
        <v>31</v>
      </c>
      <c r="AM15" s="26">
        <v>30</v>
      </c>
      <c r="AN15" s="26">
        <v>31</v>
      </c>
      <c r="AO15" s="26">
        <v>30</v>
      </c>
      <c r="AP15" s="26">
        <v>31</v>
      </c>
      <c r="AQ15" s="26">
        <v>31</v>
      </c>
      <c r="AR15" s="26">
        <v>30</v>
      </c>
      <c r="AS15" s="26">
        <v>31</v>
      </c>
      <c r="AT15" s="26">
        <v>30</v>
      </c>
      <c r="AU15" s="26">
        <v>31</v>
      </c>
    </row>
    <row r="16" spans="1:48" x14ac:dyDescent="0.2">
      <c r="A16" s="92">
        <f>CATCH2009!AQ17/CATCH2009!AT17</f>
        <v>0</v>
      </c>
      <c r="B16" t="s">
        <v>358</v>
      </c>
      <c r="C16" s="22">
        <v>3</v>
      </c>
      <c r="D16" s="14" t="s">
        <v>192</v>
      </c>
      <c r="E16" s="26" t="s">
        <v>254</v>
      </c>
      <c r="F16" s="26"/>
      <c r="G16" s="14"/>
      <c r="H16" s="5" t="s">
        <v>226</v>
      </c>
      <c r="I16" s="26">
        <v>160</v>
      </c>
      <c r="J16" t="s">
        <v>217</v>
      </c>
      <c r="N16" s="122">
        <v>9</v>
      </c>
      <c r="P16" s="72">
        <v>9</v>
      </c>
      <c r="Q16" s="5">
        <v>31</v>
      </c>
      <c r="R16" s="5">
        <v>28</v>
      </c>
      <c r="S16" s="5">
        <v>31</v>
      </c>
      <c r="T16" s="26">
        <v>30</v>
      </c>
      <c r="U16" s="26">
        <v>31</v>
      </c>
      <c r="V16" s="26">
        <v>30</v>
      </c>
      <c r="W16" s="26">
        <v>31</v>
      </c>
      <c r="X16" s="26">
        <v>31</v>
      </c>
      <c r="Y16" s="26">
        <v>30</v>
      </c>
      <c r="Z16" s="26">
        <v>31</v>
      </c>
      <c r="AA16" s="26">
        <v>30</v>
      </c>
      <c r="AB16" s="26">
        <v>31</v>
      </c>
      <c r="AG16" s="71" t="s">
        <v>141</v>
      </c>
      <c r="AH16" s="70">
        <v>1</v>
      </c>
      <c r="AI16" s="81" t="s">
        <v>187</v>
      </c>
      <c r="AJ16" s="97">
        <v>27</v>
      </c>
      <c r="AK16" s="5">
        <v>28</v>
      </c>
      <c r="AL16" s="5">
        <v>31</v>
      </c>
      <c r="AM16" s="118">
        <v>18</v>
      </c>
      <c r="AN16" s="26">
        <v>31</v>
      </c>
      <c r="AO16" s="26">
        <v>30</v>
      </c>
      <c r="AP16" s="119">
        <v>5</v>
      </c>
      <c r="AQ16" s="119">
        <v>5</v>
      </c>
      <c r="AR16" s="97">
        <v>17</v>
      </c>
      <c r="AS16" s="26">
        <v>31</v>
      </c>
      <c r="AT16" s="26">
        <v>30</v>
      </c>
      <c r="AU16" s="97">
        <v>20</v>
      </c>
    </row>
    <row r="17" spans="1:47" x14ac:dyDescent="0.2">
      <c r="A17" s="92">
        <f>CATCH2009!AQ18/CATCH2009!AT18</f>
        <v>0</v>
      </c>
      <c r="B17" t="s">
        <v>357</v>
      </c>
      <c r="C17" s="22">
        <v>3</v>
      </c>
      <c r="D17" s="14" t="s">
        <v>192</v>
      </c>
      <c r="E17" s="129" t="s">
        <v>556</v>
      </c>
      <c r="G17" s="14"/>
      <c r="H17" s="5" t="s">
        <v>226</v>
      </c>
      <c r="I17" s="26">
        <v>160</v>
      </c>
      <c r="J17" t="s">
        <v>217</v>
      </c>
      <c r="N17" s="122">
        <v>10</v>
      </c>
      <c r="P17" s="72">
        <v>10</v>
      </c>
      <c r="Q17" s="5">
        <v>31</v>
      </c>
      <c r="R17" s="5">
        <v>28</v>
      </c>
      <c r="S17" s="5">
        <v>31</v>
      </c>
      <c r="T17" s="26">
        <v>30</v>
      </c>
      <c r="U17" s="26">
        <v>31</v>
      </c>
      <c r="V17" s="26">
        <v>30</v>
      </c>
      <c r="W17" s="26">
        <v>31</v>
      </c>
      <c r="X17" s="26">
        <v>31</v>
      </c>
      <c r="Y17" s="26">
        <v>30</v>
      </c>
      <c r="Z17" s="26">
        <v>31</v>
      </c>
      <c r="AA17" s="26">
        <v>30</v>
      </c>
      <c r="AB17" s="26">
        <v>31</v>
      </c>
      <c r="AG17" s="71" t="s">
        <v>142</v>
      </c>
      <c r="AH17" s="70">
        <v>1</v>
      </c>
      <c r="AI17" s="81" t="s">
        <v>187</v>
      </c>
      <c r="AJ17" s="97">
        <v>27</v>
      </c>
      <c r="AK17" s="5">
        <v>28</v>
      </c>
      <c r="AL17" s="5">
        <v>31</v>
      </c>
      <c r="AM17" s="118">
        <v>18</v>
      </c>
      <c r="AN17" s="26">
        <v>31</v>
      </c>
      <c r="AO17" s="26">
        <v>30</v>
      </c>
      <c r="AP17" s="119">
        <v>5</v>
      </c>
      <c r="AQ17" s="119">
        <v>5</v>
      </c>
      <c r="AR17" s="97">
        <v>17</v>
      </c>
      <c r="AS17" s="26">
        <v>31</v>
      </c>
      <c r="AT17" s="26">
        <v>30</v>
      </c>
      <c r="AU17" s="97">
        <v>20</v>
      </c>
    </row>
    <row r="18" spans="1:47" x14ac:dyDescent="0.2">
      <c r="A18" s="92">
        <f>CATCH2009!AQ19/CATCH2009!AT19</f>
        <v>0.2071010064197808</v>
      </c>
      <c r="B18" t="s">
        <v>360</v>
      </c>
      <c r="C18" s="22">
        <v>3</v>
      </c>
      <c r="D18" s="14" t="s">
        <v>192</v>
      </c>
      <c r="E18" s="26" t="s">
        <v>254</v>
      </c>
      <c r="F18" s="26"/>
      <c r="G18" s="14"/>
      <c r="H18" s="5" t="s">
        <v>226</v>
      </c>
      <c r="I18" s="26"/>
      <c r="J18" t="s">
        <v>219</v>
      </c>
      <c r="N18" s="122">
        <v>11</v>
      </c>
      <c r="P18" s="72">
        <v>11</v>
      </c>
      <c r="Q18" s="5">
        <v>31</v>
      </c>
      <c r="R18" s="5">
        <v>28</v>
      </c>
      <c r="S18" s="5">
        <v>31</v>
      </c>
      <c r="T18" s="26">
        <v>30</v>
      </c>
      <c r="U18" s="26">
        <v>31</v>
      </c>
      <c r="V18" s="26">
        <v>30</v>
      </c>
      <c r="W18" s="26">
        <v>31</v>
      </c>
      <c r="X18" s="26">
        <v>31</v>
      </c>
      <c r="Y18" s="26">
        <v>30</v>
      </c>
      <c r="Z18" s="26">
        <v>31</v>
      </c>
      <c r="AA18" s="26">
        <v>30</v>
      </c>
      <c r="AB18" s="26">
        <v>31</v>
      </c>
      <c r="AG18" s="71" t="s">
        <v>144</v>
      </c>
      <c r="AH18" s="70">
        <v>1</v>
      </c>
      <c r="AI18" s="83" t="s">
        <v>187</v>
      </c>
      <c r="AJ18" s="5">
        <v>31</v>
      </c>
      <c r="AK18" s="5">
        <v>28</v>
      </c>
      <c r="AL18" s="5">
        <v>31</v>
      </c>
      <c r="AM18" s="26">
        <v>30</v>
      </c>
      <c r="AN18" s="26">
        <v>31</v>
      </c>
      <c r="AO18" s="26">
        <v>30</v>
      </c>
      <c r="AP18" s="26">
        <v>31</v>
      </c>
      <c r="AQ18" s="26">
        <v>31</v>
      </c>
      <c r="AR18" s="26">
        <v>30</v>
      </c>
      <c r="AS18" s="26">
        <v>31</v>
      </c>
      <c r="AT18" s="26">
        <v>30</v>
      </c>
      <c r="AU18" s="26">
        <v>31</v>
      </c>
    </row>
    <row r="19" spans="1:47" x14ac:dyDescent="0.2">
      <c r="A19" s="92">
        <f>CATCH2009!AQ20/CATCH2009!AT20</f>
        <v>0.10722060093110955</v>
      </c>
      <c r="B19" t="s">
        <v>359</v>
      </c>
      <c r="C19" s="22">
        <v>3</v>
      </c>
      <c r="D19" s="14" t="s">
        <v>192</v>
      </c>
      <c r="E19" s="26" t="s">
        <v>254</v>
      </c>
      <c r="F19" s="26"/>
      <c r="G19" s="14"/>
      <c r="H19" s="5" t="s">
        <v>226</v>
      </c>
      <c r="I19" s="26"/>
      <c r="J19" t="s">
        <v>219</v>
      </c>
      <c r="N19" s="122">
        <v>12</v>
      </c>
      <c r="P19" s="72">
        <v>12</v>
      </c>
      <c r="Q19" s="5">
        <v>31</v>
      </c>
      <c r="R19" s="5">
        <v>28</v>
      </c>
      <c r="S19" s="5">
        <v>31</v>
      </c>
      <c r="T19" s="26">
        <v>30</v>
      </c>
      <c r="U19" s="26">
        <v>31</v>
      </c>
      <c r="V19" s="26">
        <v>30</v>
      </c>
      <c r="W19" s="26">
        <v>31</v>
      </c>
      <c r="X19" s="26">
        <v>31</v>
      </c>
      <c r="Y19" s="26">
        <v>30</v>
      </c>
      <c r="Z19" s="26">
        <v>31</v>
      </c>
      <c r="AA19" s="26">
        <v>30</v>
      </c>
      <c r="AB19" s="26">
        <v>31</v>
      </c>
      <c r="AG19" s="71" t="s">
        <v>145</v>
      </c>
      <c r="AH19" s="70">
        <v>1</v>
      </c>
      <c r="AI19" s="83" t="s">
        <v>187</v>
      </c>
      <c r="AJ19" s="5">
        <v>31</v>
      </c>
      <c r="AK19" s="5">
        <v>28</v>
      </c>
      <c r="AL19" s="5">
        <v>31</v>
      </c>
      <c r="AM19" s="26">
        <v>30</v>
      </c>
      <c r="AN19" s="26">
        <v>31</v>
      </c>
      <c r="AO19" s="26">
        <v>30</v>
      </c>
      <c r="AP19" s="26">
        <v>31</v>
      </c>
      <c r="AQ19" s="26">
        <v>31</v>
      </c>
      <c r="AR19" s="26">
        <v>30</v>
      </c>
      <c r="AS19" s="26">
        <v>31</v>
      </c>
      <c r="AT19" s="26">
        <v>30</v>
      </c>
      <c r="AU19" s="26">
        <v>31</v>
      </c>
    </row>
    <row r="20" spans="1:47" x14ac:dyDescent="0.2">
      <c r="A20" s="92">
        <f>CATCH2009!AQ21/CATCH2009!AT21</f>
        <v>0</v>
      </c>
      <c r="B20" t="s">
        <v>358</v>
      </c>
      <c r="C20" s="22">
        <v>3</v>
      </c>
      <c r="D20" s="14" t="s">
        <v>188</v>
      </c>
      <c r="E20" s="14" t="s">
        <v>356</v>
      </c>
      <c r="F20" s="14"/>
      <c r="G20" s="14"/>
      <c r="H20" s="5" t="s">
        <v>226</v>
      </c>
      <c r="I20" s="26"/>
      <c r="J20" t="s">
        <v>219</v>
      </c>
      <c r="N20" s="122">
        <v>13</v>
      </c>
      <c r="P20" s="72">
        <v>13</v>
      </c>
      <c r="Q20" s="5">
        <v>31</v>
      </c>
      <c r="R20" s="5">
        <v>28</v>
      </c>
      <c r="S20" s="5">
        <v>31</v>
      </c>
      <c r="T20" s="26">
        <v>30</v>
      </c>
      <c r="U20" s="26">
        <v>31</v>
      </c>
      <c r="V20" s="26">
        <v>30</v>
      </c>
      <c r="W20" s="26">
        <v>31</v>
      </c>
      <c r="X20" s="26">
        <v>31</v>
      </c>
      <c r="Y20" s="26">
        <v>30</v>
      </c>
      <c r="Z20" s="26">
        <v>31</v>
      </c>
      <c r="AA20" s="26">
        <v>30</v>
      </c>
      <c r="AB20" s="26">
        <v>31</v>
      </c>
      <c r="AG20" s="71" t="s">
        <v>147</v>
      </c>
      <c r="AH20" s="70">
        <v>1</v>
      </c>
      <c r="AI20" s="81" t="s">
        <v>187</v>
      </c>
      <c r="AJ20" s="5">
        <v>31</v>
      </c>
      <c r="AK20" s="5">
        <v>28</v>
      </c>
      <c r="AL20" s="5">
        <v>31</v>
      </c>
      <c r="AM20" s="26">
        <v>30</v>
      </c>
      <c r="AN20" s="26">
        <v>31</v>
      </c>
      <c r="AO20" s="26">
        <v>30</v>
      </c>
      <c r="AP20" s="26">
        <v>31</v>
      </c>
      <c r="AQ20" s="26">
        <v>31</v>
      </c>
      <c r="AR20" s="26">
        <v>30</v>
      </c>
      <c r="AS20" s="26">
        <v>31</v>
      </c>
      <c r="AT20" s="26">
        <v>30</v>
      </c>
      <c r="AU20" s="26">
        <v>31</v>
      </c>
    </row>
    <row r="21" spans="1:47" x14ac:dyDescent="0.2">
      <c r="A21" s="92">
        <f>CATCH2009!AQ22/CATCH2009!AT22</f>
        <v>0</v>
      </c>
      <c r="B21" t="s">
        <v>361</v>
      </c>
      <c r="C21" s="22">
        <v>3</v>
      </c>
      <c r="D21" s="14" t="s">
        <v>188</v>
      </c>
      <c r="E21" s="14" t="s">
        <v>228</v>
      </c>
      <c r="F21" s="14"/>
      <c r="G21" s="14"/>
      <c r="H21" s="5" t="s">
        <v>226</v>
      </c>
      <c r="I21" s="26"/>
      <c r="J21" t="s">
        <v>219</v>
      </c>
      <c r="N21" s="122">
        <v>14</v>
      </c>
      <c r="P21" s="72">
        <v>14</v>
      </c>
      <c r="Q21" s="5">
        <v>31</v>
      </c>
      <c r="R21" s="5">
        <v>28</v>
      </c>
      <c r="S21" s="5">
        <v>31</v>
      </c>
      <c r="T21" s="26">
        <v>30</v>
      </c>
      <c r="U21" s="26">
        <v>31</v>
      </c>
      <c r="V21" s="26">
        <v>30</v>
      </c>
      <c r="W21" s="26">
        <v>31</v>
      </c>
      <c r="X21" s="26">
        <v>31</v>
      </c>
      <c r="Y21" s="26">
        <v>30</v>
      </c>
      <c r="Z21" s="26">
        <v>31</v>
      </c>
      <c r="AA21" s="26">
        <v>30</v>
      </c>
      <c r="AB21" s="26">
        <v>31</v>
      </c>
      <c r="AG21" s="71" t="s">
        <v>153</v>
      </c>
      <c r="AH21" s="70">
        <v>1</v>
      </c>
      <c r="AI21" s="83" t="s">
        <v>187</v>
      </c>
      <c r="AJ21" s="5">
        <v>31</v>
      </c>
      <c r="AK21" s="5">
        <v>28</v>
      </c>
      <c r="AL21" s="5">
        <v>31</v>
      </c>
      <c r="AM21" s="26">
        <v>30</v>
      </c>
      <c r="AN21" s="26">
        <v>31</v>
      </c>
      <c r="AO21" s="26">
        <v>30</v>
      </c>
      <c r="AP21" s="26">
        <v>31</v>
      </c>
      <c r="AQ21" s="26">
        <v>31</v>
      </c>
      <c r="AR21" s="26">
        <v>30</v>
      </c>
      <c r="AS21" s="26">
        <v>31</v>
      </c>
      <c r="AT21" s="26">
        <v>30</v>
      </c>
      <c r="AU21" s="26">
        <v>31</v>
      </c>
    </row>
    <row r="22" spans="1:47" x14ac:dyDescent="0.2">
      <c r="A22" s="92">
        <f>CATCH2009!AQ23/CATCH2009!AT23</f>
        <v>0</v>
      </c>
      <c r="B22" t="s">
        <v>357</v>
      </c>
      <c r="C22" s="22">
        <v>3</v>
      </c>
      <c r="D22" s="14" t="s">
        <v>188</v>
      </c>
      <c r="E22" s="80" t="s">
        <v>555</v>
      </c>
      <c r="G22" s="14"/>
      <c r="H22" s="5" t="s">
        <v>226</v>
      </c>
      <c r="I22" s="26"/>
      <c r="J22" t="s">
        <v>219</v>
      </c>
      <c r="N22" s="122">
        <v>15</v>
      </c>
      <c r="P22" s="72">
        <v>15</v>
      </c>
      <c r="Q22" s="5">
        <v>31</v>
      </c>
      <c r="R22" s="5">
        <v>28</v>
      </c>
      <c r="S22" s="5">
        <v>31</v>
      </c>
      <c r="T22" s="26">
        <v>30</v>
      </c>
      <c r="U22" s="26">
        <v>31</v>
      </c>
      <c r="V22" s="26">
        <v>30</v>
      </c>
      <c r="W22" s="26">
        <v>31</v>
      </c>
      <c r="X22" s="26">
        <v>31</v>
      </c>
      <c r="Y22" s="26">
        <v>30</v>
      </c>
      <c r="Z22" s="26">
        <v>31</v>
      </c>
      <c r="AA22" s="26">
        <v>30</v>
      </c>
      <c r="AB22" s="26">
        <v>31</v>
      </c>
      <c r="AG22" s="71" t="s">
        <v>152</v>
      </c>
      <c r="AH22" s="70">
        <v>1</v>
      </c>
      <c r="AI22" s="81" t="s">
        <v>187</v>
      </c>
      <c r="AJ22" s="5">
        <v>31</v>
      </c>
      <c r="AK22" s="5">
        <v>28</v>
      </c>
      <c r="AL22" s="5">
        <v>31</v>
      </c>
      <c r="AM22" s="26">
        <v>30</v>
      </c>
      <c r="AN22" s="26">
        <v>31</v>
      </c>
      <c r="AO22" s="26">
        <v>30</v>
      </c>
      <c r="AP22" s="26">
        <v>31</v>
      </c>
      <c r="AQ22" s="26">
        <v>31</v>
      </c>
      <c r="AR22" s="26">
        <v>30</v>
      </c>
      <c r="AS22" s="26">
        <v>31</v>
      </c>
      <c r="AT22" s="26">
        <v>30</v>
      </c>
      <c r="AU22" s="26">
        <v>31</v>
      </c>
    </row>
    <row r="23" spans="1:47" x14ac:dyDescent="0.2">
      <c r="A23" s="92">
        <f>CATCH2009!AQ24/CATCH2009!AT24</f>
        <v>0.47477986737688888</v>
      </c>
      <c r="B23" t="s">
        <v>360</v>
      </c>
      <c r="C23" s="22">
        <v>3</v>
      </c>
      <c r="D23" s="14" t="s">
        <v>188</v>
      </c>
      <c r="E23" s="14" t="s">
        <v>356</v>
      </c>
      <c r="F23" s="14"/>
      <c r="G23" s="14"/>
      <c r="H23" s="5" t="s">
        <v>226</v>
      </c>
      <c r="I23" s="26"/>
      <c r="J23" t="s">
        <v>219</v>
      </c>
      <c r="N23" s="122">
        <v>16</v>
      </c>
      <c r="P23" s="72">
        <v>16</v>
      </c>
      <c r="Q23" s="5">
        <v>31</v>
      </c>
      <c r="R23" s="5">
        <v>28</v>
      </c>
      <c r="S23" s="5">
        <v>31</v>
      </c>
      <c r="T23" s="26">
        <v>30</v>
      </c>
      <c r="U23" s="26">
        <v>31</v>
      </c>
      <c r="V23" s="26">
        <v>30</v>
      </c>
      <c r="W23" s="26">
        <v>31</v>
      </c>
      <c r="X23" s="26">
        <v>31</v>
      </c>
      <c r="Y23" s="26">
        <v>30</v>
      </c>
      <c r="Z23" s="26">
        <v>31</v>
      </c>
      <c r="AA23" s="26">
        <v>30</v>
      </c>
      <c r="AB23" s="26">
        <v>31</v>
      </c>
      <c r="AG23" s="71" t="s">
        <v>158</v>
      </c>
      <c r="AH23" s="70">
        <v>1</v>
      </c>
      <c r="AI23" s="83" t="s">
        <v>187</v>
      </c>
      <c r="AJ23" s="5">
        <v>31</v>
      </c>
      <c r="AK23" s="5">
        <v>28</v>
      </c>
      <c r="AL23" s="5">
        <v>31</v>
      </c>
      <c r="AM23" s="26">
        <v>30</v>
      </c>
      <c r="AN23" s="26">
        <v>31</v>
      </c>
      <c r="AO23" s="26">
        <v>30</v>
      </c>
      <c r="AP23" s="26">
        <v>31</v>
      </c>
      <c r="AQ23" s="26">
        <v>31</v>
      </c>
      <c r="AR23" s="26">
        <v>30</v>
      </c>
      <c r="AS23" s="26">
        <v>31</v>
      </c>
      <c r="AT23" s="26">
        <v>30</v>
      </c>
      <c r="AU23" s="26">
        <v>31</v>
      </c>
    </row>
    <row r="24" spans="1:47" x14ac:dyDescent="0.2">
      <c r="A24" s="92">
        <f>CATCH2009!AQ25/CATCH2009!AT25</f>
        <v>0.29728304341329209</v>
      </c>
      <c r="B24" t="s">
        <v>359</v>
      </c>
      <c r="C24" s="22">
        <v>3</v>
      </c>
      <c r="D24" s="14" t="s">
        <v>188</v>
      </c>
      <c r="E24" s="14" t="s">
        <v>356</v>
      </c>
      <c r="F24" s="14"/>
      <c r="G24" s="14"/>
      <c r="H24" s="5" t="s">
        <v>226</v>
      </c>
      <c r="I24" s="26">
        <v>160</v>
      </c>
      <c r="J24" t="s">
        <v>217</v>
      </c>
      <c r="N24" s="122">
        <v>17</v>
      </c>
      <c r="P24" s="72">
        <v>17</v>
      </c>
      <c r="Q24" s="5">
        <v>31</v>
      </c>
      <c r="R24" s="5">
        <v>28</v>
      </c>
      <c r="S24" s="5">
        <v>31</v>
      </c>
      <c r="T24" s="26">
        <v>30</v>
      </c>
      <c r="U24" s="26">
        <v>31</v>
      </c>
      <c r="V24" s="26">
        <v>30</v>
      </c>
      <c r="W24" s="26">
        <v>31</v>
      </c>
      <c r="X24" s="26">
        <v>31</v>
      </c>
      <c r="Y24" s="26">
        <v>30</v>
      </c>
      <c r="Z24" s="26">
        <v>31</v>
      </c>
      <c r="AA24" s="26">
        <v>30</v>
      </c>
      <c r="AB24" s="26">
        <v>31</v>
      </c>
      <c r="AG24" s="71" t="s">
        <v>340</v>
      </c>
      <c r="AH24" s="70">
        <v>1</v>
      </c>
      <c r="AI24" s="81" t="s">
        <v>187</v>
      </c>
      <c r="AJ24" s="97">
        <v>27</v>
      </c>
      <c r="AK24" s="5">
        <v>28</v>
      </c>
      <c r="AL24" s="5">
        <v>31</v>
      </c>
      <c r="AM24" s="118">
        <v>18</v>
      </c>
      <c r="AN24" s="26">
        <v>31</v>
      </c>
      <c r="AO24" s="26">
        <v>30</v>
      </c>
      <c r="AP24" s="119">
        <v>5</v>
      </c>
      <c r="AQ24" s="119">
        <v>5</v>
      </c>
      <c r="AR24" s="97">
        <v>17</v>
      </c>
      <c r="AS24" s="26">
        <v>31</v>
      </c>
      <c r="AT24" s="26">
        <v>30</v>
      </c>
      <c r="AU24" s="97">
        <v>20</v>
      </c>
    </row>
    <row r="25" spans="1:47" x14ac:dyDescent="0.2">
      <c r="A25" s="92">
        <f>CATCH2009!AQ26/CATCH2009!AT26</f>
        <v>0.97677521462682992</v>
      </c>
      <c r="B25" t="s">
        <v>362</v>
      </c>
      <c r="C25" s="22">
        <v>3</v>
      </c>
      <c r="D25" s="14" t="s">
        <v>270</v>
      </c>
      <c r="E25" s="5" t="s">
        <v>226</v>
      </c>
      <c r="G25" s="14"/>
      <c r="H25" s="5" t="s">
        <v>226</v>
      </c>
      <c r="I25" s="26"/>
      <c r="J25" t="s">
        <v>219</v>
      </c>
      <c r="N25" s="122">
        <v>18</v>
      </c>
      <c r="P25" s="72">
        <v>18</v>
      </c>
      <c r="Q25" s="97">
        <v>27</v>
      </c>
      <c r="R25" s="5">
        <v>28</v>
      </c>
      <c r="S25" s="5">
        <v>31</v>
      </c>
      <c r="T25" s="118">
        <v>18</v>
      </c>
      <c r="U25" s="26">
        <v>31</v>
      </c>
      <c r="V25" s="26">
        <v>30</v>
      </c>
      <c r="W25" s="96">
        <v>0</v>
      </c>
      <c r="X25" s="96">
        <v>0</v>
      </c>
      <c r="Y25" s="97">
        <v>17</v>
      </c>
      <c r="Z25" s="26">
        <v>31</v>
      </c>
      <c r="AA25" s="26">
        <v>30</v>
      </c>
      <c r="AB25" s="97">
        <v>20</v>
      </c>
      <c r="AG25" s="71" t="s">
        <v>161</v>
      </c>
      <c r="AH25" s="70">
        <v>1</v>
      </c>
      <c r="AI25" s="81" t="s">
        <v>187</v>
      </c>
      <c r="AJ25" s="5">
        <v>31</v>
      </c>
      <c r="AK25" s="5">
        <v>28</v>
      </c>
      <c r="AL25" s="5">
        <v>31</v>
      </c>
      <c r="AM25" s="26">
        <v>30</v>
      </c>
      <c r="AN25" s="26">
        <v>31</v>
      </c>
      <c r="AO25" s="26">
        <v>30</v>
      </c>
      <c r="AP25" s="26">
        <v>31</v>
      </c>
      <c r="AQ25" s="26">
        <v>31</v>
      </c>
      <c r="AR25" s="26">
        <v>30</v>
      </c>
      <c r="AS25" s="26">
        <v>31</v>
      </c>
      <c r="AT25" s="26">
        <v>30</v>
      </c>
      <c r="AU25" s="26">
        <v>31</v>
      </c>
    </row>
    <row r="26" spans="1:47" x14ac:dyDescent="0.2">
      <c r="A26" s="92">
        <f>CATCH2009!AQ27/CATCH2009!AT27</f>
        <v>0</v>
      </c>
      <c r="B26" t="s">
        <v>358</v>
      </c>
      <c r="C26" s="22">
        <v>4</v>
      </c>
      <c r="D26" s="14" t="s">
        <v>192</v>
      </c>
      <c r="E26" s="26" t="s">
        <v>254</v>
      </c>
      <c r="F26" s="26"/>
      <c r="G26" s="14"/>
      <c r="H26" s="5" t="s">
        <v>226</v>
      </c>
      <c r="I26" s="26"/>
      <c r="J26" t="s">
        <v>219</v>
      </c>
      <c r="N26" s="122">
        <v>19</v>
      </c>
      <c r="P26" s="72">
        <v>19</v>
      </c>
      <c r="Q26" s="5">
        <v>31</v>
      </c>
      <c r="R26" s="5">
        <v>28</v>
      </c>
      <c r="S26" s="5">
        <v>31</v>
      </c>
      <c r="T26" s="26">
        <v>30</v>
      </c>
      <c r="U26" s="26">
        <v>31</v>
      </c>
      <c r="V26" s="26">
        <v>30</v>
      </c>
      <c r="W26" s="26">
        <v>31</v>
      </c>
      <c r="X26" s="26">
        <v>31</v>
      </c>
      <c r="Y26" s="26">
        <v>30</v>
      </c>
      <c r="Z26" s="26">
        <v>31</v>
      </c>
      <c r="AA26" s="26">
        <v>30</v>
      </c>
      <c r="AB26" s="26">
        <v>31</v>
      </c>
      <c r="AG26" s="71" t="s">
        <v>146</v>
      </c>
      <c r="AH26" s="70">
        <v>1</v>
      </c>
      <c r="AI26" s="81" t="s">
        <v>187</v>
      </c>
      <c r="AJ26" s="5">
        <v>31</v>
      </c>
      <c r="AK26" s="5">
        <v>28</v>
      </c>
      <c r="AL26" s="5">
        <v>31</v>
      </c>
      <c r="AM26" s="26">
        <v>30</v>
      </c>
      <c r="AN26" s="26">
        <v>31</v>
      </c>
      <c r="AO26" s="26">
        <v>30</v>
      </c>
      <c r="AP26" s="26">
        <v>31</v>
      </c>
      <c r="AQ26" s="26">
        <v>31</v>
      </c>
      <c r="AR26" s="26">
        <v>30</v>
      </c>
      <c r="AS26" s="26">
        <v>31</v>
      </c>
      <c r="AT26" s="26">
        <v>30</v>
      </c>
      <c r="AU26" s="26">
        <v>31</v>
      </c>
    </row>
    <row r="27" spans="1:47" x14ac:dyDescent="0.2">
      <c r="A27" s="92">
        <f>CATCH2009!AQ28/CATCH2009!AT28</f>
        <v>0</v>
      </c>
      <c r="B27" t="s">
        <v>357</v>
      </c>
      <c r="C27" s="22">
        <v>4</v>
      </c>
      <c r="D27" s="14" t="s">
        <v>192</v>
      </c>
      <c r="E27" s="129" t="s">
        <v>556</v>
      </c>
      <c r="G27" s="14"/>
      <c r="H27" s="5" t="s">
        <v>226</v>
      </c>
      <c r="I27" s="26">
        <v>160</v>
      </c>
      <c r="J27" s="94" t="s">
        <v>217</v>
      </c>
      <c r="N27" s="122">
        <v>20</v>
      </c>
      <c r="P27" s="72">
        <v>20</v>
      </c>
      <c r="Q27" s="5">
        <v>31</v>
      </c>
      <c r="R27" s="5">
        <v>28</v>
      </c>
      <c r="S27" s="5">
        <v>31</v>
      </c>
      <c r="T27" s="26">
        <v>30</v>
      </c>
      <c r="U27" s="26">
        <v>31</v>
      </c>
      <c r="V27" s="26">
        <v>30</v>
      </c>
      <c r="W27" s="26">
        <v>31</v>
      </c>
      <c r="X27" s="26">
        <v>31</v>
      </c>
      <c r="Y27" s="26">
        <v>30</v>
      </c>
      <c r="Z27" s="26">
        <v>31</v>
      </c>
      <c r="AA27" s="26">
        <v>30</v>
      </c>
      <c r="AB27" s="26">
        <v>31</v>
      </c>
      <c r="AG27" s="71" t="s">
        <v>160</v>
      </c>
      <c r="AH27" s="70">
        <v>1</v>
      </c>
      <c r="AI27" s="81" t="s">
        <v>187</v>
      </c>
      <c r="AJ27" s="5">
        <v>31</v>
      </c>
      <c r="AK27" s="5">
        <v>28</v>
      </c>
      <c r="AL27" s="5">
        <v>31</v>
      </c>
      <c r="AM27" s="26">
        <v>30</v>
      </c>
      <c r="AN27" s="26">
        <v>31</v>
      </c>
      <c r="AO27" s="26">
        <v>30</v>
      </c>
      <c r="AP27" s="26">
        <v>31</v>
      </c>
      <c r="AQ27" s="26">
        <v>31</v>
      </c>
      <c r="AR27" s="26">
        <v>30</v>
      </c>
      <c r="AS27" s="26">
        <v>31</v>
      </c>
      <c r="AT27" s="26">
        <v>30</v>
      </c>
      <c r="AU27" s="26">
        <v>31</v>
      </c>
    </row>
    <row r="28" spans="1:47" x14ac:dyDescent="0.2">
      <c r="A28" s="92">
        <f>CATCH2009!AQ29/CATCH2009!AT29</f>
        <v>0.12431262177960599</v>
      </c>
      <c r="B28" t="s">
        <v>360</v>
      </c>
      <c r="C28" s="22">
        <v>4</v>
      </c>
      <c r="D28" s="14" t="s">
        <v>192</v>
      </c>
      <c r="E28" s="26" t="s">
        <v>254</v>
      </c>
      <c r="F28" s="26"/>
      <c r="G28" s="14"/>
      <c r="H28" s="5" t="s">
        <v>226</v>
      </c>
      <c r="I28" s="26">
        <v>160</v>
      </c>
      <c r="J28" t="s">
        <v>217</v>
      </c>
      <c r="N28" s="122">
        <v>21</v>
      </c>
      <c r="P28" s="72">
        <v>21</v>
      </c>
      <c r="Q28" s="5">
        <v>31</v>
      </c>
      <c r="R28" s="5">
        <v>28</v>
      </c>
      <c r="S28" s="5">
        <v>31</v>
      </c>
      <c r="T28" s="26">
        <v>30</v>
      </c>
      <c r="U28" s="26">
        <v>31</v>
      </c>
      <c r="V28" s="26">
        <v>30</v>
      </c>
      <c r="W28" s="26">
        <v>31</v>
      </c>
      <c r="X28" s="26">
        <v>31</v>
      </c>
      <c r="Y28" s="26">
        <v>30</v>
      </c>
      <c r="Z28" s="26">
        <v>31</v>
      </c>
      <c r="AA28" s="26">
        <v>30</v>
      </c>
      <c r="AB28" s="26">
        <v>31</v>
      </c>
      <c r="AG28" s="71" t="s">
        <v>340</v>
      </c>
      <c r="AH28" s="70">
        <v>1</v>
      </c>
      <c r="AI28" s="83" t="s">
        <v>187</v>
      </c>
      <c r="AJ28" s="97">
        <v>27</v>
      </c>
      <c r="AK28" s="5">
        <v>28</v>
      </c>
      <c r="AL28" s="5">
        <v>31</v>
      </c>
      <c r="AM28" s="118">
        <v>18</v>
      </c>
      <c r="AN28" s="26">
        <v>31</v>
      </c>
      <c r="AO28" s="26">
        <v>30</v>
      </c>
      <c r="AP28" s="119">
        <v>5</v>
      </c>
      <c r="AQ28" s="119">
        <v>5</v>
      </c>
      <c r="AR28" s="97">
        <v>17</v>
      </c>
      <c r="AS28" s="26">
        <v>31</v>
      </c>
      <c r="AT28" s="26">
        <v>30</v>
      </c>
      <c r="AU28" s="97">
        <v>20</v>
      </c>
    </row>
    <row r="29" spans="1:47" x14ac:dyDescent="0.2">
      <c r="A29" s="92">
        <f>CATCH2009!AQ30/CATCH2009!AT30</f>
        <v>9.0042111351725032E-2</v>
      </c>
      <c r="B29" t="s">
        <v>359</v>
      </c>
      <c r="C29" s="22">
        <v>4</v>
      </c>
      <c r="D29" s="14" t="s">
        <v>192</v>
      </c>
      <c r="E29" s="26" t="s">
        <v>254</v>
      </c>
      <c r="F29" s="26"/>
      <c r="G29" s="14"/>
      <c r="H29" s="5" t="s">
        <v>226</v>
      </c>
      <c r="I29" s="26"/>
      <c r="J29" t="s">
        <v>219</v>
      </c>
      <c r="N29" s="122">
        <v>22</v>
      </c>
      <c r="P29" s="72">
        <v>22</v>
      </c>
      <c r="Q29" s="5">
        <v>31</v>
      </c>
      <c r="R29" s="5">
        <v>28</v>
      </c>
      <c r="S29" s="5">
        <v>31</v>
      </c>
      <c r="T29" s="26">
        <v>30</v>
      </c>
      <c r="U29" s="26">
        <v>31</v>
      </c>
      <c r="V29" s="26">
        <v>30</v>
      </c>
      <c r="W29" s="26">
        <v>31</v>
      </c>
      <c r="X29" s="26">
        <v>31</v>
      </c>
      <c r="Y29" s="26">
        <v>30</v>
      </c>
      <c r="Z29" s="26">
        <v>31</v>
      </c>
      <c r="AA29" s="26">
        <v>30</v>
      </c>
      <c r="AB29" s="26">
        <v>31</v>
      </c>
      <c r="AG29" s="71" t="s">
        <v>137</v>
      </c>
      <c r="AH29" s="70">
        <v>1</v>
      </c>
      <c r="AI29" s="83" t="s">
        <v>189</v>
      </c>
      <c r="AJ29" s="5">
        <v>31</v>
      </c>
      <c r="AK29" s="5">
        <v>28</v>
      </c>
      <c r="AL29" s="5">
        <v>31</v>
      </c>
      <c r="AM29" s="26">
        <v>30</v>
      </c>
      <c r="AN29" s="26">
        <v>31</v>
      </c>
      <c r="AO29" s="26">
        <v>30</v>
      </c>
      <c r="AP29" s="26">
        <v>31</v>
      </c>
      <c r="AQ29" s="26">
        <v>31</v>
      </c>
      <c r="AR29" s="26">
        <v>30</v>
      </c>
      <c r="AS29" s="26">
        <v>31</v>
      </c>
      <c r="AT29" s="26">
        <v>30</v>
      </c>
      <c r="AU29" s="26">
        <v>31</v>
      </c>
    </row>
    <row r="30" spans="1:47" x14ac:dyDescent="0.2">
      <c r="A30" s="92">
        <f>CATCH2009!AQ31/CATCH2009!AT31</f>
        <v>1.4146772767462422E-2</v>
      </c>
      <c r="B30" t="s">
        <v>358</v>
      </c>
      <c r="C30" s="22">
        <v>4</v>
      </c>
      <c r="D30" s="14" t="s">
        <v>188</v>
      </c>
      <c r="E30" s="14" t="s">
        <v>356</v>
      </c>
      <c r="F30" s="14"/>
      <c r="G30" s="14"/>
      <c r="H30" s="5" t="s">
        <v>226</v>
      </c>
      <c r="I30" s="26"/>
      <c r="J30" t="s">
        <v>219</v>
      </c>
      <c r="N30" s="122">
        <v>23</v>
      </c>
      <c r="P30" s="72">
        <v>23</v>
      </c>
      <c r="Q30" s="5">
        <v>31</v>
      </c>
      <c r="R30" s="5">
        <v>28</v>
      </c>
      <c r="S30" s="5">
        <v>31</v>
      </c>
      <c r="T30" s="26">
        <v>30</v>
      </c>
      <c r="U30" s="26">
        <v>31</v>
      </c>
      <c r="V30" s="26">
        <v>30</v>
      </c>
      <c r="W30" s="26">
        <v>31</v>
      </c>
      <c r="X30" s="26">
        <v>31</v>
      </c>
      <c r="Y30" s="26">
        <v>30</v>
      </c>
      <c r="Z30" s="26">
        <v>31</v>
      </c>
      <c r="AA30" s="26">
        <v>30</v>
      </c>
      <c r="AB30" s="26">
        <v>31</v>
      </c>
      <c r="AG30" s="71" t="s">
        <v>140</v>
      </c>
      <c r="AH30" s="70">
        <v>1</v>
      </c>
      <c r="AI30" s="81" t="s">
        <v>189</v>
      </c>
      <c r="AJ30" s="5">
        <v>31</v>
      </c>
      <c r="AK30" s="5">
        <v>28</v>
      </c>
      <c r="AL30" s="5">
        <v>31</v>
      </c>
      <c r="AM30" s="26">
        <v>30</v>
      </c>
      <c r="AN30" s="26">
        <v>31</v>
      </c>
      <c r="AO30" s="26">
        <v>30</v>
      </c>
      <c r="AP30" s="26">
        <v>31</v>
      </c>
      <c r="AQ30" s="26">
        <v>31</v>
      </c>
      <c r="AR30" s="26">
        <v>30</v>
      </c>
      <c r="AS30" s="26">
        <v>31</v>
      </c>
      <c r="AT30" s="26">
        <v>30</v>
      </c>
      <c r="AU30" s="26">
        <v>31</v>
      </c>
    </row>
    <row r="31" spans="1:47" x14ac:dyDescent="0.2">
      <c r="A31" s="92">
        <f>CATCH2009!AQ32/CATCH2009!AT32</f>
        <v>0.15788036055722479</v>
      </c>
      <c r="B31" t="s">
        <v>363</v>
      </c>
      <c r="C31" s="22">
        <v>4</v>
      </c>
      <c r="D31" s="14" t="s">
        <v>188</v>
      </c>
      <c r="E31" s="14" t="s">
        <v>228</v>
      </c>
      <c r="F31" s="14"/>
      <c r="G31" s="14"/>
      <c r="H31" s="5" t="s">
        <v>226</v>
      </c>
      <c r="I31" s="26"/>
      <c r="J31" t="s">
        <v>219</v>
      </c>
      <c r="N31" s="122">
        <v>24</v>
      </c>
      <c r="P31" s="72">
        <v>24</v>
      </c>
      <c r="Q31" s="5">
        <v>31</v>
      </c>
      <c r="R31" s="5">
        <v>28</v>
      </c>
      <c r="S31" s="5">
        <v>31</v>
      </c>
      <c r="T31" s="26">
        <v>30</v>
      </c>
      <c r="U31" s="26">
        <v>31</v>
      </c>
      <c r="V31" s="26">
        <v>30</v>
      </c>
      <c r="W31" s="26">
        <v>31</v>
      </c>
      <c r="X31" s="26">
        <v>31</v>
      </c>
      <c r="Y31" s="26">
        <v>30</v>
      </c>
      <c r="Z31" s="26">
        <v>31</v>
      </c>
      <c r="AA31" s="26">
        <v>30</v>
      </c>
      <c r="AB31" s="26">
        <v>31</v>
      </c>
      <c r="AG31" s="71" t="s">
        <v>136</v>
      </c>
      <c r="AH31" s="70">
        <v>1</v>
      </c>
      <c r="AI31" s="81" t="s">
        <v>189</v>
      </c>
      <c r="AJ31" s="5">
        <v>31</v>
      </c>
      <c r="AK31" s="5">
        <v>28</v>
      </c>
      <c r="AL31" s="5">
        <v>31</v>
      </c>
      <c r="AM31" s="26">
        <v>30</v>
      </c>
      <c r="AN31" s="26">
        <v>31</v>
      </c>
      <c r="AO31" s="26">
        <v>30</v>
      </c>
      <c r="AP31" s="26">
        <v>31</v>
      </c>
      <c r="AQ31" s="26">
        <v>31</v>
      </c>
      <c r="AR31" s="26">
        <v>30</v>
      </c>
      <c r="AS31" s="26">
        <v>31</v>
      </c>
      <c r="AT31" s="26">
        <v>30</v>
      </c>
      <c r="AU31" s="26">
        <v>31</v>
      </c>
    </row>
    <row r="32" spans="1:47" x14ac:dyDescent="0.2">
      <c r="A32" s="92">
        <f>CATCH2009!AQ33/CATCH2009!AT33</f>
        <v>0</v>
      </c>
      <c r="B32" t="s">
        <v>357</v>
      </c>
      <c r="C32" s="22">
        <v>4</v>
      </c>
      <c r="D32" s="14" t="s">
        <v>188</v>
      </c>
      <c r="E32" s="80" t="s">
        <v>555</v>
      </c>
      <c r="G32" s="14"/>
      <c r="H32" s="5" t="s">
        <v>226</v>
      </c>
      <c r="I32" s="26"/>
      <c r="J32" t="s">
        <v>219</v>
      </c>
      <c r="N32" s="122">
        <v>25</v>
      </c>
      <c r="P32" s="72">
        <v>25</v>
      </c>
      <c r="Q32" s="5">
        <v>31</v>
      </c>
      <c r="R32" s="5">
        <v>28</v>
      </c>
      <c r="S32" s="5">
        <v>31</v>
      </c>
      <c r="T32" s="26">
        <v>30</v>
      </c>
      <c r="U32" s="26">
        <v>31</v>
      </c>
      <c r="V32" s="26">
        <v>30</v>
      </c>
      <c r="W32" s="26">
        <v>31</v>
      </c>
      <c r="X32" s="26">
        <v>31</v>
      </c>
      <c r="Y32" s="26">
        <v>30</v>
      </c>
      <c r="Z32" s="26">
        <v>31</v>
      </c>
      <c r="AA32" s="26">
        <v>30</v>
      </c>
      <c r="AB32" s="26">
        <v>31</v>
      </c>
      <c r="AG32" s="71" t="s">
        <v>146</v>
      </c>
      <c r="AH32" s="70">
        <v>1</v>
      </c>
      <c r="AI32" s="83" t="s">
        <v>189</v>
      </c>
      <c r="AJ32" s="5">
        <v>31</v>
      </c>
      <c r="AK32" s="5">
        <v>28</v>
      </c>
      <c r="AL32" s="5">
        <v>31</v>
      </c>
      <c r="AM32" s="26">
        <v>30</v>
      </c>
      <c r="AN32" s="26">
        <v>31</v>
      </c>
      <c r="AO32" s="26">
        <v>30</v>
      </c>
      <c r="AP32" s="26">
        <v>31</v>
      </c>
      <c r="AQ32" s="26">
        <v>31</v>
      </c>
      <c r="AR32" s="26">
        <v>30</v>
      </c>
      <c r="AS32" s="26">
        <v>31</v>
      </c>
      <c r="AT32" s="26">
        <v>30</v>
      </c>
      <c r="AU32" s="26">
        <v>31</v>
      </c>
    </row>
    <row r="33" spans="1:47" x14ac:dyDescent="0.2">
      <c r="A33" s="92">
        <f>CATCH2009!AQ34/CATCH2009!AT34</f>
        <v>0.28597016332398478</v>
      </c>
      <c r="B33" t="s">
        <v>360</v>
      </c>
      <c r="C33" s="22">
        <v>4</v>
      </c>
      <c r="D33" s="14" t="s">
        <v>188</v>
      </c>
      <c r="E33" s="14" t="s">
        <v>356</v>
      </c>
      <c r="F33" s="14"/>
      <c r="G33" s="14"/>
      <c r="H33" s="5" t="s">
        <v>226</v>
      </c>
      <c r="I33" s="26"/>
      <c r="J33" t="s">
        <v>219</v>
      </c>
      <c r="N33" s="122">
        <v>26</v>
      </c>
      <c r="P33" s="72">
        <v>26</v>
      </c>
      <c r="Q33" s="5">
        <v>31</v>
      </c>
      <c r="R33" s="5">
        <v>28</v>
      </c>
      <c r="S33" s="5">
        <v>31</v>
      </c>
      <c r="T33" s="26">
        <v>30</v>
      </c>
      <c r="U33" s="26">
        <v>31</v>
      </c>
      <c r="V33" s="26">
        <v>30</v>
      </c>
      <c r="W33" s="26">
        <v>31</v>
      </c>
      <c r="X33" s="26">
        <v>31</v>
      </c>
      <c r="Y33" s="26">
        <v>30</v>
      </c>
      <c r="Z33" s="26">
        <v>31</v>
      </c>
      <c r="AA33" s="26">
        <v>30</v>
      </c>
      <c r="AB33" s="26">
        <v>31</v>
      </c>
      <c r="AG33" s="71" t="s">
        <v>147</v>
      </c>
      <c r="AH33" s="70">
        <v>1</v>
      </c>
      <c r="AI33" s="81" t="s">
        <v>189</v>
      </c>
      <c r="AJ33" s="5">
        <v>31</v>
      </c>
      <c r="AK33" s="5">
        <v>28</v>
      </c>
      <c r="AL33" s="5">
        <v>31</v>
      </c>
      <c r="AM33" s="26">
        <v>30</v>
      </c>
      <c r="AN33" s="26">
        <v>31</v>
      </c>
      <c r="AO33" s="26">
        <v>30</v>
      </c>
      <c r="AP33" s="26">
        <v>31</v>
      </c>
      <c r="AQ33" s="26">
        <v>31</v>
      </c>
      <c r="AR33" s="26">
        <v>30</v>
      </c>
      <c r="AS33" s="26">
        <v>31</v>
      </c>
      <c r="AT33" s="26">
        <v>30</v>
      </c>
      <c r="AU33" s="26">
        <v>31</v>
      </c>
    </row>
    <row r="34" spans="1:47" x14ac:dyDescent="0.2">
      <c r="A34" s="92">
        <f>CATCH2009!AQ35/CATCH2009!AT35</f>
        <v>0.20651809503643712</v>
      </c>
      <c r="B34" t="s">
        <v>359</v>
      </c>
      <c r="C34" s="22">
        <v>4</v>
      </c>
      <c r="D34" s="14" t="s">
        <v>188</v>
      </c>
      <c r="E34" s="14" t="s">
        <v>356</v>
      </c>
      <c r="F34" s="14"/>
      <c r="G34" s="14"/>
      <c r="H34" s="5" t="s">
        <v>226</v>
      </c>
      <c r="I34" s="26"/>
      <c r="J34" t="s">
        <v>219</v>
      </c>
      <c r="N34" s="122">
        <v>27</v>
      </c>
      <c r="P34" s="72">
        <v>27</v>
      </c>
      <c r="Q34" s="5">
        <v>31</v>
      </c>
      <c r="R34" s="5">
        <v>28</v>
      </c>
      <c r="S34" s="5">
        <v>31</v>
      </c>
      <c r="T34" s="26">
        <v>30</v>
      </c>
      <c r="U34" s="26">
        <v>31</v>
      </c>
      <c r="V34" s="26">
        <v>30</v>
      </c>
      <c r="W34" s="26">
        <v>31</v>
      </c>
      <c r="X34" s="26">
        <v>31</v>
      </c>
      <c r="Y34" s="26">
        <v>30</v>
      </c>
      <c r="Z34" s="26">
        <v>31</v>
      </c>
      <c r="AA34" s="26">
        <v>30</v>
      </c>
      <c r="AB34" s="26">
        <v>31</v>
      </c>
      <c r="AG34" s="71" t="s">
        <v>149</v>
      </c>
      <c r="AH34" s="70">
        <v>1</v>
      </c>
      <c r="AI34" s="83" t="s">
        <v>189</v>
      </c>
      <c r="AJ34" s="5">
        <v>31</v>
      </c>
      <c r="AK34" s="5">
        <v>28</v>
      </c>
      <c r="AL34" s="5">
        <v>31</v>
      </c>
      <c r="AM34" s="26">
        <v>30</v>
      </c>
      <c r="AN34" s="26">
        <v>31</v>
      </c>
      <c r="AO34" s="26">
        <v>30</v>
      </c>
      <c r="AP34" s="26">
        <v>31</v>
      </c>
      <c r="AQ34" s="26">
        <v>31</v>
      </c>
      <c r="AR34" s="26">
        <v>30</v>
      </c>
      <c r="AS34" s="26">
        <v>31</v>
      </c>
      <c r="AT34" s="26">
        <v>30</v>
      </c>
      <c r="AU34" s="26">
        <v>31</v>
      </c>
    </row>
    <row r="35" spans="1:47" x14ac:dyDescent="0.2">
      <c r="A35" s="92">
        <f>CATCH2009!AQ36/CATCH2009!AT36</f>
        <v>0.97844538312739338</v>
      </c>
      <c r="B35" t="s">
        <v>362</v>
      </c>
      <c r="C35" s="22">
        <v>4</v>
      </c>
      <c r="D35" s="14" t="s">
        <v>270</v>
      </c>
      <c r="E35" s="5" t="s">
        <v>226</v>
      </c>
      <c r="G35" s="14"/>
      <c r="H35" s="5" t="s">
        <v>226</v>
      </c>
      <c r="I35" s="26"/>
      <c r="J35" t="s">
        <v>219</v>
      </c>
      <c r="N35" s="122">
        <v>28</v>
      </c>
      <c r="P35" s="72">
        <v>28</v>
      </c>
      <c r="Q35" s="97">
        <v>27</v>
      </c>
      <c r="R35" s="5">
        <v>28</v>
      </c>
      <c r="S35" s="5">
        <v>31</v>
      </c>
      <c r="T35" s="118">
        <v>18</v>
      </c>
      <c r="U35" s="26">
        <v>31</v>
      </c>
      <c r="V35" s="26">
        <v>30</v>
      </c>
      <c r="W35" s="96">
        <v>0</v>
      </c>
      <c r="X35" s="96">
        <v>0</v>
      </c>
      <c r="Y35" s="97">
        <v>17</v>
      </c>
      <c r="Z35" s="26">
        <v>31</v>
      </c>
      <c r="AA35" s="26">
        <v>30</v>
      </c>
      <c r="AB35" s="97">
        <v>20</v>
      </c>
      <c r="AG35" s="71" t="s">
        <v>155</v>
      </c>
      <c r="AH35" s="70">
        <v>1</v>
      </c>
      <c r="AI35" s="81" t="s">
        <v>189</v>
      </c>
      <c r="AJ35" s="5">
        <v>31</v>
      </c>
      <c r="AK35" s="5">
        <v>28</v>
      </c>
      <c r="AL35" s="5">
        <v>31</v>
      </c>
      <c r="AM35" s="26">
        <v>30</v>
      </c>
      <c r="AN35" s="26">
        <v>31</v>
      </c>
      <c r="AO35" s="26">
        <v>30</v>
      </c>
      <c r="AP35" s="26">
        <v>31</v>
      </c>
      <c r="AQ35" s="26">
        <v>31</v>
      </c>
      <c r="AR35" s="26">
        <v>30</v>
      </c>
      <c r="AS35" s="26">
        <v>31</v>
      </c>
      <c r="AT35" s="26">
        <v>30</v>
      </c>
      <c r="AU35" s="26">
        <v>31</v>
      </c>
    </row>
    <row r="36" spans="1:47" x14ac:dyDescent="0.2">
      <c r="A36" s="92">
        <f>CATCH2009!AQ37/CATCH2009!AT37</f>
        <v>0</v>
      </c>
      <c r="B36" t="s">
        <v>364</v>
      </c>
      <c r="C36" s="22">
        <v>5</v>
      </c>
      <c r="D36" s="14" t="s">
        <v>189</v>
      </c>
      <c r="E36" s="5" t="s">
        <v>226</v>
      </c>
      <c r="G36" s="14"/>
      <c r="H36" s="5" t="s">
        <v>226</v>
      </c>
      <c r="I36" s="26"/>
      <c r="J36" t="s">
        <v>219</v>
      </c>
      <c r="N36" s="122">
        <v>29</v>
      </c>
      <c r="P36" s="72">
        <v>29</v>
      </c>
      <c r="Q36" s="5">
        <v>31</v>
      </c>
      <c r="R36" s="5">
        <v>28</v>
      </c>
      <c r="S36" s="5">
        <v>31</v>
      </c>
      <c r="T36" s="26">
        <v>30</v>
      </c>
      <c r="U36" s="26">
        <v>31</v>
      </c>
      <c r="V36" s="26">
        <v>30</v>
      </c>
      <c r="W36" s="26">
        <v>31</v>
      </c>
      <c r="X36" s="26">
        <v>31</v>
      </c>
      <c r="Y36" s="26">
        <v>30</v>
      </c>
      <c r="Z36" s="26">
        <v>31</v>
      </c>
      <c r="AA36" s="26">
        <v>30</v>
      </c>
      <c r="AB36" s="26">
        <v>31</v>
      </c>
      <c r="AG36" s="71" t="s">
        <v>158</v>
      </c>
      <c r="AH36" s="70">
        <v>1</v>
      </c>
      <c r="AI36" s="81" t="s">
        <v>189</v>
      </c>
      <c r="AJ36" s="5">
        <v>31</v>
      </c>
      <c r="AK36" s="5">
        <v>28</v>
      </c>
      <c r="AL36" s="5">
        <v>31</v>
      </c>
      <c r="AM36" s="26">
        <v>30</v>
      </c>
      <c r="AN36" s="26">
        <v>31</v>
      </c>
      <c r="AO36" s="26">
        <v>30</v>
      </c>
      <c r="AP36" s="26">
        <v>31</v>
      </c>
      <c r="AQ36" s="26">
        <v>31</v>
      </c>
      <c r="AR36" s="26">
        <v>30</v>
      </c>
      <c r="AS36" s="26">
        <v>31</v>
      </c>
      <c r="AT36" s="26">
        <v>30</v>
      </c>
      <c r="AU36" s="26">
        <v>31</v>
      </c>
    </row>
    <row r="37" spans="1:47" x14ac:dyDescent="0.2">
      <c r="A37" s="92">
        <f>CATCH2009!AQ38/CATCH2009!AT38</f>
        <v>0.97640357058961702</v>
      </c>
      <c r="B37" t="s">
        <v>362</v>
      </c>
      <c r="C37" s="22">
        <v>5</v>
      </c>
      <c r="D37" s="14" t="s">
        <v>270</v>
      </c>
      <c r="E37" s="5" t="s">
        <v>226</v>
      </c>
      <c r="G37" s="14"/>
      <c r="H37" s="5" t="s">
        <v>226</v>
      </c>
      <c r="I37" s="26"/>
      <c r="J37" t="s">
        <v>219</v>
      </c>
      <c r="N37" s="122">
        <v>30</v>
      </c>
      <c r="P37" s="72">
        <v>30</v>
      </c>
      <c r="Q37" s="97">
        <v>27</v>
      </c>
      <c r="R37" s="5">
        <v>28</v>
      </c>
      <c r="S37" s="5">
        <v>31</v>
      </c>
      <c r="T37" s="118">
        <v>18</v>
      </c>
      <c r="U37" s="26">
        <v>31</v>
      </c>
      <c r="V37" s="26">
        <v>30</v>
      </c>
      <c r="W37" s="96">
        <v>0</v>
      </c>
      <c r="X37" s="96">
        <v>0</v>
      </c>
      <c r="Y37" s="97">
        <v>17</v>
      </c>
      <c r="Z37" s="26">
        <v>31</v>
      </c>
      <c r="AA37" s="26">
        <v>30</v>
      </c>
      <c r="AB37" s="97">
        <v>20</v>
      </c>
      <c r="AC37" s="5" t="s">
        <v>519</v>
      </c>
      <c r="AG37" s="71" t="s">
        <v>152</v>
      </c>
      <c r="AH37" s="70">
        <v>1</v>
      </c>
      <c r="AI37" s="81" t="s">
        <v>189</v>
      </c>
      <c r="AJ37" s="5">
        <v>31</v>
      </c>
      <c r="AK37" s="5">
        <v>28</v>
      </c>
      <c r="AL37" s="5">
        <v>31</v>
      </c>
      <c r="AM37" s="26">
        <v>30</v>
      </c>
      <c r="AN37" s="26">
        <v>31</v>
      </c>
      <c r="AO37" s="26">
        <v>30</v>
      </c>
      <c r="AP37" s="26">
        <v>31</v>
      </c>
      <c r="AQ37" s="26">
        <v>31</v>
      </c>
      <c r="AR37" s="26">
        <v>30</v>
      </c>
      <c r="AS37" s="26">
        <v>31</v>
      </c>
      <c r="AT37" s="26">
        <v>30</v>
      </c>
      <c r="AU37" s="26">
        <v>31</v>
      </c>
    </row>
    <row r="38" spans="1:47" x14ac:dyDescent="0.2">
      <c r="A38" s="92">
        <f>CATCH2009!AQ39/CATCH2009!AT39</f>
        <v>0</v>
      </c>
      <c r="B38" t="s">
        <v>364</v>
      </c>
      <c r="C38" s="22">
        <v>5</v>
      </c>
      <c r="D38" s="14" t="s">
        <v>270</v>
      </c>
      <c r="E38" s="5" t="s">
        <v>226</v>
      </c>
      <c r="G38" s="14"/>
      <c r="H38" s="5" t="s">
        <v>226</v>
      </c>
      <c r="I38" s="26"/>
      <c r="J38" t="s">
        <v>219</v>
      </c>
      <c r="N38" s="122">
        <v>31</v>
      </c>
      <c r="P38" s="72">
        <v>31</v>
      </c>
      <c r="Q38" s="5">
        <v>31</v>
      </c>
      <c r="R38" s="5">
        <v>28</v>
      </c>
      <c r="S38" s="5">
        <v>31</v>
      </c>
      <c r="T38" s="26">
        <v>30</v>
      </c>
      <c r="U38" s="26">
        <v>31</v>
      </c>
      <c r="V38" s="26">
        <v>30</v>
      </c>
      <c r="W38" s="26">
        <v>31</v>
      </c>
      <c r="X38" s="26">
        <v>31</v>
      </c>
      <c r="Y38" s="26">
        <v>30</v>
      </c>
      <c r="Z38" s="26">
        <v>31</v>
      </c>
      <c r="AA38" s="26">
        <v>30</v>
      </c>
      <c r="AB38" s="26">
        <v>31</v>
      </c>
      <c r="AG38" s="71" t="s">
        <v>161</v>
      </c>
      <c r="AH38" s="70">
        <v>1</v>
      </c>
      <c r="AI38" s="81" t="s">
        <v>189</v>
      </c>
      <c r="AJ38" s="5">
        <v>31</v>
      </c>
      <c r="AK38" s="5">
        <v>28</v>
      </c>
      <c r="AL38" s="5">
        <v>31</v>
      </c>
      <c r="AM38" s="26">
        <v>30</v>
      </c>
      <c r="AN38" s="26">
        <v>31</v>
      </c>
      <c r="AO38" s="26">
        <v>30</v>
      </c>
      <c r="AP38" s="26">
        <v>31</v>
      </c>
      <c r="AQ38" s="26">
        <v>31</v>
      </c>
      <c r="AR38" s="26">
        <v>30</v>
      </c>
      <c r="AS38" s="26">
        <v>31</v>
      </c>
      <c r="AT38" s="26">
        <v>30</v>
      </c>
      <c r="AU38" s="26">
        <v>31</v>
      </c>
    </row>
    <row r="39" spans="1:47" x14ac:dyDescent="0.2">
      <c r="A39" s="92">
        <f>CATCH2009!AQ40/CATCH2009!AT40</f>
        <v>0</v>
      </c>
      <c r="B39" t="s">
        <v>358</v>
      </c>
      <c r="C39" s="22">
        <v>6</v>
      </c>
      <c r="D39" s="14" t="s">
        <v>192</v>
      </c>
      <c r="E39" s="26" t="s">
        <v>254</v>
      </c>
      <c r="F39" s="26"/>
      <c r="G39" s="14"/>
      <c r="H39" s="26" t="s">
        <v>235</v>
      </c>
      <c r="I39" s="26"/>
      <c r="J39" t="s">
        <v>219</v>
      </c>
      <c r="N39" s="122">
        <v>32</v>
      </c>
      <c r="P39" s="72">
        <v>32</v>
      </c>
      <c r="Q39" s="5">
        <v>31</v>
      </c>
      <c r="R39" s="5">
        <v>28</v>
      </c>
      <c r="S39" s="5">
        <v>31</v>
      </c>
      <c r="T39" s="26">
        <v>30</v>
      </c>
      <c r="U39" s="26">
        <v>31</v>
      </c>
      <c r="V39" s="26">
        <v>30</v>
      </c>
      <c r="W39" s="26">
        <v>31</v>
      </c>
      <c r="X39" s="26">
        <v>31</v>
      </c>
      <c r="Y39" s="26">
        <v>30</v>
      </c>
      <c r="Z39" s="26">
        <v>31</v>
      </c>
      <c r="AA39" s="26">
        <v>30</v>
      </c>
      <c r="AB39" s="26">
        <v>31</v>
      </c>
      <c r="AG39" s="71" t="s">
        <v>148</v>
      </c>
      <c r="AH39" s="70">
        <v>1</v>
      </c>
      <c r="AI39" s="81" t="s">
        <v>192</v>
      </c>
      <c r="AJ39" s="5">
        <v>31</v>
      </c>
      <c r="AK39" s="5">
        <v>28</v>
      </c>
      <c r="AL39" s="5">
        <v>31</v>
      </c>
      <c r="AM39" s="26">
        <v>30</v>
      </c>
      <c r="AN39" s="26">
        <v>31</v>
      </c>
      <c r="AO39" s="26">
        <v>30</v>
      </c>
      <c r="AP39" s="26">
        <v>31</v>
      </c>
      <c r="AQ39" s="26">
        <v>31</v>
      </c>
      <c r="AR39" s="26">
        <v>30</v>
      </c>
      <c r="AS39" s="26">
        <v>31</v>
      </c>
      <c r="AT39" s="26">
        <v>30</v>
      </c>
      <c r="AU39" s="26">
        <v>31</v>
      </c>
    </row>
    <row r="40" spans="1:47" x14ac:dyDescent="0.2">
      <c r="A40" s="92">
        <f>CATCH2009!AQ41/CATCH2009!AT41</f>
        <v>0</v>
      </c>
      <c r="B40" t="s">
        <v>357</v>
      </c>
      <c r="C40" s="22">
        <v>6</v>
      </c>
      <c r="D40" s="14" t="s">
        <v>192</v>
      </c>
      <c r="E40" s="129" t="s">
        <v>556</v>
      </c>
      <c r="G40" s="14"/>
      <c r="H40" s="26" t="s">
        <v>228</v>
      </c>
      <c r="I40" s="26"/>
      <c r="J40" t="s">
        <v>219</v>
      </c>
      <c r="N40" s="122">
        <v>33</v>
      </c>
      <c r="P40" s="72">
        <v>33</v>
      </c>
      <c r="Q40" s="5">
        <v>31</v>
      </c>
      <c r="R40" s="5">
        <v>28</v>
      </c>
      <c r="S40" s="5">
        <v>31</v>
      </c>
      <c r="T40" s="26">
        <v>30</v>
      </c>
      <c r="U40" s="26">
        <v>31</v>
      </c>
      <c r="V40" s="26">
        <v>30</v>
      </c>
      <c r="W40" s="26">
        <v>31</v>
      </c>
      <c r="X40" s="26">
        <v>31</v>
      </c>
      <c r="Y40" s="26">
        <v>30</v>
      </c>
      <c r="Z40" s="26">
        <v>31</v>
      </c>
      <c r="AA40" s="26">
        <v>30</v>
      </c>
      <c r="AB40" s="26">
        <v>31</v>
      </c>
      <c r="AG40" s="71" t="s">
        <v>150</v>
      </c>
      <c r="AH40" s="70">
        <v>1</v>
      </c>
      <c r="AI40" s="81" t="s">
        <v>192</v>
      </c>
      <c r="AJ40" s="5">
        <v>31</v>
      </c>
      <c r="AK40" s="5">
        <v>28</v>
      </c>
      <c r="AL40" s="5">
        <v>31</v>
      </c>
      <c r="AM40" s="26">
        <v>30</v>
      </c>
      <c r="AN40" s="26">
        <v>31</v>
      </c>
      <c r="AO40" s="26">
        <v>30</v>
      </c>
      <c r="AP40" s="26">
        <v>31</v>
      </c>
      <c r="AQ40" s="26">
        <v>31</v>
      </c>
      <c r="AR40" s="26">
        <v>30</v>
      </c>
      <c r="AS40" s="26">
        <v>31</v>
      </c>
      <c r="AT40" s="26">
        <v>30</v>
      </c>
      <c r="AU40" s="26">
        <v>31</v>
      </c>
    </row>
    <row r="41" spans="1:47" x14ac:dyDescent="0.2">
      <c r="A41" s="92">
        <f>CATCH2009!AQ42/CATCH2009!AT42</f>
        <v>0.16931592392847006</v>
      </c>
      <c r="B41" t="s">
        <v>360</v>
      </c>
      <c r="C41" s="22">
        <v>6</v>
      </c>
      <c r="D41" s="14" t="s">
        <v>192</v>
      </c>
      <c r="E41" s="26" t="s">
        <v>254</v>
      </c>
      <c r="F41" s="26"/>
      <c r="G41" s="14"/>
      <c r="H41" s="26" t="s">
        <v>228</v>
      </c>
      <c r="I41" s="26"/>
      <c r="J41" s="26" t="s">
        <v>229</v>
      </c>
      <c r="N41" s="122">
        <v>34</v>
      </c>
      <c r="P41" s="72">
        <v>34</v>
      </c>
      <c r="Q41" s="5">
        <v>31</v>
      </c>
      <c r="R41" s="5">
        <v>28</v>
      </c>
      <c r="S41" s="5">
        <v>31</v>
      </c>
      <c r="T41" s="26">
        <v>30</v>
      </c>
      <c r="U41" s="26">
        <v>31</v>
      </c>
      <c r="V41" s="26">
        <v>30</v>
      </c>
      <c r="W41" s="26">
        <v>31</v>
      </c>
      <c r="X41" s="26">
        <v>31</v>
      </c>
      <c r="Y41" s="26">
        <v>30</v>
      </c>
      <c r="Z41" s="26">
        <v>31</v>
      </c>
      <c r="AA41" s="26">
        <v>30</v>
      </c>
      <c r="AB41" s="26">
        <v>31</v>
      </c>
      <c r="AG41" s="71" t="s">
        <v>151</v>
      </c>
      <c r="AH41" s="70">
        <v>1</v>
      </c>
      <c r="AI41" s="81" t="s">
        <v>192</v>
      </c>
      <c r="AJ41" s="5">
        <v>31</v>
      </c>
      <c r="AK41" s="5">
        <v>28</v>
      </c>
      <c r="AL41" s="5">
        <v>31</v>
      </c>
      <c r="AM41" s="26">
        <v>30</v>
      </c>
      <c r="AN41" s="26">
        <v>31</v>
      </c>
      <c r="AO41" s="26">
        <v>30</v>
      </c>
      <c r="AP41" s="26">
        <v>31</v>
      </c>
      <c r="AQ41" s="26">
        <v>31</v>
      </c>
      <c r="AR41" s="26">
        <v>30</v>
      </c>
      <c r="AS41" s="26">
        <v>31</v>
      </c>
      <c r="AT41" s="26">
        <v>30</v>
      </c>
      <c r="AU41" s="26">
        <v>31</v>
      </c>
    </row>
    <row r="42" spans="1:47" x14ac:dyDescent="0.2">
      <c r="A42" s="92">
        <f>CATCH2009!AQ43/CATCH2009!AT43</f>
        <v>0.10543432104647191</v>
      </c>
      <c r="B42" t="s">
        <v>359</v>
      </c>
      <c r="C42" s="22">
        <v>6</v>
      </c>
      <c r="D42" s="14" t="s">
        <v>192</v>
      </c>
      <c r="E42" s="26" t="s">
        <v>254</v>
      </c>
      <c r="F42" s="26"/>
      <c r="G42" s="14"/>
      <c r="H42" s="26" t="s">
        <v>228</v>
      </c>
      <c r="I42" s="26"/>
      <c r="J42" s="26" t="s">
        <v>230</v>
      </c>
      <c r="N42" s="122">
        <v>35</v>
      </c>
      <c r="P42" s="72">
        <v>35</v>
      </c>
      <c r="Q42" s="5">
        <v>31</v>
      </c>
      <c r="R42" s="5">
        <v>28</v>
      </c>
      <c r="S42" s="5">
        <v>31</v>
      </c>
      <c r="T42" s="26">
        <v>30</v>
      </c>
      <c r="U42" s="26">
        <v>31</v>
      </c>
      <c r="V42" s="26">
        <v>30</v>
      </c>
      <c r="W42" s="26">
        <v>31</v>
      </c>
      <c r="X42" s="26">
        <v>31</v>
      </c>
      <c r="Y42" s="26">
        <v>30</v>
      </c>
      <c r="Z42" s="26">
        <v>31</v>
      </c>
      <c r="AA42" s="26">
        <v>30</v>
      </c>
      <c r="AB42" s="26">
        <v>31</v>
      </c>
      <c r="AG42" s="71" t="s">
        <v>154</v>
      </c>
      <c r="AH42" s="70">
        <v>1</v>
      </c>
      <c r="AI42" s="83" t="s">
        <v>192</v>
      </c>
      <c r="AJ42" s="5">
        <v>31</v>
      </c>
      <c r="AK42" s="5">
        <v>28</v>
      </c>
      <c r="AL42" s="5">
        <v>31</v>
      </c>
      <c r="AM42" s="26">
        <v>30</v>
      </c>
      <c r="AN42" s="26">
        <v>31</v>
      </c>
      <c r="AO42" s="26">
        <v>30</v>
      </c>
      <c r="AP42" s="26">
        <v>31</v>
      </c>
      <c r="AQ42" s="26">
        <v>31</v>
      </c>
      <c r="AR42" s="26">
        <v>30</v>
      </c>
      <c r="AS42" s="26">
        <v>31</v>
      </c>
      <c r="AT42" s="26">
        <v>30</v>
      </c>
      <c r="AU42" s="26">
        <v>31</v>
      </c>
    </row>
    <row r="43" spans="1:47" x14ac:dyDescent="0.2">
      <c r="A43" s="92">
        <f>CATCH2009!AQ44/CATCH2009!AT44</f>
        <v>0</v>
      </c>
      <c r="B43" t="s">
        <v>364</v>
      </c>
      <c r="C43" s="22">
        <v>6</v>
      </c>
      <c r="D43" s="14" t="s">
        <v>189</v>
      </c>
      <c r="E43" s="5" t="s">
        <v>226</v>
      </c>
      <c r="G43" s="14"/>
      <c r="H43" s="26" t="s">
        <v>234</v>
      </c>
      <c r="I43" s="26"/>
      <c r="J43" t="s">
        <v>219</v>
      </c>
      <c r="N43" s="122">
        <v>36</v>
      </c>
      <c r="P43" s="72">
        <v>36</v>
      </c>
      <c r="Q43" s="5">
        <v>31</v>
      </c>
      <c r="R43" s="5">
        <v>28</v>
      </c>
      <c r="S43" s="5">
        <v>31</v>
      </c>
      <c r="T43" s="26">
        <v>30</v>
      </c>
      <c r="U43" s="26">
        <v>31</v>
      </c>
      <c r="V43" s="26">
        <v>30</v>
      </c>
      <c r="W43" s="26">
        <v>31</v>
      </c>
      <c r="X43" s="26">
        <v>31</v>
      </c>
      <c r="Y43" s="26">
        <v>30</v>
      </c>
      <c r="Z43" s="26">
        <v>31</v>
      </c>
      <c r="AA43" s="26">
        <v>30</v>
      </c>
      <c r="AB43" s="26">
        <v>31</v>
      </c>
      <c r="AG43" s="71" t="s">
        <v>156</v>
      </c>
      <c r="AH43" s="70">
        <v>1</v>
      </c>
      <c r="AI43" s="81" t="s">
        <v>192</v>
      </c>
      <c r="AJ43" s="5">
        <v>31</v>
      </c>
      <c r="AK43" s="5">
        <v>28</v>
      </c>
      <c r="AL43" s="5">
        <v>31</v>
      </c>
      <c r="AM43" s="26">
        <v>30</v>
      </c>
      <c r="AN43" s="26">
        <v>31</v>
      </c>
      <c r="AO43" s="26">
        <v>30</v>
      </c>
      <c r="AP43" s="26">
        <v>31</v>
      </c>
      <c r="AQ43" s="26">
        <v>31</v>
      </c>
      <c r="AR43" s="26">
        <v>30</v>
      </c>
      <c r="AS43" s="26">
        <v>31</v>
      </c>
      <c r="AT43" s="26">
        <v>30</v>
      </c>
      <c r="AU43" s="26">
        <v>31</v>
      </c>
    </row>
    <row r="44" spans="1:47" x14ac:dyDescent="0.2">
      <c r="A44" s="92">
        <f>CATCH2009!AQ45/CATCH2009!AT45</f>
        <v>0</v>
      </c>
      <c r="B44" t="s">
        <v>361</v>
      </c>
      <c r="C44" s="22">
        <v>6</v>
      </c>
      <c r="D44" s="14" t="s">
        <v>188</v>
      </c>
      <c r="E44" s="14" t="s">
        <v>228</v>
      </c>
      <c r="F44" s="14"/>
      <c r="G44" s="14"/>
      <c r="H44" s="26" t="s">
        <v>228</v>
      </c>
      <c r="I44" s="26"/>
      <c r="J44" s="26" t="s">
        <v>231</v>
      </c>
      <c r="N44" s="122">
        <v>37</v>
      </c>
      <c r="P44" s="72">
        <v>37</v>
      </c>
      <c r="Q44" s="5">
        <v>31</v>
      </c>
      <c r="R44" s="5">
        <v>28</v>
      </c>
      <c r="S44" s="5">
        <v>31</v>
      </c>
      <c r="T44" s="26">
        <v>30</v>
      </c>
      <c r="U44" s="26">
        <v>31</v>
      </c>
      <c r="V44" s="26">
        <v>30</v>
      </c>
      <c r="W44" s="26">
        <v>31</v>
      </c>
      <c r="X44" s="26">
        <v>31</v>
      </c>
      <c r="Y44" s="26">
        <v>30</v>
      </c>
      <c r="Z44" s="26">
        <v>31</v>
      </c>
      <c r="AA44" s="26">
        <v>30</v>
      </c>
      <c r="AB44" s="26">
        <v>31</v>
      </c>
      <c r="AG44" s="71" t="s">
        <v>159</v>
      </c>
      <c r="AH44" s="70">
        <v>1</v>
      </c>
      <c r="AI44" s="81" t="s">
        <v>192</v>
      </c>
      <c r="AJ44" s="5">
        <v>31</v>
      </c>
      <c r="AK44" s="5">
        <v>28</v>
      </c>
      <c r="AL44" s="5">
        <v>31</v>
      </c>
      <c r="AM44" s="26">
        <v>30</v>
      </c>
      <c r="AN44" s="26">
        <v>31</v>
      </c>
      <c r="AO44" s="26">
        <v>30</v>
      </c>
      <c r="AP44" s="26">
        <v>31</v>
      </c>
      <c r="AQ44" s="26">
        <v>31</v>
      </c>
      <c r="AR44" s="26">
        <v>30</v>
      </c>
      <c r="AS44" s="26">
        <v>31</v>
      </c>
      <c r="AT44" s="26">
        <v>30</v>
      </c>
      <c r="AU44" s="26">
        <v>31</v>
      </c>
    </row>
    <row r="45" spans="1:47" x14ac:dyDescent="0.2">
      <c r="A45" s="92">
        <f>CATCH2009!AQ46/CATCH2009!AT46</f>
        <v>0</v>
      </c>
      <c r="B45" t="s">
        <v>357</v>
      </c>
      <c r="C45" s="22">
        <v>6</v>
      </c>
      <c r="D45" s="14" t="s">
        <v>188</v>
      </c>
      <c r="E45" s="80" t="s">
        <v>555</v>
      </c>
      <c r="G45" s="14"/>
      <c r="H45" s="26" t="s">
        <v>235</v>
      </c>
      <c r="I45" s="26"/>
      <c r="J45" t="s">
        <v>219</v>
      </c>
      <c r="N45" s="122">
        <v>38</v>
      </c>
      <c r="P45" s="72">
        <v>38</v>
      </c>
      <c r="Q45" s="5">
        <v>31</v>
      </c>
      <c r="R45" s="5">
        <v>28</v>
      </c>
      <c r="S45" s="5">
        <v>31</v>
      </c>
      <c r="T45" s="26">
        <v>30</v>
      </c>
      <c r="U45" s="26">
        <v>31</v>
      </c>
      <c r="V45" s="26">
        <v>30</v>
      </c>
      <c r="W45" s="26">
        <v>31</v>
      </c>
      <c r="X45" s="26">
        <v>31</v>
      </c>
      <c r="Y45" s="26">
        <v>30</v>
      </c>
      <c r="Z45" s="26">
        <v>31</v>
      </c>
      <c r="AA45" s="26">
        <v>30</v>
      </c>
      <c r="AB45" s="26">
        <v>31</v>
      </c>
      <c r="AG45" s="71" t="s">
        <v>157</v>
      </c>
      <c r="AH45" s="70">
        <v>1</v>
      </c>
      <c r="AI45" s="83" t="s">
        <v>192</v>
      </c>
      <c r="AJ45" s="5">
        <v>31</v>
      </c>
      <c r="AK45" s="5">
        <v>28</v>
      </c>
      <c r="AL45" s="5">
        <v>31</v>
      </c>
      <c r="AM45" s="26">
        <v>30</v>
      </c>
      <c r="AN45" s="26">
        <v>31</v>
      </c>
      <c r="AO45" s="26">
        <v>30</v>
      </c>
      <c r="AP45" s="26">
        <v>31</v>
      </c>
      <c r="AQ45" s="26">
        <v>31</v>
      </c>
      <c r="AR45" s="26">
        <v>30</v>
      </c>
      <c r="AS45" s="26">
        <v>31</v>
      </c>
      <c r="AT45" s="26">
        <v>30</v>
      </c>
      <c r="AU45" s="26">
        <v>31</v>
      </c>
    </row>
    <row r="46" spans="1:47" x14ac:dyDescent="0.2">
      <c r="A46" s="92">
        <f>CATCH2009!AQ47/CATCH2009!AT47</f>
        <v>0.3100456848103334</v>
      </c>
      <c r="B46" t="s">
        <v>360</v>
      </c>
      <c r="C46" s="22">
        <v>6</v>
      </c>
      <c r="D46" s="14" t="s">
        <v>188</v>
      </c>
      <c r="E46" s="14" t="s">
        <v>356</v>
      </c>
      <c r="F46" s="14"/>
      <c r="G46" s="14"/>
      <c r="H46" s="27" t="s">
        <v>233</v>
      </c>
      <c r="I46" s="26"/>
      <c r="J46" t="s">
        <v>219</v>
      </c>
      <c r="N46" s="122">
        <v>39</v>
      </c>
      <c r="P46" s="72">
        <v>39</v>
      </c>
      <c r="Q46" s="5">
        <v>31</v>
      </c>
      <c r="R46" s="5">
        <v>28</v>
      </c>
      <c r="S46" s="5">
        <v>31</v>
      </c>
      <c r="T46" s="26">
        <v>30</v>
      </c>
      <c r="U46" s="26">
        <v>31</v>
      </c>
      <c r="V46" s="26">
        <v>30</v>
      </c>
      <c r="W46" s="26">
        <v>31</v>
      </c>
      <c r="X46" s="26">
        <v>31</v>
      </c>
      <c r="Y46" s="26">
        <v>30</v>
      </c>
      <c r="Z46" s="26">
        <v>31</v>
      </c>
      <c r="AA46" s="26">
        <v>30</v>
      </c>
      <c r="AB46" s="26">
        <v>31</v>
      </c>
      <c r="AG46" s="71" t="s">
        <v>139</v>
      </c>
      <c r="AH46" s="70">
        <v>1</v>
      </c>
      <c r="AI46" s="83" t="s">
        <v>190</v>
      </c>
      <c r="AJ46" s="5">
        <v>31</v>
      </c>
      <c r="AK46" s="5">
        <v>28</v>
      </c>
      <c r="AL46" s="5">
        <v>31</v>
      </c>
      <c r="AM46" s="26">
        <v>30</v>
      </c>
      <c r="AN46" s="26">
        <v>31</v>
      </c>
      <c r="AO46" s="26">
        <v>30</v>
      </c>
      <c r="AP46" s="26">
        <v>31</v>
      </c>
      <c r="AQ46" s="26">
        <v>31</v>
      </c>
      <c r="AR46" s="26">
        <v>30</v>
      </c>
      <c r="AS46" s="26">
        <v>31</v>
      </c>
      <c r="AT46" s="26">
        <v>30</v>
      </c>
      <c r="AU46" s="26">
        <v>31</v>
      </c>
    </row>
    <row r="47" spans="1:47" x14ac:dyDescent="0.2">
      <c r="A47" s="92">
        <f>CATCH2009!AQ48/CATCH2009!AT48</f>
        <v>0.18540828102569876</v>
      </c>
      <c r="B47" t="s">
        <v>359</v>
      </c>
      <c r="C47" s="22">
        <v>6</v>
      </c>
      <c r="D47" s="14" t="s">
        <v>188</v>
      </c>
      <c r="E47" s="14" t="s">
        <v>356</v>
      </c>
      <c r="F47" s="14"/>
      <c r="G47" s="14"/>
      <c r="H47" s="26" t="s">
        <v>228</v>
      </c>
      <c r="I47" s="26"/>
      <c r="J47" t="s">
        <v>219</v>
      </c>
      <c r="N47" s="122">
        <v>40</v>
      </c>
      <c r="P47" s="72">
        <v>40</v>
      </c>
      <c r="Q47" s="5">
        <v>31</v>
      </c>
      <c r="R47" s="5">
        <v>28</v>
      </c>
      <c r="S47" s="5">
        <v>31</v>
      </c>
      <c r="T47" s="26">
        <v>30</v>
      </c>
      <c r="U47" s="26">
        <v>31</v>
      </c>
      <c r="V47" s="26">
        <v>30</v>
      </c>
      <c r="W47" s="26">
        <v>31</v>
      </c>
      <c r="X47" s="26">
        <v>31</v>
      </c>
      <c r="Y47" s="26">
        <v>30</v>
      </c>
      <c r="Z47" s="26">
        <v>31</v>
      </c>
      <c r="AA47" s="26">
        <v>30</v>
      </c>
      <c r="AB47" s="26">
        <v>31</v>
      </c>
      <c r="AG47" s="71" t="s">
        <v>134</v>
      </c>
      <c r="AH47" s="70">
        <v>1</v>
      </c>
      <c r="AI47" s="81" t="s">
        <v>188</v>
      </c>
      <c r="AJ47" s="5">
        <v>31</v>
      </c>
      <c r="AK47" s="5">
        <v>28</v>
      </c>
      <c r="AL47" s="5">
        <v>31</v>
      </c>
      <c r="AM47" s="26">
        <v>30</v>
      </c>
      <c r="AN47" s="26">
        <v>31</v>
      </c>
      <c r="AO47" s="26">
        <v>30</v>
      </c>
      <c r="AP47" s="26">
        <v>31</v>
      </c>
      <c r="AQ47" s="26">
        <v>31</v>
      </c>
      <c r="AR47" s="26">
        <v>30</v>
      </c>
      <c r="AS47" s="26">
        <v>31</v>
      </c>
      <c r="AT47" s="26">
        <v>30</v>
      </c>
      <c r="AU47" s="26">
        <v>31</v>
      </c>
    </row>
    <row r="48" spans="1:47" x14ac:dyDescent="0.2">
      <c r="A48" s="92">
        <f>CATCH2009!AQ49/CATCH2009!AT49</f>
        <v>0.9002817969855188</v>
      </c>
      <c r="B48" t="s">
        <v>362</v>
      </c>
      <c r="C48" s="22">
        <v>6</v>
      </c>
      <c r="D48" s="14" t="s">
        <v>191</v>
      </c>
      <c r="E48" s="5" t="s">
        <v>226</v>
      </c>
      <c r="G48" s="14"/>
      <c r="H48" s="26" t="s">
        <v>241</v>
      </c>
      <c r="I48" s="26"/>
      <c r="J48" t="s">
        <v>219</v>
      </c>
      <c r="N48" s="122">
        <v>41</v>
      </c>
      <c r="P48" s="72">
        <v>41</v>
      </c>
      <c r="Q48" s="97">
        <v>27</v>
      </c>
      <c r="R48" s="5">
        <v>28</v>
      </c>
      <c r="S48" s="5">
        <v>31</v>
      </c>
      <c r="T48" s="96">
        <v>0</v>
      </c>
      <c r="U48" s="26">
        <v>31</v>
      </c>
      <c r="V48" s="26">
        <v>30</v>
      </c>
      <c r="W48" s="26">
        <v>31</v>
      </c>
      <c r="X48" s="26">
        <v>31</v>
      </c>
      <c r="Y48" s="26">
        <v>30</v>
      </c>
      <c r="Z48" s="26">
        <v>31</v>
      </c>
      <c r="AA48" s="26">
        <v>30</v>
      </c>
      <c r="AB48" s="26">
        <v>31</v>
      </c>
      <c r="AG48" s="71" t="s">
        <v>135</v>
      </c>
      <c r="AH48" s="70">
        <v>1</v>
      </c>
      <c r="AI48" s="83" t="s">
        <v>188</v>
      </c>
      <c r="AJ48" s="5">
        <v>31</v>
      </c>
      <c r="AK48" s="5">
        <v>28</v>
      </c>
      <c r="AL48" s="5">
        <v>31</v>
      </c>
      <c r="AM48" s="26">
        <v>30</v>
      </c>
      <c r="AN48" s="26">
        <v>31</v>
      </c>
      <c r="AO48" s="26">
        <v>30</v>
      </c>
      <c r="AP48" s="26">
        <v>31</v>
      </c>
      <c r="AQ48" s="26">
        <v>31</v>
      </c>
      <c r="AR48" s="26">
        <v>30</v>
      </c>
      <c r="AS48" s="26">
        <v>31</v>
      </c>
      <c r="AT48" s="26">
        <v>30</v>
      </c>
      <c r="AU48" s="26">
        <v>31</v>
      </c>
    </row>
    <row r="49" spans="1:47" x14ac:dyDescent="0.2">
      <c r="A49" s="92">
        <f>CATCH2009!AQ50/CATCH2009!AT50</f>
        <v>1</v>
      </c>
      <c r="B49" t="s">
        <v>362</v>
      </c>
      <c r="C49" s="22">
        <v>6</v>
      </c>
      <c r="D49" s="14" t="s">
        <v>270</v>
      </c>
      <c r="E49" s="5" t="s">
        <v>226</v>
      </c>
      <c r="G49" s="14"/>
      <c r="H49" s="26" t="s">
        <v>241</v>
      </c>
      <c r="I49" s="26"/>
      <c r="J49" t="s">
        <v>219</v>
      </c>
      <c r="N49" s="122">
        <v>42</v>
      </c>
      <c r="P49" s="72">
        <v>42</v>
      </c>
      <c r="Q49" s="97">
        <v>27</v>
      </c>
      <c r="R49" s="5">
        <v>28</v>
      </c>
      <c r="S49" s="5">
        <v>31</v>
      </c>
      <c r="T49" s="118">
        <v>18</v>
      </c>
      <c r="U49" s="26">
        <v>31</v>
      </c>
      <c r="V49" s="26">
        <v>30</v>
      </c>
      <c r="W49" s="96">
        <v>0</v>
      </c>
      <c r="X49" s="96">
        <v>0</v>
      </c>
      <c r="Y49" s="97">
        <v>17</v>
      </c>
      <c r="Z49" s="26">
        <v>31</v>
      </c>
      <c r="AA49" s="26">
        <v>30</v>
      </c>
      <c r="AB49" s="97">
        <v>20</v>
      </c>
      <c r="AG49" s="71" t="s">
        <v>138</v>
      </c>
      <c r="AH49" s="70">
        <v>1</v>
      </c>
      <c r="AI49" s="83" t="s">
        <v>188</v>
      </c>
      <c r="AJ49" s="5">
        <v>31</v>
      </c>
      <c r="AK49" s="5">
        <v>28</v>
      </c>
      <c r="AL49" s="5">
        <v>31</v>
      </c>
      <c r="AM49" s="26">
        <v>30</v>
      </c>
      <c r="AN49" s="26">
        <v>31</v>
      </c>
      <c r="AO49" s="26">
        <v>30</v>
      </c>
      <c r="AP49" s="26">
        <v>31</v>
      </c>
      <c r="AQ49" s="26">
        <v>31</v>
      </c>
      <c r="AR49" s="26">
        <v>30</v>
      </c>
      <c r="AS49" s="26">
        <v>31</v>
      </c>
      <c r="AT49" s="26">
        <v>30</v>
      </c>
      <c r="AU49" s="26">
        <v>31</v>
      </c>
    </row>
    <row r="50" spans="1:47" x14ac:dyDescent="0.2">
      <c r="A50" s="92">
        <f>CATCH2009!AQ51/CATCH2009!AT51</f>
        <v>0</v>
      </c>
      <c r="B50" t="s">
        <v>364</v>
      </c>
      <c r="C50" s="22">
        <v>6</v>
      </c>
      <c r="D50" s="14" t="s">
        <v>270</v>
      </c>
      <c r="E50" s="5" t="s">
        <v>226</v>
      </c>
      <c r="G50" s="14"/>
      <c r="H50" s="27" t="s">
        <v>233</v>
      </c>
      <c r="I50" s="26"/>
      <c r="J50" t="s">
        <v>219</v>
      </c>
      <c r="N50" s="122">
        <v>43</v>
      </c>
      <c r="P50" s="72">
        <v>43</v>
      </c>
      <c r="Q50" s="5">
        <v>31</v>
      </c>
      <c r="R50" s="5">
        <v>28</v>
      </c>
      <c r="S50" s="5">
        <v>31</v>
      </c>
      <c r="T50" s="26">
        <v>30</v>
      </c>
      <c r="U50" s="26">
        <v>31</v>
      </c>
      <c r="V50" s="26">
        <v>30</v>
      </c>
      <c r="W50" s="26">
        <v>31</v>
      </c>
      <c r="X50" s="26">
        <v>31</v>
      </c>
      <c r="Y50" s="26">
        <v>30</v>
      </c>
      <c r="Z50" s="26">
        <v>31</v>
      </c>
      <c r="AA50" s="26">
        <v>30</v>
      </c>
      <c r="AB50" s="26">
        <v>31</v>
      </c>
      <c r="AG50" s="71" t="s">
        <v>139</v>
      </c>
      <c r="AH50" s="70">
        <v>1</v>
      </c>
      <c r="AI50" s="81" t="s">
        <v>188</v>
      </c>
      <c r="AJ50" s="5">
        <v>31</v>
      </c>
      <c r="AK50" s="5">
        <v>28</v>
      </c>
      <c r="AL50" s="5">
        <v>31</v>
      </c>
      <c r="AM50" s="26">
        <v>30</v>
      </c>
      <c r="AN50" s="26">
        <v>31</v>
      </c>
      <c r="AO50" s="26">
        <v>30</v>
      </c>
      <c r="AP50" s="26">
        <v>31</v>
      </c>
      <c r="AQ50" s="26">
        <v>31</v>
      </c>
      <c r="AR50" s="26">
        <v>30</v>
      </c>
      <c r="AS50" s="26">
        <v>31</v>
      </c>
      <c r="AT50" s="26">
        <v>30</v>
      </c>
      <c r="AU50" s="26">
        <v>31</v>
      </c>
    </row>
    <row r="51" spans="1:47" x14ac:dyDescent="0.2">
      <c r="A51" s="92">
        <f>CATCH2009!AQ52/CATCH2009!AT52</f>
        <v>0</v>
      </c>
      <c r="B51" t="s">
        <v>357</v>
      </c>
      <c r="C51" s="22">
        <v>7</v>
      </c>
      <c r="D51" s="14" t="s">
        <v>192</v>
      </c>
      <c r="E51" s="129" t="s">
        <v>556</v>
      </c>
      <c r="G51" s="14"/>
      <c r="H51" s="26" t="s">
        <v>228</v>
      </c>
      <c r="I51" s="26"/>
      <c r="J51" t="s">
        <v>219</v>
      </c>
      <c r="N51" s="122">
        <v>44</v>
      </c>
      <c r="P51" s="72">
        <v>44</v>
      </c>
      <c r="Q51" s="5">
        <v>31</v>
      </c>
      <c r="R51" s="5">
        <v>28</v>
      </c>
      <c r="S51" s="5">
        <v>31</v>
      </c>
      <c r="T51" s="26">
        <v>30</v>
      </c>
      <c r="U51" s="26">
        <v>31</v>
      </c>
      <c r="V51" s="26">
        <v>30</v>
      </c>
      <c r="W51" s="26">
        <v>31</v>
      </c>
      <c r="X51" s="26">
        <v>31</v>
      </c>
      <c r="Y51" s="26">
        <v>30</v>
      </c>
      <c r="Z51" s="26">
        <v>31</v>
      </c>
      <c r="AA51" s="26">
        <v>30</v>
      </c>
      <c r="AB51" s="26">
        <v>31</v>
      </c>
      <c r="AG51" s="71" t="s">
        <v>150</v>
      </c>
      <c r="AH51" s="70">
        <v>1</v>
      </c>
      <c r="AI51" s="83" t="s">
        <v>188</v>
      </c>
      <c r="AJ51" s="5">
        <v>31</v>
      </c>
      <c r="AK51" s="5">
        <v>28</v>
      </c>
      <c r="AL51" s="5">
        <v>31</v>
      </c>
      <c r="AM51" s="26">
        <v>30</v>
      </c>
      <c r="AN51" s="26">
        <v>31</v>
      </c>
      <c r="AO51" s="26">
        <v>30</v>
      </c>
      <c r="AP51" s="26">
        <v>31</v>
      </c>
      <c r="AQ51" s="26">
        <v>31</v>
      </c>
      <c r="AR51" s="26">
        <v>30</v>
      </c>
      <c r="AS51" s="26">
        <v>31</v>
      </c>
      <c r="AT51" s="26">
        <v>30</v>
      </c>
      <c r="AU51" s="26">
        <v>31</v>
      </c>
    </row>
    <row r="52" spans="1:47" x14ac:dyDescent="0.2">
      <c r="A52" s="92">
        <f>CATCH2009!AQ53/CATCH2009!AT53</f>
        <v>0.17707921965089646</v>
      </c>
      <c r="B52" t="s">
        <v>360</v>
      </c>
      <c r="C52" s="22">
        <v>7</v>
      </c>
      <c r="D52" s="14" t="s">
        <v>192</v>
      </c>
      <c r="E52" s="26" t="s">
        <v>254</v>
      </c>
      <c r="F52" s="26"/>
      <c r="G52" s="14"/>
      <c r="H52" s="26" t="s">
        <v>228</v>
      </c>
      <c r="I52" s="26"/>
      <c r="J52" t="s">
        <v>219</v>
      </c>
      <c r="N52" s="122">
        <v>45</v>
      </c>
      <c r="P52" s="72">
        <v>45</v>
      </c>
      <c r="Q52" s="5">
        <v>31</v>
      </c>
      <c r="R52" s="5">
        <v>28</v>
      </c>
      <c r="S52" s="5">
        <v>31</v>
      </c>
      <c r="T52" s="26">
        <v>30</v>
      </c>
      <c r="U52" s="26">
        <v>31</v>
      </c>
      <c r="V52" s="26">
        <v>30</v>
      </c>
      <c r="W52" s="26">
        <v>31</v>
      </c>
      <c r="X52" s="26">
        <v>31</v>
      </c>
      <c r="Y52" s="26">
        <v>30</v>
      </c>
      <c r="Z52" s="26">
        <v>31</v>
      </c>
      <c r="AA52" s="26">
        <v>30</v>
      </c>
      <c r="AB52" s="26">
        <v>31</v>
      </c>
      <c r="AG52" s="71" t="s">
        <v>154</v>
      </c>
      <c r="AH52" s="70">
        <v>1</v>
      </c>
      <c r="AI52" s="83" t="s">
        <v>188</v>
      </c>
      <c r="AJ52" s="5">
        <v>31</v>
      </c>
      <c r="AK52" s="5">
        <v>28</v>
      </c>
      <c r="AL52" s="5">
        <v>31</v>
      </c>
      <c r="AM52" s="26">
        <v>30</v>
      </c>
      <c r="AN52" s="26">
        <v>31</v>
      </c>
      <c r="AO52" s="26">
        <v>30</v>
      </c>
      <c r="AP52" s="26">
        <v>31</v>
      </c>
      <c r="AQ52" s="26">
        <v>31</v>
      </c>
      <c r="AR52" s="26">
        <v>30</v>
      </c>
      <c r="AS52" s="26">
        <v>31</v>
      </c>
      <c r="AT52" s="26">
        <v>30</v>
      </c>
      <c r="AU52" s="26">
        <v>31</v>
      </c>
    </row>
    <row r="53" spans="1:47" x14ac:dyDescent="0.2">
      <c r="A53" s="92">
        <f>CATCH2009!AQ54/CATCH2009!AT54</f>
        <v>0.1338776099992775</v>
      </c>
      <c r="B53" t="s">
        <v>359</v>
      </c>
      <c r="C53" s="22">
        <v>7</v>
      </c>
      <c r="D53" s="14" t="s">
        <v>192</v>
      </c>
      <c r="E53" s="26" t="s">
        <v>254</v>
      </c>
      <c r="F53" s="26"/>
      <c r="G53" s="14"/>
      <c r="H53" s="26" t="s">
        <v>228</v>
      </c>
      <c r="I53" s="26"/>
      <c r="J53" t="s">
        <v>219</v>
      </c>
      <c r="N53" s="122">
        <v>46</v>
      </c>
      <c r="P53" s="72">
        <v>46</v>
      </c>
      <c r="Q53" s="5">
        <v>31</v>
      </c>
      <c r="R53" s="5">
        <v>28</v>
      </c>
      <c r="S53" s="5">
        <v>31</v>
      </c>
      <c r="T53" s="26">
        <v>30</v>
      </c>
      <c r="U53" s="26">
        <v>31</v>
      </c>
      <c r="V53" s="26">
        <v>30</v>
      </c>
      <c r="W53" s="26">
        <v>31</v>
      </c>
      <c r="X53" s="26">
        <v>31</v>
      </c>
      <c r="Y53" s="26">
        <v>30</v>
      </c>
      <c r="Z53" s="26">
        <v>31</v>
      </c>
      <c r="AA53" s="26">
        <v>30</v>
      </c>
      <c r="AB53" s="26">
        <v>31</v>
      </c>
      <c r="AG53" s="71" t="s">
        <v>151</v>
      </c>
      <c r="AH53" s="70">
        <v>1</v>
      </c>
      <c r="AI53" s="81" t="s">
        <v>188</v>
      </c>
      <c r="AJ53" s="5">
        <v>31</v>
      </c>
      <c r="AK53" s="5">
        <v>28</v>
      </c>
      <c r="AL53" s="5">
        <v>31</v>
      </c>
      <c r="AM53" s="26">
        <v>30</v>
      </c>
      <c r="AN53" s="26">
        <v>31</v>
      </c>
      <c r="AO53" s="26">
        <v>30</v>
      </c>
      <c r="AP53" s="26">
        <v>31</v>
      </c>
      <c r="AQ53" s="26">
        <v>31</v>
      </c>
      <c r="AR53" s="26">
        <v>30</v>
      </c>
      <c r="AS53" s="26">
        <v>31</v>
      </c>
      <c r="AT53" s="26">
        <v>30</v>
      </c>
      <c r="AU53" s="26">
        <v>31</v>
      </c>
    </row>
    <row r="54" spans="1:47" x14ac:dyDescent="0.2">
      <c r="A54" s="92">
        <f>CATCH2009!AQ55/CATCH2009!AT55</f>
        <v>0.18087998373297043</v>
      </c>
      <c r="B54" t="s">
        <v>365</v>
      </c>
      <c r="C54" s="22">
        <v>7</v>
      </c>
      <c r="D54" s="14" t="s">
        <v>190</v>
      </c>
      <c r="E54" s="80" t="s">
        <v>355</v>
      </c>
      <c r="G54" s="14"/>
      <c r="H54" s="26" t="s">
        <v>239</v>
      </c>
      <c r="I54" s="26"/>
      <c r="J54" t="s">
        <v>219</v>
      </c>
      <c r="N54" s="122">
        <v>47</v>
      </c>
      <c r="P54" s="72">
        <v>47</v>
      </c>
      <c r="Q54" s="5">
        <v>31</v>
      </c>
      <c r="R54" s="5">
        <v>28</v>
      </c>
      <c r="S54" s="5">
        <v>31</v>
      </c>
      <c r="T54" s="26">
        <v>30</v>
      </c>
      <c r="U54" s="26">
        <v>31</v>
      </c>
      <c r="V54" s="26">
        <v>30</v>
      </c>
      <c r="W54" s="26">
        <v>31</v>
      </c>
      <c r="X54" s="26">
        <v>31</v>
      </c>
      <c r="Y54" s="26">
        <v>30</v>
      </c>
      <c r="Z54" s="26">
        <v>31</v>
      </c>
      <c r="AA54" s="26">
        <v>30</v>
      </c>
      <c r="AB54" s="26">
        <v>31</v>
      </c>
      <c r="AG54" s="71" t="s">
        <v>157</v>
      </c>
      <c r="AH54" s="70">
        <v>1</v>
      </c>
      <c r="AI54" s="83" t="s">
        <v>188</v>
      </c>
      <c r="AJ54" s="5">
        <v>31</v>
      </c>
      <c r="AK54" s="5">
        <v>28</v>
      </c>
      <c r="AL54" s="5">
        <v>31</v>
      </c>
      <c r="AM54" s="26">
        <v>30</v>
      </c>
      <c r="AN54" s="26">
        <v>31</v>
      </c>
      <c r="AO54" s="26">
        <v>30</v>
      </c>
      <c r="AP54" s="26">
        <v>31</v>
      </c>
      <c r="AQ54" s="26">
        <v>31</v>
      </c>
      <c r="AR54" s="26">
        <v>30</v>
      </c>
      <c r="AS54" s="26">
        <v>31</v>
      </c>
      <c r="AT54" s="26">
        <v>30</v>
      </c>
      <c r="AU54" s="26">
        <v>31</v>
      </c>
    </row>
    <row r="55" spans="1:47" x14ac:dyDescent="0.2">
      <c r="A55" s="92">
        <f>CATCH2009!AQ56/CATCH2009!AT56</f>
        <v>0</v>
      </c>
      <c r="B55" t="s">
        <v>364</v>
      </c>
      <c r="C55" s="22">
        <v>7</v>
      </c>
      <c r="D55" s="14" t="s">
        <v>189</v>
      </c>
      <c r="E55" s="5" t="s">
        <v>226</v>
      </c>
      <c r="G55" s="14"/>
      <c r="H55" s="26" t="s">
        <v>238</v>
      </c>
      <c r="I55" s="26"/>
      <c r="J55" t="s">
        <v>219</v>
      </c>
      <c r="N55" s="122">
        <v>48</v>
      </c>
      <c r="P55" s="72">
        <v>48</v>
      </c>
      <c r="Q55" s="5">
        <v>31</v>
      </c>
      <c r="R55" s="5">
        <v>28</v>
      </c>
      <c r="S55" s="5">
        <v>31</v>
      </c>
      <c r="T55" s="26">
        <v>30</v>
      </c>
      <c r="U55" s="26">
        <v>31</v>
      </c>
      <c r="V55" s="26">
        <v>30</v>
      </c>
      <c r="W55" s="26">
        <v>31</v>
      </c>
      <c r="X55" s="26">
        <v>31</v>
      </c>
      <c r="Y55" s="26">
        <v>30</v>
      </c>
      <c r="Z55" s="26">
        <v>31</v>
      </c>
      <c r="AA55" s="26">
        <v>30</v>
      </c>
      <c r="AB55" s="26">
        <v>31</v>
      </c>
      <c r="AG55" s="71" t="s">
        <v>156</v>
      </c>
      <c r="AH55" s="70">
        <v>1</v>
      </c>
      <c r="AI55" s="81" t="s">
        <v>188</v>
      </c>
      <c r="AJ55" s="5">
        <v>31</v>
      </c>
      <c r="AK55" s="5">
        <v>28</v>
      </c>
      <c r="AL55" s="5">
        <v>31</v>
      </c>
      <c r="AM55" s="26">
        <v>30</v>
      </c>
      <c r="AN55" s="26">
        <v>31</v>
      </c>
      <c r="AO55" s="26">
        <v>30</v>
      </c>
      <c r="AP55" s="26">
        <v>31</v>
      </c>
      <c r="AQ55" s="26">
        <v>31</v>
      </c>
      <c r="AR55" s="26">
        <v>30</v>
      </c>
      <c r="AS55" s="26">
        <v>31</v>
      </c>
      <c r="AT55" s="26">
        <v>30</v>
      </c>
      <c r="AU55" s="26">
        <v>31</v>
      </c>
    </row>
    <row r="56" spans="1:47" x14ac:dyDescent="0.2">
      <c r="A56" s="92">
        <f>CATCH2009!AQ57/CATCH2009!AT57</f>
        <v>0.12414143983719154</v>
      </c>
      <c r="B56" t="s">
        <v>363</v>
      </c>
      <c r="C56" s="22">
        <v>7</v>
      </c>
      <c r="D56" s="14" t="s">
        <v>188</v>
      </c>
      <c r="E56" s="26" t="s">
        <v>228</v>
      </c>
      <c r="F56" s="26"/>
      <c r="G56" s="14"/>
      <c r="H56" s="26" t="s">
        <v>228</v>
      </c>
      <c r="I56" s="26"/>
      <c r="J56" t="s">
        <v>219</v>
      </c>
      <c r="N56" s="122">
        <v>49</v>
      </c>
      <c r="P56" s="72">
        <v>49</v>
      </c>
      <c r="Q56" s="5">
        <v>31</v>
      </c>
      <c r="R56" s="5">
        <v>28</v>
      </c>
      <c r="S56" s="5">
        <v>31</v>
      </c>
      <c r="T56" s="26">
        <v>30</v>
      </c>
      <c r="U56" s="26">
        <v>31</v>
      </c>
      <c r="V56" s="26">
        <v>30</v>
      </c>
      <c r="W56" s="26">
        <v>31</v>
      </c>
      <c r="X56" s="26">
        <v>31</v>
      </c>
      <c r="Y56" s="26">
        <v>30</v>
      </c>
      <c r="Z56" s="26">
        <v>31</v>
      </c>
      <c r="AA56" s="26">
        <v>30</v>
      </c>
      <c r="AB56" s="26">
        <v>31</v>
      </c>
      <c r="AG56" s="71" t="s">
        <v>159</v>
      </c>
      <c r="AH56" s="70">
        <v>1</v>
      </c>
      <c r="AI56" s="81" t="s">
        <v>188</v>
      </c>
      <c r="AJ56" s="5">
        <v>31</v>
      </c>
      <c r="AK56" s="5">
        <v>28</v>
      </c>
      <c r="AL56" s="5">
        <v>31</v>
      </c>
      <c r="AM56" s="26">
        <v>30</v>
      </c>
      <c r="AN56" s="26">
        <v>31</v>
      </c>
      <c r="AO56" s="26">
        <v>30</v>
      </c>
      <c r="AP56" s="26">
        <v>31</v>
      </c>
      <c r="AQ56" s="26">
        <v>31</v>
      </c>
      <c r="AR56" s="26">
        <v>30</v>
      </c>
      <c r="AS56" s="26">
        <v>31</v>
      </c>
      <c r="AT56" s="26">
        <v>30</v>
      </c>
      <c r="AU56" s="26">
        <v>31</v>
      </c>
    </row>
    <row r="57" spans="1:47" x14ac:dyDescent="0.2">
      <c r="A57" s="92">
        <f>CATCH2009!AQ58/CATCH2009!AT58</f>
        <v>0</v>
      </c>
      <c r="B57" t="s">
        <v>357</v>
      </c>
      <c r="C57" s="22">
        <v>7</v>
      </c>
      <c r="D57" s="14" t="s">
        <v>188</v>
      </c>
      <c r="E57" s="80" t="s">
        <v>555</v>
      </c>
      <c r="G57" s="14"/>
      <c r="H57" s="5" t="s">
        <v>226</v>
      </c>
      <c r="I57" s="26">
        <v>201</v>
      </c>
      <c r="J57" t="s">
        <v>218</v>
      </c>
      <c r="N57" s="122">
        <v>50</v>
      </c>
      <c r="P57" s="72">
        <v>50</v>
      </c>
      <c r="Q57" s="5">
        <v>31</v>
      </c>
      <c r="R57" s="5">
        <v>28</v>
      </c>
      <c r="S57" s="5">
        <v>31</v>
      </c>
      <c r="T57" s="26">
        <v>30</v>
      </c>
      <c r="U57" s="26">
        <v>31</v>
      </c>
      <c r="V57" s="26">
        <v>30</v>
      </c>
      <c r="W57" s="26">
        <v>31</v>
      </c>
      <c r="X57" s="26">
        <v>31</v>
      </c>
      <c r="Y57" s="26">
        <v>30</v>
      </c>
      <c r="Z57" s="26">
        <v>31</v>
      </c>
      <c r="AA57" s="26">
        <v>30</v>
      </c>
      <c r="AB57" s="26">
        <v>31</v>
      </c>
      <c r="AG57" s="71" t="s">
        <v>162</v>
      </c>
      <c r="AH57" s="70">
        <v>2</v>
      </c>
      <c r="AI57" s="83" t="s">
        <v>191</v>
      </c>
      <c r="AJ57" s="97">
        <v>27</v>
      </c>
      <c r="AK57" s="5">
        <v>28</v>
      </c>
      <c r="AL57" s="5">
        <v>31</v>
      </c>
      <c r="AM57" s="96">
        <v>0</v>
      </c>
      <c r="AN57" s="26">
        <v>31</v>
      </c>
      <c r="AO57" s="26">
        <v>30</v>
      </c>
      <c r="AP57" s="26">
        <v>31</v>
      </c>
      <c r="AQ57" s="26">
        <v>31</v>
      </c>
      <c r="AR57" s="26">
        <v>30</v>
      </c>
      <c r="AS57" s="26">
        <v>31</v>
      </c>
      <c r="AT57" s="26">
        <v>30</v>
      </c>
      <c r="AU57" s="26">
        <v>31</v>
      </c>
    </row>
    <row r="58" spans="1:47" x14ac:dyDescent="0.2">
      <c r="A58" s="92">
        <f>CATCH2009!AQ59/CATCH2009!AT59</f>
        <v>0.16987865122344489</v>
      </c>
      <c r="B58" t="s">
        <v>360</v>
      </c>
      <c r="C58" s="22">
        <v>7</v>
      </c>
      <c r="D58" s="14" t="s">
        <v>188</v>
      </c>
      <c r="E58" s="14" t="s">
        <v>356</v>
      </c>
      <c r="F58" s="14"/>
      <c r="G58" s="14"/>
      <c r="H58" s="5" t="s">
        <v>226</v>
      </c>
      <c r="I58" s="26">
        <v>160</v>
      </c>
      <c r="J58" t="s">
        <v>217</v>
      </c>
      <c r="N58" s="122">
        <v>51</v>
      </c>
      <c r="P58" s="72">
        <v>51</v>
      </c>
      <c r="Q58" s="5">
        <v>31</v>
      </c>
      <c r="R58" s="5">
        <v>28</v>
      </c>
      <c r="S58" s="5">
        <v>31</v>
      </c>
      <c r="T58" s="26">
        <v>30</v>
      </c>
      <c r="U58" s="26">
        <v>31</v>
      </c>
      <c r="V58" s="26">
        <v>30</v>
      </c>
      <c r="W58" s="26">
        <v>31</v>
      </c>
      <c r="X58" s="26">
        <v>31</v>
      </c>
      <c r="Y58" s="26">
        <v>30</v>
      </c>
      <c r="Z58" s="26">
        <v>31</v>
      </c>
      <c r="AA58" s="26">
        <v>30</v>
      </c>
      <c r="AB58" s="26">
        <v>31</v>
      </c>
      <c r="AG58" s="71" t="s">
        <v>340</v>
      </c>
      <c r="AH58" s="70">
        <v>2</v>
      </c>
      <c r="AI58" s="83" t="s">
        <v>187</v>
      </c>
      <c r="AJ58" s="97">
        <v>27</v>
      </c>
      <c r="AK58" s="5">
        <v>28</v>
      </c>
      <c r="AL58" s="5">
        <v>31</v>
      </c>
      <c r="AM58" s="118">
        <v>18</v>
      </c>
      <c r="AN58" s="26">
        <v>31</v>
      </c>
      <c r="AO58" s="26">
        <v>30</v>
      </c>
      <c r="AP58" s="96">
        <v>0</v>
      </c>
      <c r="AQ58" s="96">
        <v>0</v>
      </c>
      <c r="AR58" s="97">
        <v>17</v>
      </c>
      <c r="AS58" s="26">
        <v>31</v>
      </c>
      <c r="AT58" s="26">
        <v>30</v>
      </c>
      <c r="AU58" s="97">
        <v>20</v>
      </c>
    </row>
    <row r="59" spans="1:47" x14ac:dyDescent="0.2">
      <c r="A59" s="92">
        <f>CATCH2009!AQ60/CATCH2009!AT60</f>
        <v>0.2076042328175399</v>
      </c>
      <c r="B59" t="s">
        <v>359</v>
      </c>
      <c r="C59" s="22">
        <v>7</v>
      </c>
      <c r="D59" s="14" t="s">
        <v>188</v>
      </c>
      <c r="E59" s="14" t="s">
        <v>356</v>
      </c>
      <c r="F59" s="14"/>
      <c r="G59" s="14"/>
      <c r="H59" s="5" t="s">
        <v>226</v>
      </c>
      <c r="I59" s="26"/>
      <c r="J59" t="s">
        <v>219</v>
      </c>
      <c r="N59" s="122">
        <v>52</v>
      </c>
      <c r="P59" s="72">
        <v>52</v>
      </c>
      <c r="Q59" s="5">
        <v>31</v>
      </c>
      <c r="R59" s="5">
        <v>28</v>
      </c>
      <c r="S59" s="5">
        <v>31</v>
      </c>
      <c r="T59" s="26">
        <v>30</v>
      </c>
      <c r="U59" s="26">
        <v>31</v>
      </c>
      <c r="V59" s="26">
        <v>30</v>
      </c>
      <c r="W59" s="26">
        <v>31</v>
      </c>
      <c r="X59" s="26">
        <v>31</v>
      </c>
      <c r="Y59" s="26">
        <v>30</v>
      </c>
      <c r="Z59" s="26">
        <v>31</v>
      </c>
      <c r="AA59" s="26">
        <v>30</v>
      </c>
      <c r="AB59" s="26">
        <v>31</v>
      </c>
      <c r="AG59" s="71" t="s">
        <v>153</v>
      </c>
      <c r="AH59" s="70">
        <v>2</v>
      </c>
      <c r="AI59" s="81" t="s">
        <v>187</v>
      </c>
      <c r="AJ59" s="5">
        <v>31</v>
      </c>
      <c r="AK59" s="5">
        <v>28</v>
      </c>
      <c r="AL59" s="5">
        <v>31</v>
      </c>
      <c r="AM59" s="26">
        <v>30</v>
      </c>
      <c r="AN59" s="26">
        <v>31</v>
      </c>
      <c r="AO59" s="26">
        <v>30</v>
      </c>
      <c r="AP59" s="26">
        <v>31</v>
      </c>
      <c r="AQ59" s="26">
        <v>31</v>
      </c>
      <c r="AR59" s="26">
        <v>30</v>
      </c>
      <c r="AS59" s="26">
        <v>31</v>
      </c>
      <c r="AT59" s="26">
        <v>30</v>
      </c>
      <c r="AU59" s="26">
        <v>31</v>
      </c>
    </row>
    <row r="60" spans="1:47" x14ac:dyDescent="0.2">
      <c r="A60" s="92">
        <f>CATCH2009!AQ61/CATCH2009!AT61</f>
        <v>0.95939022950861041</v>
      </c>
      <c r="B60" t="s">
        <v>362</v>
      </c>
      <c r="C60" s="22">
        <v>7</v>
      </c>
      <c r="D60" s="14" t="s">
        <v>191</v>
      </c>
      <c r="E60" s="5" t="s">
        <v>226</v>
      </c>
      <c r="G60" s="14"/>
      <c r="H60" s="5" t="s">
        <v>226</v>
      </c>
      <c r="I60" s="26"/>
      <c r="J60" t="s">
        <v>219</v>
      </c>
      <c r="N60" s="122">
        <v>53</v>
      </c>
      <c r="P60" s="72">
        <v>53</v>
      </c>
      <c r="Q60" s="97">
        <v>27</v>
      </c>
      <c r="R60" s="5">
        <v>28</v>
      </c>
      <c r="S60" s="5">
        <v>31</v>
      </c>
      <c r="T60" s="96">
        <v>0</v>
      </c>
      <c r="U60" s="26">
        <v>31</v>
      </c>
      <c r="V60" s="26">
        <v>30</v>
      </c>
      <c r="W60" s="26">
        <v>31</v>
      </c>
      <c r="X60" s="26">
        <v>31</v>
      </c>
      <c r="Y60" s="26">
        <v>30</v>
      </c>
      <c r="Z60" s="26">
        <v>31</v>
      </c>
      <c r="AA60" s="26">
        <v>30</v>
      </c>
      <c r="AB60" s="26">
        <v>31</v>
      </c>
      <c r="AG60" s="71" t="s">
        <v>164</v>
      </c>
      <c r="AH60" s="70">
        <v>2</v>
      </c>
      <c r="AI60" s="81" t="s">
        <v>187</v>
      </c>
      <c r="AJ60" s="5">
        <v>31</v>
      </c>
      <c r="AK60" s="5">
        <v>28</v>
      </c>
      <c r="AL60" s="5">
        <v>31</v>
      </c>
      <c r="AM60" s="26">
        <v>30</v>
      </c>
      <c r="AN60" s="26">
        <v>31</v>
      </c>
      <c r="AO60" s="26">
        <v>30</v>
      </c>
      <c r="AP60" s="26">
        <v>31</v>
      </c>
      <c r="AQ60" s="26">
        <v>31</v>
      </c>
      <c r="AR60" s="26">
        <v>30</v>
      </c>
      <c r="AS60" s="26">
        <v>31</v>
      </c>
      <c r="AT60" s="26">
        <v>30</v>
      </c>
      <c r="AU60" s="26">
        <v>31</v>
      </c>
    </row>
    <row r="61" spans="1:47" x14ac:dyDescent="0.2">
      <c r="A61" s="92">
        <f>CATCH2009!AQ62/CATCH2009!AT62</f>
        <v>1</v>
      </c>
      <c r="B61" t="s">
        <v>362</v>
      </c>
      <c r="C61" s="22">
        <v>7</v>
      </c>
      <c r="D61" s="14" t="s">
        <v>270</v>
      </c>
      <c r="E61" s="5" t="s">
        <v>226</v>
      </c>
      <c r="G61" s="14"/>
      <c r="H61" s="5" t="s">
        <v>226</v>
      </c>
      <c r="I61" s="26"/>
      <c r="J61" t="s">
        <v>219</v>
      </c>
      <c r="N61" s="122">
        <v>54</v>
      </c>
      <c r="P61" s="72">
        <v>54</v>
      </c>
      <c r="Q61" s="97">
        <v>27</v>
      </c>
      <c r="R61" s="5">
        <v>28</v>
      </c>
      <c r="S61" s="5">
        <v>31</v>
      </c>
      <c r="T61" s="118">
        <v>18</v>
      </c>
      <c r="U61" s="26">
        <v>31</v>
      </c>
      <c r="V61" s="26">
        <v>30</v>
      </c>
      <c r="W61" s="96">
        <v>0</v>
      </c>
      <c r="X61" s="96">
        <v>0</v>
      </c>
      <c r="Y61" s="97">
        <v>17</v>
      </c>
      <c r="Z61" s="26">
        <v>31</v>
      </c>
      <c r="AA61" s="26">
        <v>30</v>
      </c>
      <c r="AB61" s="97">
        <v>20</v>
      </c>
      <c r="AG61" s="71" t="s">
        <v>161</v>
      </c>
      <c r="AH61" s="70">
        <v>2</v>
      </c>
      <c r="AI61" s="81" t="s">
        <v>187</v>
      </c>
      <c r="AJ61" s="5">
        <v>31</v>
      </c>
      <c r="AK61" s="5">
        <v>28</v>
      </c>
      <c r="AL61" s="5">
        <v>31</v>
      </c>
      <c r="AM61" s="26">
        <v>30</v>
      </c>
      <c r="AN61" s="26">
        <v>31</v>
      </c>
      <c r="AO61" s="26">
        <v>30</v>
      </c>
      <c r="AP61" s="26">
        <v>31</v>
      </c>
      <c r="AQ61" s="26">
        <v>31</v>
      </c>
      <c r="AR61" s="26">
        <v>30</v>
      </c>
      <c r="AS61" s="26">
        <v>31</v>
      </c>
      <c r="AT61" s="26">
        <v>30</v>
      </c>
      <c r="AU61" s="26">
        <v>31</v>
      </c>
    </row>
    <row r="62" spans="1:47" x14ac:dyDescent="0.2">
      <c r="A62" s="92">
        <f>CATCH2009!AQ63/CATCH2009!AT63</f>
        <v>0</v>
      </c>
      <c r="B62" t="s">
        <v>364</v>
      </c>
      <c r="C62" s="22">
        <v>7</v>
      </c>
      <c r="D62" s="14" t="s">
        <v>270</v>
      </c>
      <c r="E62" s="5" t="s">
        <v>226</v>
      </c>
      <c r="G62" s="14"/>
      <c r="H62" s="5" t="s">
        <v>226</v>
      </c>
      <c r="I62" s="26"/>
      <c r="J62" t="s">
        <v>219</v>
      </c>
      <c r="N62" s="122">
        <v>55</v>
      </c>
      <c r="P62" s="72">
        <v>55</v>
      </c>
      <c r="Q62" s="5">
        <v>31</v>
      </c>
      <c r="R62" s="5">
        <v>28</v>
      </c>
      <c r="S62" s="5">
        <v>31</v>
      </c>
      <c r="T62" s="26">
        <v>30</v>
      </c>
      <c r="U62" s="26">
        <v>31</v>
      </c>
      <c r="V62" s="26">
        <v>30</v>
      </c>
      <c r="W62" s="26">
        <v>31</v>
      </c>
      <c r="X62" s="26">
        <v>31</v>
      </c>
      <c r="Y62" s="26">
        <v>30</v>
      </c>
      <c r="Z62" s="26">
        <v>31</v>
      </c>
      <c r="AA62" s="26">
        <v>30</v>
      </c>
      <c r="AB62" s="26">
        <v>31</v>
      </c>
      <c r="AG62" s="71" t="s">
        <v>145</v>
      </c>
      <c r="AH62" s="70">
        <v>2</v>
      </c>
      <c r="AI62" s="81" t="s">
        <v>187</v>
      </c>
      <c r="AJ62" s="5">
        <v>31</v>
      </c>
      <c r="AK62" s="5">
        <v>28</v>
      </c>
      <c r="AL62" s="5">
        <v>31</v>
      </c>
      <c r="AM62" s="26">
        <v>30</v>
      </c>
      <c r="AN62" s="26">
        <v>31</v>
      </c>
      <c r="AO62" s="26">
        <v>30</v>
      </c>
      <c r="AP62" s="26">
        <v>31</v>
      </c>
      <c r="AQ62" s="26">
        <v>31</v>
      </c>
      <c r="AR62" s="26">
        <v>30</v>
      </c>
      <c r="AS62" s="26">
        <v>31</v>
      </c>
      <c r="AT62" s="26">
        <v>30</v>
      </c>
      <c r="AU62" s="26">
        <v>31</v>
      </c>
    </row>
    <row r="63" spans="1:47" x14ac:dyDescent="0.2">
      <c r="A63" s="92">
        <f>CATCH2009!AQ64/CATCH2009!AT64</f>
        <v>0</v>
      </c>
      <c r="B63" t="s">
        <v>366</v>
      </c>
      <c r="C63" s="22">
        <v>7</v>
      </c>
      <c r="D63" s="14" t="s">
        <v>270</v>
      </c>
      <c r="E63" s="5" t="s">
        <v>226</v>
      </c>
      <c r="G63" s="14"/>
      <c r="H63" s="5" t="s">
        <v>226</v>
      </c>
      <c r="I63" s="26">
        <v>160</v>
      </c>
      <c r="J63" t="s">
        <v>217</v>
      </c>
      <c r="N63" s="122">
        <v>56</v>
      </c>
      <c r="P63" s="72">
        <v>56</v>
      </c>
      <c r="Q63" s="5">
        <v>31</v>
      </c>
      <c r="R63" s="5">
        <v>28</v>
      </c>
      <c r="S63" s="5">
        <v>31</v>
      </c>
      <c r="T63" s="26">
        <v>30</v>
      </c>
      <c r="U63" s="26">
        <v>31</v>
      </c>
      <c r="V63" s="26">
        <v>30</v>
      </c>
      <c r="W63" s="26">
        <v>31</v>
      </c>
      <c r="X63" s="26">
        <v>31</v>
      </c>
      <c r="Y63" s="26">
        <v>30</v>
      </c>
      <c r="Z63" s="26">
        <v>31</v>
      </c>
      <c r="AA63" s="26">
        <v>30</v>
      </c>
      <c r="AB63" s="26">
        <v>31</v>
      </c>
      <c r="AG63" s="71" t="s">
        <v>340</v>
      </c>
      <c r="AH63" s="70">
        <v>2</v>
      </c>
      <c r="AI63" s="81" t="s">
        <v>187</v>
      </c>
      <c r="AJ63" s="97">
        <v>27</v>
      </c>
      <c r="AK63" s="5">
        <v>28</v>
      </c>
      <c r="AL63" s="5">
        <v>31</v>
      </c>
      <c r="AM63" s="26">
        <v>30</v>
      </c>
      <c r="AN63" s="26">
        <v>31</v>
      </c>
      <c r="AO63" s="26">
        <v>30</v>
      </c>
      <c r="AP63" s="96">
        <v>0</v>
      </c>
      <c r="AQ63" s="96">
        <v>0</v>
      </c>
      <c r="AR63" s="97">
        <v>17</v>
      </c>
      <c r="AS63" s="26">
        <v>31</v>
      </c>
      <c r="AT63" s="26">
        <v>30</v>
      </c>
      <c r="AU63" s="97">
        <v>20</v>
      </c>
    </row>
    <row r="64" spans="1:47" x14ac:dyDescent="0.2">
      <c r="A64" s="92">
        <f>CATCH2009!AQ65/CATCH2009!AT65</f>
        <v>0.23817762590957334</v>
      </c>
      <c r="B64" t="s">
        <v>365</v>
      </c>
      <c r="C64" s="22">
        <v>8</v>
      </c>
      <c r="D64" s="14" t="s">
        <v>190</v>
      </c>
      <c r="E64" s="80" t="s">
        <v>355</v>
      </c>
      <c r="G64" s="14"/>
      <c r="H64" s="5" t="s">
        <v>226</v>
      </c>
      <c r="I64" s="26"/>
      <c r="J64" t="s">
        <v>219</v>
      </c>
      <c r="N64" s="122">
        <v>57</v>
      </c>
      <c r="P64" s="72">
        <v>57</v>
      </c>
      <c r="Q64" s="5">
        <v>31</v>
      </c>
      <c r="R64" s="5">
        <v>28</v>
      </c>
      <c r="S64" s="5">
        <v>31</v>
      </c>
      <c r="T64" s="26">
        <v>30</v>
      </c>
      <c r="U64" s="26">
        <v>31</v>
      </c>
      <c r="V64" s="26">
        <v>30</v>
      </c>
      <c r="W64" s="26">
        <v>31</v>
      </c>
      <c r="X64" s="26">
        <v>31</v>
      </c>
      <c r="Y64" s="26">
        <v>30</v>
      </c>
      <c r="Z64" s="26">
        <v>31</v>
      </c>
      <c r="AA64" s="26">
        <v>30</v>
      </c>
      <c r="AB64" s="26">
        <v>31</v>
      </c>
      <c r="AG64" s="71" t="s">
        <v>163</v>
      </c>
      <c r="AH64" s="70">
        <v>2</v>
      </c>
      <c r="AI64" s="81" t="s">
        <v>189</v>
      </c>
      <c r="AJ64" s="5">
        <v>31</v>
      </c>
      <c r="AK64" s="5">
        <v>28</v>
      </c>
      <c r="AL64" s="5">
        <v>31</v>
      </c>
      <c r="AM64" s="26">
        <v>30</v>
      </c>
      <c r="AN64" s="26">
        <v>31</v>
      </c>
      <c r="AO64" s="26">
        <v>30</v>
      </c>
      <c r="AP64" s="26">
        <v>31</v>
      </c>
      <c r="AQ64" s="26">
        <v>31</v>
      </c>
      <c r="AR64" s="26">
        <v>30</v>
      </c>
      <c r="AS64" s="26">
        <v>31</v>
      </c>
      <c r="AT64" s="26">
        <v>30</v>
      </c>
      <c r="AU64" s="26">
        <v>31</v>
      </c>
    </row>
    <row r="65" spans="1:47" x14ac:dyDescent="0.2">
      <c r="A65" s="92">
        <f>CATCH2009!AQ66/CATCH2009!AT66</f>
        <v>9.0314318327347654E-2</v>
      </c>
      <c r="B65" t="s">
        <v>365</v>
      </c>
      <c r="C65" s="22">
        <v>8</v>
      </c>
      <c r="D65" s="14" t="s">
        <v>188</v>
      </c>
      <c r="E65" s="14" t="s">
        <v>355</v>
      </c>
      <c r="F65" s="14"/>
      <c r="G65" s="14"/>
      <c r="H65" s="5" t="s">
        <v>226</v>
      </c>
      <c r="I65" s="26"/>
      <c r="J65" t="s">
        <v>219</v>
      </c>
      <c r="N65" s="122">
        <v>58</v>
      </c>
      <c r="P65" s="72">
        <v>58</v>
      </c>
      <c r="Q65" s="5">
        <v>31</v>
      </c>
      <c r="R65" s="5">
        <v>28</v>
      </c>
      <c r="S65" s="5">
        <v>31</v>
      </c>
      <c r="T65" s="26">
        <v>30</v>
      </c>
      <c r="U65" s="26">
        <v>31</v>
      </c>
      <c r="V65" s="26">
        <v>30</v>
      </c>
      <c r="W65" s="26">
        <v>31</v>
      </c>
      <c r="X65" s="26">
        <v>31</v>
      </c>
      <c r="Y65" s="26">
        <v>30</v>
      </c>
      <c r="Z65" s="26">
        <v>31</v>
      </c>
      <c r="AA65" s="26">
        <v>30</v>
      </c>
      <c r="AB65" s="26">
        <v>31</v>
      </c>
      <c r="AG65" s="71" t="s">
        <v>152</v>
      </c>
      <c r="AH65" s="70">
        <v>2</v>
      </c>
      <c r="AI65" s="81" t="s">
        <v>189</v>
      </c>
      <c r="AJ65" s="5">
        <v>31</v>
      </c>
      <c r="AK65" s="5">
        <v>28</v>
      </c>
      <c r="AL65" s="5">
        <v>31</v>
      </c>
      <c r="AM65" s="26">
        <v>30</v>
      </c>
      <c r="AN65" s="26">
        <v>31</v>
      </c>
      <c r="AO65" s="26">
        <v>30</v>
      </c>
      <c r="AP65" s="26">
        <v>31</v>
      </c>
      <c r="AQ65" s="26">
        <v>31</v>
      </c>
      <c r="AR65" s="26">
        <v>30</v>
      </c>
      <c r="AS65" s="26">
        <v>31</v>
      </c>
      <c r="AT65" s="26">
        <v>30</v>
      </c>
      <c r="AU65" s="26">
        <v>31</v>
      </c>
    </row>
    <row r="66" spans="1:47" x14ac:dyDescent="0.2">
      <c r="A66" s="92">
        <f>CATCH2009!AQ67/CATCH2009!AT67</f>
        <v>0.96018684975520185</v>
      </c>
      <c r="B66" t="s">
        <v>362</v>
      </c>
      <c r="C66" s="22">
        <v>8</v>
      </c>
      <c r="D66" s="14" t="s">
        <v>191</v>
      </c>
      <c r="E66" s="5" t="s">
        <v>226</v>
      </c>
      <c r="G66" s="14"/>
      <c r="H66" s="26" t="s">
        <v>235</v>
      </c>
      <c r="I66" s="26"/>
      <c r="J66" t="s">
        <v>219</v>
      </c>
      <c r="N66" s="122">
        <v>59</v>
      </c>
      <c r="P66" s="72">
        <v>59</v>
      </c>
      <c r="Q66" s="97">
        <v>27</v>
      </c>
      <c r="R66" s="5">
        <v>28</v>
      </c>
      <c r="S66" s="5">
        <v>31</v>
      </c>
      <c r="T66" s="96">
        <v>0</v>
      </c>
      <c r="U66" s="26">
        <v>31</v>
      </c>
      <c r="V66" s="26">
        <v>30</v>
      </c>
      <c r="W66" s="26">
        <v>31</v>
      </c>
      <c r="X66" s="26">
        <v>31</v>
      </c>
      <c r="Y66" s="26">
        <v>30</v>
      </c>
      <c r="Z66" s="26">
        <v>31</v>
      </c>
      <c r="AA66" s="26">
        <v>30</v>
      </c>
      <c r="AB66" s="26">
        <v>31</v>
      </c>
      <c r="AG66" s="71" t="s">
        <v>157</v>
      </c>
      <c r="AH66" s="70">
        <v>2</v>
      </c>
      <c r="AI66" s="83" t="s">
        <v>192</v>
      </c>
      <c r="AJ66" s="5">
        <v>31</v>
      </c>
      <c r="AK66" s="5">
        <v>28</v>
      </c>
      <c r="AL66" s="5">
        <v>31</v>
      </c>
      <c r="AM66" s="26">
        <v>30</v>
      </c>
      <c r="AN66" s="26">
        <v>31</v>
      </c>
      <c r="AO66" s="26">
        <v>30</v>
      </c>
      <c r="AP66" s="26">
        <v>31</v>
      </c>
      <c r="AQ66" s="26">
        <v>31</v>
      </c>
      <c r="AR66" s="26">
        <v>30</v>
      </c>
      <c r="AS66" s="26">
        <v>31</v>
      </c>
      <c r="AT66" s="26">
        <v>30</v>
      </c>
      <c r="AU66" s="26">
        <v>31</v>
      </c>
    </row>
    <row r="67" spans="1:47" x14ac:dyDescent="0.2">
      <c r="A67" s="92">
        <f>CATCH2009!AQ68/CATCH2009!AT68</f>
        <v>0</v>
      </c>
      <c r="B67" t="s">
        <v>366</v>
      </c>
      <c r="C67" s="22">
        <v>8</v>
      </c>
      <c r="D67" s="14" t="s">
        <v>191</v>
      </c>
      <c r="E67" s="5" t="s">
        <v>226</v>
      </c>
      <c r="G67" s="14"/>
      <c r="H67" s="26" t="s">
        <v>234</v>
      </c>
      <c r="I67" s="26"/>
      <c r="J67" t="s">
        <v>219</v>
      </c>
      <c r="N67" s="122">
        <v>60</v>
      </c>
      <c r="P67" s="72">
        <v>60</v>
      </c>
      <c r="Q67" s="5">
        <v>31</v>
      </c>
      <c r="R67" s="5">
        <v>28</v>
      </c>
      <c r="S67" s="5">
        <v>31</v>
      </c>
      <c r="T67" s="26">
        <v>30</v>
      </c>
      <c r="U67" s="26">
        <v>31</v>
      </c>
      <c r="V67" s="26">
        <v>30</v>
      </c>
      <c r="W67" s="26">
        <v>31</v>
      </c>
      <c r="X67" s="26">
        <v>31</v>
      </c>
      <c r="Y67" s="26">
        <v>30</v>
      </c>
      <c r="Z67" s="26">
        <v>31</v>
      </c>
      <c r="AA67" s="26">
        <v>30</v>
      </c>
      <c r="AB67" s="26">
        <v>31</v>
      </c>
      <c r="AG67" s="71" t="s">
        <v>156</v>
      </c>
      <c r="AH67" s="70">
        <v>2</v>
      </c>
      <c r="AI67" s="81" t="s">
        <v>192</v>
      </c>
      <c r="AJ67" s="5">
        <v>31</v>
      </c>
      <c r="AK67" s="5">
        <v>28</v>
      </c>
      <c r="AL67" s="5">
        <v>31</v>
      </c>
      <c r="AM67" s="26">
        <v>30</v>
      </c>
      <c r="AN67" s="26">
        <v>31</v>
      </c>
      <c r="AO67" s="26">
        <v>30</v>
      </c>
      <c r="AP67" s="26">
        <v>31</v>
      </c>
      <c r="AQ67" s="26">
        <v>31</v>
      </c>
      <c r="AR67" s="26">
        <v>30</v>
      </c>
      <c r="AS67" s="26">
        <v>31</v>
      </c>
      <c r="AT67" s="26">
        <v>30</v>
      </c>
      <c r="AU67" s="26">
        <v>31</v>
      </c>
    </row>
    <row r="68" spans="1:47" x14ac:dyDescent="0.2">
      <c r="A68" s="92">
        <f>CATCH2009!AQ69/CATCH2009!AT69</f>
        <v>1</v>
      </c>
      <c r="B68" t="s">
        <v>362</v>
      </c>
      <c r="C68" s="22">
        <v>8</v>
      </c>
      <c r="D68" s="14" t="s">
        <v>270</v>
      </c>
      <c r="E68" s="5" t="s">
        <v>226</v>
      </c>
      <c r="G68" s="14"/>
      <c r="H68" s="5" t="s">
        <v>226</v>
      </c>
      <c r="I68" s="26"/>
      <c r="J68" t="s">
        <v>219</v>
      </c>
      <c r="N68" s="122">
        <v>61</v>
      </c>
      <c r="P68" s="72">
        <v>61</v>
      </c>
      <c r="Q68" s="97">
        <v>27</v>
      </c>
      <c r="R68" s="5">
        <v>28</v>
      </c>
      <c r="S68" s="5">
        <v>31</v>
      </c>
      <c r="T68" s="118">
        <v>18</v>
      </c>
      <c r="U68" s="26">
        <v>31</v>
      </c>
      <c r="V68" s="26">
        <v>30</v>
      </c>
      <c r="W68" s="96">
        <v>0</v>
      </c>
      <c r="X68" s="96">
        <v>0</v>
      </c>
      <c r="Y68" s="97">
        <v>17</v>
      </c>
      <c r="Z68" s="26">
        <v>31</v>
      </c>
      <c r="AA68" s="26">
        <v>30</v>
      </c>
      <c r="AB68" s="97">
        <v>20</v>
      </c>
      <c r="AG68" s="71" t="s">
        <v>160</v>
      </c>
      <c r="AH68" s="70">
        <v>3</v>
      </c>
      <c r="AI68" s="81" t="s">
        <v>191</v>
      </c>
      <c r="AJ68" s="5">
        <v>31</v>
      </c>
      <c r="AK68" s="5">
        <v>28</v>
      </c>
      <c r="AL68" s="5">
        <v>31</v>
      </c>
      <c r="AM68" s="26">
        <v>30</v>
      </c>
      <c r="AN68" s="26">
        <v>31</v>
      </c>
      <c r="AO68" s="26">
        <v>30</v>
      </c>
      <c r="AP68" s="26">
        <v>31</v>
      </c>
      <c r="AQ68" s="26">
        <v>31</v>
      </c>
      <c r="AR68" s="26">
        <v>30</v>
      </c>
      <c r="AS68" s="26">
        <v>31</v>
      </c>
      <c r="AT68" s="26">
        <v>30</v>
      </c>
      <c r="AU68" s="26">
        <v>31</v>
      </c>
    </row>
    <row r="69" spans="1:47" x14ac:dyDescent="0.2">
      <c r="A69" s="92">
        <f>CATCH2009!AQ70/CATCH2009!AT70</f>
        <v>0</v>
      </c>
      <c r="B69" t="s">
        <v>364</v>
      </c>
      <c r="C69" s="22">
        <v>8</v>
      </c>
      <c r="D69" s="14" t="s">
        <v>270</v>
      </c>
      <c r="E69" s="5" t="s">
        <v>226</v>
      </c>
      <c r="G69" s="14"/>
      <c r="H69" s="5" t="s">
        <v>226</v>
      </c>
      <c r="I69" s="26">
        <v>201</v>
      </c>
      <c r="J69" t="s">
        <v>218</v>
      </c>
      <c r="N69" s="122">
        <v>62</v>
      </c>
      <c r="P69" s="72">
        <v>62</v>
      </c>
      <c r="Q69" s="5">
        <v>31</v>
      </c>
      <c r="R69" s="5">
        <v>28</v>
      </c>
      <c r="S69" s="5">
        <v>31</v>
      </c>
      <c r="T69" s="26">
        <v>30</v>
      </c>
      <c r="U69" s="26">
        <v>31</v>
      </c>
      <c r="V69" s="26">
        <v>30</v>
      </c>
      <c r="W69" s="26">
        <v>31</v>
      </c>
      <c r="X69" s="26">
        <v>31</v>
      </c>
      <c r="Y69" s="26">
        <v>30</v>
      </c>
      <c r="Z69" s="26">
        <v>31</v>
      </c>
      <c r="AA69" s="26">
        <v>30</v>
      </c>
      <c r="AB69" s="26">
        <v>31</v>
      </c>
      <c r="AG69" s="71" t="s">
        <v>162</v>
      </c>
      <c r="AH69" s="70">
        <v>3</v>
      </c>
      <c r="AI69" s="81" t="s">
        <v>191</v>
      </c>
      <c r="AJ69" s="97">
        <v>27</v>
      </c>
      <c r="AK69" s="5">
        <v>28</v>
      </c>
      <c r="AL69" s="5">
        <v>31</v>
      </c>
      <c r="AM69" s="117">
        <v>5</v>
      </c>
      <c r="AN69" s="26">
        <v>31</v>
      </c>
      <c r="AO69" s="26">
        <v>30</v>
      </c>
      <c r="AP69" s="26">
        <v>31</v>
      </c>
      <c r="AQ69" s="26">
        <v>31</v>
      </c>
      <c r="AR69" s="26">
        <v>30</v>
      </c>
      <c r="AS69" s="26">
        <v>31</v>
      </c>
      <c r="AT69" s="26">
        <v>30</v>
      </c>
      <c r="AU69" s="26">
        <v>31</v>
      </c>
    </row>
    <row r="70" spans="1:47" x14ac:dyDescent="0.2">
      <c r="A70" s="92">
        <f>CATCH2009!AQ71/CATCH2009!AT71</f>
        <v>1.7489989990782901E-2</v>
      </c>
      <c r="B70" t="s">
        <v>366</v>
      </c>
      <c r="C70" s="22">
        <v>8</v>
      </c>
      <c r="D70" s="14" t="s">
        <v>270</v>
      </c>
      <c r="E70" s="5" t="s">
        <v>226</v>
      </c>
      <c r="G70" s="14"/>
      <c r="H70" s="5" t="s">
        <v>226</v>
      </c>
      <c r="I70" s="26">
        <v>201</v>
      </c>
      <c r="J70" s="94" t="s">
        <v>218</v>
      </c>
      <c r="N70" s="122">
        <v>63</v>
      </c>
      <c r="P70" s="72">
        <v>63</v>
      </c>
      <c r="Q70" s="5">
        <v>31</v>
      </c>
      <c r="R70" s="5">
        <v>28</v>
      </c>
      <c r="S70" s="5">
        <v>31</v>
      </c>
      <c r="T70" s="26">
        <v>30</v>
      </c>
      <c r="U70" s="26">
        <v>31</v>
      </c>
      <c r="V70" s="26">
        <v>30</v>
      </c>
      <c r="W70" s="26">
        <v>31</v>
      </c>
      <c r="X70" s="26">
        <v>31</v>
      </c>
      <c r="Y70" s="26">
        <v>30</v>
      </c>
      <c r="Z70" s="26">
        <v>31</v>
      </c>
      <c r="AA70" s="26">
        <v>30</v>
      </c>
      <c r="AB70" s="26">
        <v>31</v>
      </c>
      <c r="AG70" s="71" t="s">
        <v>146</v>
      </c>
      <c r="AH70" s="70">
        <v>3</v>
      </c>
      <c r="AI70" s="83" t="s">
        <v>191</v>
      </c>
      <c r="AJ70" s="5">
        <v>31</v>
      </c>
      <c r="AK70" s="5">
        <v>28</v>
      </c>
      <c r="AL70" s="5">
        <v>31</v>
      </c>
      <c r="AM70" s="26">
        <v>30</v>
      </c>
      <c r="AN70" s="26">
        <v>31</v>
      </c>
      <c r="AO70" s="26">
        <v>30</v>
      </c>
      <c r="AP70" s="26">
        <v>31</v>
      </c>
      <c r="AQ70" s="26">
        <v>31</v>
      </c>
      <c r="AR70" s="26">
        <v>30</v>
      </c>
      <c r="AS70" s="26">
        <v>31</v>
      </c>
      <c r="AT70" s="26">
        <v>30</v>
      </c>
      <c r="AU70" s="26">
        <v>31</v>
      </c>
    </row>
    <row r="71" spans="1:47" x14ac:dyDescent="0.2">
      <c r="A71" s="92">
        <f>CATCH2009!AQ72/CATCH2009!AT72</f>
        <v>0</v>
      </c>
      <c r="B71" t="s">
        <v>361</v>
      </c>
      <c r="C71" s="22">
        <v>9</v>
      </c>
      <c r="D71" s="14" t="s">
        <v>192</v>
      </c>
      <c r="E71" s="26" t="s">
        <v>228</v>
      </c>
      <c r="F71" s="26"/>
      <c r="G71" s="14"/>
      <c r="H71" s="5" t="s">
        <v>226</v>
      </c>
      <c r="I71" s="26">
        <v>160</v>
      </c>
      <c r="J71" t="s">
        <v>217</v>
      </c>
      <c r="N71" s="122">
        <v>64</v>
      </c>
      <c r="P71" s="72">
        <v>64</v>
      </c>
      <c r="Q71" s="5">
        <v>31</v>
      </c>
      <c r="R71" s="5">
        <v>28</v>
      </c>
      <c r="S71" s="5">
        <v>31</v>
      </c>
      <c r="T71" s="26">
        <v>30</v>
      </c>
      <c r="U71" s="26">
        <v>31</v>
      </c>
      <c r="V71" s="26">
        <v>30</v>
      </c>
      <c r="W71" s="26">
        <v>31</v>
      </c>
      <c r="X71" s="26">
        <v>31</v>
      </c>
      <c r="Y71" s="26">
        <v>30</v>
      </c>
      <c r="Z71" s="26">
        <v>31</v>
      </c>
      <c r="AA71" s="26">
        <v>30</v>
      </c>
      <c r="AB71" s="26">
        <v>31</v>
      </c>
      <c r="AG71" s="71" t="s">
        <v>162</v>
      </c>
      <c r="AH71" s="70">
        <v>3</v>
      </c>
      <c r="AI71" s="81" t="s">
        <v>187</v>
      </c>
      <c r="AJ71" s="97">
        <v>27</v>
      </c>
      <c r="AK71" s="5">
        <v>28</v>
      </c>
      <c r="AL71" s="5">
        <v>31</v>
      </c>
      <c r="AM71" s="118">
        <v>18</v>
      </c>
      <c r="AN71" s="26">
        <v>31</v>
      </c>
      <c r="AO71" s="26">
        <v>30</v>
      </c>
      <c r="AP71" s="119">
        <v>5</v>
      </c>
      <c r="AQ71" s="119">
        <v>5</v>
      </c>
      <c r="AR71" s="97">
        <v>17</v>
      </c>
      <c r="AS71" s="26">
        <v>31</v>
      </c>
      <c r="AT71" s="26">
        <v>30</v>
      </c>
      <c r="AU71" s="97">
        <v>20</v>
      </c>
    </row>
    <row r="72" spans="1:47" x14ac:dyDescent="0.2">
      <c r="A72" s="92">
        <f>CATCH2009!AQ73/CATCH2009!AT73</f>
        <v>0</v>
      </c>
      <c r="B72" t="s">
        <v>361</v>
      </c>
      <c r="C72" s="22">
        <v>9</v>
      </c>
      <c r="D72" s="14" t="s">
        <v>188</v>
      </c>
      <c r="E72" s="26" t="s">
        <v>228</v>
      </c>
      <c r="F72" s="26"/>
      <c r="G72" s="14"/>
      <c r="H72" s="5" t="s">
        <v>226</v>
      </c>
      <c r="I72" s="26"/>
      <c r="J72" t="s">
        <v>219</v>
      </c>
      <c r="N72" s="122">
        <v>65</v>
      </c>
      <c r="P72" s="72">
        <v>65</v>
      </c>
      <c r="Q72" s="5">
        <v>31</v>
      </c>
      <c r="R72" s="5">
        <v>28</v>
      </c>
      <c r="S72" s="5">
        <v>31</v>
      </c>
      <c r="T72" s="26">
        <v>30</v>
      </c>
      <c r="U72" s="26">
        <v>31</v>
      </c>
      <c r="V72" s="26">
        <v>30</v>
      </c>
      <c r="W72" s="26">
        <v>31</v>
      </c>
      <c r="X72" s="26">
        <v>31</v>
      </c>
      <c r="Y72" s="26">
        <v>30</v>
      </c>
      <c r="Z72" s="26">
        <v>31</v>
      </c>
      <c r="AA72" s="26">
        <v>30</v>
      </c>
      <c r="AB72" s="26">
        <v>31</v>
      </c>
      <c r="AG72" s="71" t="s">
        <v>152</v>
      </c>
      <c r="AH72" s="70">
        <v>3</v>
      </c>
      <c r="AI72" s="81" t="s">
        <v>187</v>
      </c>
      <c r="AJ72" s="5">
        <v>31</v>
      </c>
      <c r="AK72" s="5">
        <v>28</v>
      </c>
      <c r="AL72" s="5">
        <v>31</v>
      </c>
      <c r="AM72" s="26">
        <v>30</v>
      </c>
      <c r="AN72" s="26">
        <v>31</v>
      </c>
      <c r="AO72" s="26">
        <v>30</v>
      </c>
      <c r="AP72" s="26">
        <v>31</v>
      </c>
      <c r="AQ72" s="26">
        <v>31</v>
      </c>
      <c r="AR72" s="26">
        <v>30</v>
      </c>
      <c r="AS72" s="26">
        <v>31</v>
      </c>
      <c r="AT72" s="26">
        <v>30</v>
      </c>
      <c r="AU72" s="26">
        <v>31</v>
      </c>
    </row>
    <row r="73" spans="1:47" x14ac:dyDescent="0.2">
      <c r="A73" s="92">
        <f>CATCH2009!AQ74/CATCH2009!AT74</f>
        <v>0</v>
      </c>
      <c r="B73" t="s">
        <v>357</v>
      </c>
      <c r="C73" s="22">
        <v>9</v>
      </c>
      <c r="D73" s="14" t="s">
        <v>188</v>
      </c>
      <c r="E73" s="80" t="s">
        <v>555</v>
      </c>
      <c r="G73" s="14"/>
      <c r="H73" s="5" t="s">
        <v>226</v>
      </c>
      <c r="I73" s="26"/>
      <c r="J73" t="s">
        <v>219</v>
      </c>
      <c r="N73" s="122">
        <v>66</v>
      </c>
      <c r="P73" s="72">
        <v>66</v>
      </c>
      <c r="Q73" s="5">
        <v>31</v>
      </c>
      <c r="R73" s="5">
        <v>28</v>
      </c>
      <c r="S73" s="5">
        <v>31</v>
      </c>
      <c r="T73" s="26">
        <v>30</v>
      </c>
      <c r="U73" s="26">
        <v>31</v>
      </c>
      <c r="V73" s="26">
        <v>30</v>
      </c>
      <c r="W73" s="26">
        <v>31</v>
      </c>
      <c r="X73" s="26">
        <v>31</v>
      </c>
      <c r="Y73" s="26">
        <v>30</v>
      </c>
      <c r="Z73" s="26">
        <v>31</v>
      </c>
      <c r="AA73" s="26">
        <v>30</v>
      </c>
      <c r="AB73" s="26">
        <v>31</v>
      </c>
      <c r="AG73" s="71" t="s">
        <v>136</v>
      </c>
      <c r="AH73" s="70">
        <v>3</v>
      </c>
      <c r="AI73" s="81" t="s">
        <v>187</v>
      </c>
      <c r="AJ73" s="5">
        <v>31</v>
      </c>
      <c r="AK73" s="5">
        <v>28</v>
      </c>
      <c r="AL73" s="5">
        <v>31</v>
      </c>
      <c r="AM73" s="26">
        <v>30</v>
      </c>
      <c r="AN73" s="26">
        <v>31</v>
      </c>
      <c r="AO73" s="26">
        <v>30</v>
      </c>
      <c r="AP73" s="26">
        <v>31</v>
      </c>
      <c r="AQ73" s="26">
        <v>31</v>
      </c>
      <c r="AR73" s="26">
        <v>30</v>
      </c>
      <c r="AS73" s="26">
        <v>31</v>
      </c>
      <c r="AT73" s="26">
        <v>30</v>
      </c>
      <c r="AU73" s="26">
        <v>31</v>
      </c>
    </row>
    <row r="74" spans="1:47" x14ac:dyDescent="0.2">
      <c r="A74" s="92">
        <f>CATCH2009!AQ75/CATCH2009!AT75</f>
        <v>4.5016103189888163E-2</v>
      </c>
      <c r="B74" t="s">
        <v>363</v>
      </c>
      <c r="C74" s="22">
        <v>10</v>
      </c>
      <c r="D74" s="14" t="s">
        <v>188</v>
      </c>
      <c r="E74" s="14" t="s">
        <v>228</v>
      </c>
      <c r="F74" s="14"/>
      <c r="G74" s="14"/>
      <c r="H74" s="5" t="s">
        <v>226</v>
      </c>
      <c r="I74" s="26"/>
      <c r="J74" t="s">
        <v>219</v>
      </c>
      <c r="N74" s="122">
        <v>67</v>
      </c>
      <c r="P74" s="72">
        <v>67</v>
      </c>
      <c r="Q74" s="5">
        <v>31</v>
      </c>
      <c r="R74" s="5">
        <v>28</v>
      </c>
      <c r="S74" s="5">
        <v>31</v>
      </c>
      <c r="T74" s="26">
        <v>30</v>
      </c>
      <c r="U74" s="26">
        <v>31</v>
      </c>
      <c r="V74" s="26">
        <v>30</v>
      </c>
      <c r="W74" s="26">
        <v>31</v>
      </c>
      <c r="X74" s="26">
        <v>31</v>
      </c>
      <c r="Y74" s="26">
        <v>30</v>
      </c>
      <c r="Z74" s="26">
        <v>31</v>
      </c>
      <c r="AA74" s="26">
        <v>30</v>
      </c>
      <c r="AB74" s="26">
        <v>31</v>
      </c>
      <c r="AG74" s="71" t="s">
        <v>160</v>
      </c>
      <c r="AH74" s="70">
        <v>3</v>
      </c>
      <c r="AI74" s="81" t="s">
        <v>187</v>
      </c>
      <c r="AJ74" s="5">
        <v>31</v>
      </c>
      <c r="AK74" s="5">
        <v>28</v>
      </c>
      <c r="AL74" s="5">
        <v>31</v>
      </c>
      <c r="AM74" s="26">
        <v>30</v>
      </c>
      <c r="AN74" s="26">
        <v>31</v>
      </c>
      <c r="AO74" s="26">
        <v>30</v>
      </c>
      <c r="AP74" s="26">
        <v>31</v>
      </c>
      <c r="AQ74" s="26">
        <v>31</v>
      </c>
      <c r="AR74" s="26">
        <v>30</v>
      </c>
      <c r="AS74" s="26">
        <v>31</v>
      </c>
      <c r="AT74" s="26">
        <v>30</v>
      </c>
      <c r="AU74" s="26">
        <v>31</v>
      </c>
    </row>
    <row r="75" spans="1:47" x14ac:dyDescent="0.2">
      <c r="A75" s="92">
        <f>CATCH2009!AQ76/CATCH2009!AT76</f>
        <v>0</v>
      </c>
      <c r="B75" t="s">
        <v>361</v>
      </c>
      <c r="C75" s="22">
        <v>10</v>
      </c>
      <c r="D75" s="14" t="s">
        <v>188</v>
      </c>
      <c r="E75" s="14" t="s">
        <v>228</v>
      </c>
      <c r="F75" s="14"/>
      <c r="G75" s="14"/>
      <c r="H75" s="5" t="s">
        <v>226</v>
      </c>
      <c r="I75" s="26"/>
      <c r="J75" t="s">
        <v>219</v>
      </c>
      <c r="N75" s="122">
        <v>68</v>
      </c>
      <c r="P75" s="72">
        <v>68</v>
      </c>
      <c r="Q75" s="5">
        <v>31</v>
      </c>
      <c r="R75" s="5">
        <v>28</v>
      </c>
      <c r="S75" s="5">
        <v>31</v>
      </c>
      <c r="T75" s="26">
        <v>30</v>
      </c>
      <c r="U75" s="26">
        <v>31</v>
      </c>
      <c r="V75" s="26">
        <v>30</v>
      </c>
      <c r="W75" s="26">
        <v>31</v>
      </c>
      <c r="X75" s="26">
        <v>31</v>
      </c>
      <c r="Y75" s="26">
        <v>30</v>
      </c>
      <c r="Z75" s="26">
        <v>31</v>
      </c>
      <c r="AA75" s="26">
        <v>30</v>
      </c>
      <c r="AB75" s="26">
        <v>31</v>
      </c>
      <c r="AG75" s="71" t="s">
        <v>158</v>
      </c>
      <c r="AH75" s="70">
        <v>3</v>
      </c>
      <c r="AI75" s="81" t="s">
        <v>187</v>
      </c>
      <c r="AJ75" s="5">
        <v>31</v>
      </c>
      <c r="AK75" s="5">
        <v>28</v>
      </c>
      <c r="AL75" s="5">
        <v>31</v>
      </c>
      <c r="AM75" s="26">
        <v>30</v>
      </c>
      <c r="AN75" s="26">
        <v>31</v>
      </c>
      <c r="AO75" s="26">
        <v>30</v>
      </c>
      <c r="AP75" s="26">
        <v>31</v>
      </c>
      <c r="AQ75" s="26">
        <v>31</v>
      </c>
      <c r="AR75" s="26">
        <v>30</v>
      </c>
      <c r="AS75" s="26">
        <v>31</v>
      </c>
      <c r="AT75" s="26">
        <v>30</v>
      </c>
      <c r="AU75" s="26">
        <v>31</v>
      </c>
    </row>
    <row r="76" spans="1:47" x14ac:dyDescent="0.2">
      <c r="A76" s="92">
        <f>CATCH2009!AQ77/CATCH2009!AT77</f>
        <v>0</v>
      </c>
      <c r="B76" t="s">
        <v>357</v>
      </c>
      <c r="C76" s="22">
        <v>10</v>
      </c>
      <c r="D76" s="14" t="s">
        <v>188</v>
      </c>
      <c r="E76" s="80" t="s">
        <v>555</v>
      </c>
      <c r="G76" s="14"/>
      <c r="H76" s="5" t="s">
        <v>226</v>
      </c>
      <c r="I76" s="26"/>
      <c r="J76" t="s">
        <v>219</v>
      </c>
      <c r="N76" s="122">
        <v>69</v>
      </c>
      <c r="P76" s="72">
        <v>69</v>
      </c>
      <c r="Q76" s="5">
        <v>31</v>
      </c>
      <c r="R76" s="5">
        <v>28</v>
      </c>
      <c r="S76" s="5">
        <v>31</v>
      </c>
      <c r="T76" s="26">
        <v>30</v>
      </c>
      <c r="U76" s="26">
        <v>31</v>
      </c>
      <c r="V76" s="26">
        <v>30</v>
      </c>
      <c r="W76" s="26">
        <v>31</v>
      </c>
      <c r="X76" s="26">
        <v>31</v>
      </c>
      <c r="Y76" s="26">
        <v>30</v>
      </c>
      <c r="Z76" s="26">
        <v>31</v>
      </c>
      <c r="AA76" s="26">
        <v>30</v>
      </c>
      <c r="AB76" s="26">
        <v>31</v>
      </c>
      <c r="AG76" s="71" t="s">
        <v>161</v>
      </c>
      <c r="AH76" s="70">
        <v>3</v>
      </c>
      <c r="AI76" s="81" t="s">
        <v>187</v>
      </c>
      <c r="AJ76" s="5">
        <v>31</v>
      </c>
      <c r="AK76" s="5">
        <v>28</v>
      </c>
      <c r="AL76" s="5">
        <v>31</v>
      </c>
      <c r="AM76" s="26">
        <v>30</v>
      </c>
      <c r="AN76" s="26">
        <v>31</v>
      </c>
      <c r="AO76" s="26">
        <v>30</v>
      </c>
      <c r="AP76" s="26">
        <v>31</v>
      </c>
      <c r="AQ76" s="26">
        <v>31</v>
      </c>
      <c r="AR76" s="26">
        <v>30</v>
      </c>
      <c r="AS76" s="26">
        <v>31</v>
      </c>
      <c r="AT76" s="26">
        <v>30</v>
      </c>
      <c r="AU76" s="26">
        <v>31</v>
      </c>
    </row>
    <row r="77" spans="1:47" x14ac:dyDescent="0.2">
      <c r="A77" s="92">
        <f>CATCH2009!AQ78/CATCH2009!AT78</f>
        <v>0.28256471080722806</v>
      </c>
      <c r="B77" t="s">
        <v>360</v>
      </c>
      <c r="C77" s="22">
        <v>10</v>
      </c>
      <c r="D77" s="14" t="s">
        <v>188</v>
      </c>
      <c r="E77" s="14" t="s">
        <v>356</v>
      </c>
      <c r="F77" s="14"/>
      <c r="G77" s="14"/>
      <c r="H77" s="5" t="s">
        <v>226</v>
      </c>
      <c r="I77" s="26"/>
      <c r="J77" t="s">
        <v>219</v>
      </c>
      <c r="N77" s="122">
        <v>70</v>
      </c>
      <c r="P77" s="72">
        <v>70</v>
      </c>
      <c r="Q77" s="5">
        <v>31</v>
      </c>
      <c r="R77" s="5">
        <v>28</v>
      </c>
      <c r="S77" s="5">
        <v>31</v>
      </c>
      <c r="T77" s="26">
        <v>30</v>
      </c>
      <c r="U77" s="26">
        <v>31</v>
      </c>
      <c r="V77" s="26">
        <v>30</v>
      </c>
      <c r="W77" s="26">
        <v>31</v>
      </c>
      <c r="X77" s="26">
        <v>31</v>
      </c>
      <c r="Y77" s="26">
        <v>30</v>
      </c>
      <c r="Z77" s="26">
        <v>31</v>
      </c>
      <c r="AA77" s="26">
        <v>30</v>
      </c>
      <c r="AB77" s="26">
        <v>31</v>
      </c>
      <c r="AG77" s="71" t="s">
        <v>146</v>
      </c>
      <c r="AH77" s="70">
        <v>3</v>
      </c>
      <c r="AI77" s="83" t="s">
        <v>187</v>
      </c>
      <c r="AJ77" s="5">
        <v>31</v>
      </c>
      <c r="AK77" s="5">
        <v>28</v>
      </c>
      <c r="AL77" s="5">
        <v>31</v>
      </c>
      <c r="AM77" s="26">
        <v>30</v>
      </c>
      <c r="AN77" s="26">
        <v>31</v>
      </c>
      <c r="AO77" s="26">
        <v>30</v>
      </c>
      <c r="AP77" s="26">
        <v>31</v>
      </c>
      <c r="AQ77" s="26">
        <v>31</v>
      </c>
      <c r="AR77" s="26">
        <v>30</v>
      </c>
      <c r="AS77" s="26">
        <v>31</v>
      </c>
      <c r="AT77" s="26">
        <v>30</v>
      </c>
      <c r="AU77" s="26">
        <v>31</v>
      </c>
    </row>
    <row r="78" spans="1:47" x14ac:dyDescent="0.2">
      <c r="A78" s="92">
        <f>CATCH2009!AQ79/CATCH2009!AT79</f>
        <v>5.2839772548490774E-2</v>
      </c>
      <c r="B78" t="s">
        <v>363</v>
      </c>
      <c r="C78" s="22">
        <v>11</v>
      </c>
      <c r="D78" s="14" t="s">
        <v>190</v>
      </c>
      <c r="E78" s="14" t="s">
        <v>228</v>
      </c>
      <c r="F78" s="14"/>
      <c r="G78" s="14"/>
      <c r="H78" s="5" t="s">
        <v>226</v>
      </c>
      <c r="I78" s="26"/>
      <c r="J78" t="s">
        <v>219</v>
      </c>
      <c r="N78" s="122">
        <v>71</v>
      </c>
      <c r="P78" s="72">
        <v>71</v>
      </c>
      <c r="Q78" s="5">
        <v>31</v>
      </c>
      <c r="R78" s="5">
        <v>28</v>
      </c>
      <c r="S78" s="5">
        <v>31</v>
      </c>
      <c r="T78" s="26">
        <v>30</v>
      </c>
      <c r="U78" s="26">
        <v>31</v>
      </c>
      <c r="V78" s="26">
        <v>30</v>
      </c>
      <c r="W78" s="26">
        <v>31</v>
      </c>
      <c r="X78" s="26">
        <v>31</v>
      </c>
      <c r="Y78" s="26">
        <v>30</v>
      </c>
      <c r="Z78" s="26">
        <v>31</v>
      </c>
      <c r="AA78" s="26">
        <v>30</v>
      </c>
      <c r="AB78" s="26">
        <v>31</v>
      </c>
      <c r="AG78" s="71" t="s">
        <v>146</v>
      </c>
      <c r="AH78" s="70">
        <v>3</v>
      </c>
      <c r="AI78" s="81" t="s">
        <v>189</v>
      </c>
      <c r="AJ78" s="5">
        <v>31</v>
      </c>
      <c r="AK78" s="5">
        <v>28</v>
      </c>
      <c r="AL78" s="5">
        <v>31</v>
      </c>
      <c r="AM78" s="26">
        <v>30</v>
      </c>
      <c r="AN78" s="26">
        <v>31</v>
      </c>
      <c r="AO78" s="26">
        <v>30</v>
      </c>
      <c r="AP78" s="26">
        <v>31</v>
      </c>
      <c r="AQ78" s="26">
        <v>31</v>
      </c>
      <c r="AR78" s="26">
        <v>30</v>
      </c>
      <c r="AS78" s="26">
        <v>31</v>
      </c>
      <c r="AT78" s="26">
        <v>30</v>
      </c>
      <c r="AU78" s="26">
        <v>31</v>
      </c>
    </row>
    <row r="79" spans="1:47" x14ac:dyDescent="0.2">
      <c r="A79" s="92">
        <f>CATCH2009!AQ80/CATCH2009!AT80</f>
        <v>0</v>
      </c>
      <c r="B79" t="s">
        <v>358</v>
      </c>
      <c r="C79" s="22">
        <v>11</v>
      </c>
      <c r="D79" s="14" t="s">
        <v>188</v>
      </c>
      <c r="E79" s="14" t="s">
        <v>356</v>
      </c>
      <c r="F79" s="14"/>
      <c r="G79" s="14"/>
      <c r="H79" s="5" t="s">
        <v>226</v>
      </c>
      <c r="I79" s="26"/>
      <c r="J79" t="s">
        <v>219</v>
      </c>
      <c r="N79" s="122">
        <v>72</v>
      </c>
      <c r="P79" s="72">
        <v>72</v>
      </c>
      <c r="Q79" s="5">
        <v>31</v>
      </c>
      <c r="R79" s="5">
        <v>28</v>
      </c>
      <c r="S79" s="5">
        <v>31</v>
      </c>
      <c r="T79" s="26">
        <v>30</v>
      </c>
      <c r="U79" s="26">
        <v>31</v>
      </c>
      <c r="V79" s="26">
        <v>30</v>
      </c>
      <c r="W79" s="26">
        <v>31</v>
      </c>
      <c r="X79" s="26">
        <v>31</v>
      </c>
      <c r="Y79" s="26">
        <v>30</v>
      </c>
      <c r="Z79" s="26">
        <v>31</v>
      </c>
      <c r="AA79" s="26">
        <v>30</v>
      </c>
      <c r="AB79" s="26">
        <v>31</v>
      </c>
      <c r="AG79" s="71" t="s">
        <v>136</v>
      </c>
      <c r="AH79" s="70">
        <v>3</v>
      </c>
      <c r="AI79" s="83" t="s">
        <v>189</v>
      </c>
      <c r="AJ79" s="5">
        <v>31</v>
      </c>
      <c r="AK79" s="5">
        <v>28</v>
      </c>
      <c r="AL79" s="5">
        <v>31</v>
      </c>
      <c r="AM79" s="26">
        <v>30</v>
      </c>
      <c r="AN79" s="26">
        <v>31</v>
      </c>
      <c r="AO79" s="26">
        <v>30</v>
      </c>
      <c r="AP79" s="26">
        <v>31</v>
      </c>
      <c r="AQ79" s="26">
        <v>31</v>
      </c>
      <c r="AR79" s="26">
        <v>30</v>
      </c>
      <c r="AS79" s="26">
        <v>31</v>
      </c>
      <c r="AT79" s="26">
        <v>30</v>
      </c>
      <c r="AU79" s="26">
        <v>31</v>
      </c>
    </row>
    <row r="80" spans="1:47" x14ac:dyDescent="0.2">
      <c r="A80" s="92">
        <f>CATCH2009!AQ81/CATCH2009!AT81</f>
        <v>8.3282244559559931E-2</v>
      </c>
      <c r="B80" t="s">
        <v>363</v>
      </c>
      <c r="C80" s="22">
        <v>11</v>
      </c>
      <c r="D80" s="14" t="s">
        <v>188</v>
      </c>
      <c r="E80" s="14" t="s">
        <v>228</v>
      </c>
      <c r="F80" s="14"/>
      <c r="G80" s="14"/>
      <c r="H80" s="5" t="s">
        <v>226</v>
      </c>
      <c r="I80" s="26"/>
      <c r="J80" t="s">
        <v>219</v>
      </c>
      <c r="N80" s="122">
        <v>73</v>
      </c>
      <c r="P80" s="72">
        <v>73</v>
      </c>
      <c r="Q80" s="5">
        <v>31</v>
      </c>
      <c r="R80" s="5">
        <v>28</v>
      </c>
      <c r="S80" s="5">
        <v>31</v>
      </c>
      <c r="T80" s="26">
        <v>30</v>
      </c>
      <c r="U80" s="26">
        <v>31</v>
      </c>
      <c r="V80" s="26">
        <v>30</v>
      </c>
      <c r="W80" s="26">
        <v>31</v>
      </c>
      <c r="X80" s="26">
        <v>31</v>
      </c>
      <c r="Y80" s="26">
        <v>30</v>
      </c>
      <c r="Z80" s="26">
        <v>31</v>
      </c>
      <c r="AA80" s="26">
        <v>30</v>
      </c>
      <c r="AB80" s="26">
        <v>31</v>
      </c>
      <c r="AG80" s="71" t="s">
        <v>165</v>
      </c>
      <c r="AH80" s="70">
        <v>3</v>
      </c>
      <c r="AI80" s="81" t="s">
        <v>189</v>
      </c>
      <c r="AJ80" s="5">
        <v>31</v>
      </c>
      <c r="AK80" s="5">
        <v>28</v>
      </c>
      <c r="AL80" s="5">
        <v>31</v>
      </c>
      <c r="AM80" s="26">
        <v>30</v>
      </c>
      <c r="AN80" s="26">
        <v>31</v>
      </c>
      <c r="AO80" s="26">
        <v>30</v>
      </c>
      <c r="AP80" s="26">
        <v>31</v>
      </c>
      <c r="AQ80" s="26">
        <v>31</v>
      </c>
      <c r="AR80" s="26">
        <v>30</v>
      </c>
      <c r="AS80" s="26">
        <v>31</v>
      </c>
      <c r="AT80" s="26">
        <v>30</v>
      </c>
      <c r="AU80" s="26">
        <v>31</v>
      </c>
    </row>
    <row r="81" spans="1:47" x14ac:dyDescent="0.2">
      <c r="A81" s="92">
        <f>CATCH2009!AQ82/CATCH2009!AT82</f>
        <v>0</v>
      </c>
      <c r="B81" t="s">
        <v>361</v>
      </c>
      <c r="C81" s="22">
        <v>11</v>
      </c>
      <c r="D81" s="14" t="s">
        <v>188</v>
      </c>
      <c r="E81" s="14" t="s">
        <v>228</v>
      </c>
      <c r="F81" s="14"/>
      <c r="G81" s="14"/>
      <c r="H81" s="5" t="s">
        <v>226</v>
      </c>
      <c r="I81" s="26"/>
      <c r="J81" t="s">
        <v>219</v>
      </c>
      <c r="N81" s="122">
        <v>74</v>
      </c>
      <c r="P81" s="72">
        <v>74</v>
      </c>
      <c r="Q81" s="5">
        <v>31</v>
      </c>
      <c r="R81" s="5">
        <v>28</v>
      </c>
      <c r="S81" s="5">
        <v>31</v>
      </c>
      <c r="T81" s="26">
        <v>30</v>
      </c>
      <c r="U81" s="26">
        <v>31</v>
      </c>
      <c r="V81" s="26">
        <v>30</v>
      </c>
      <c r="W81" s="26">
        <v>31</v>
      </c>
      <c r="X81" s="26">
        <v>31</v>
      </c>
      <c r="Y81" s="26">
        <v>30</v>
      </c>
      <c r="Z81" s="26">
        <v>31</v>
      </c>
      <c r="AA81" s="26">
        <v>30</v>
      </c>
      <c r="AB81" s="26">
        <v>31</v>
      </c>
      <c r="AG81" s="71" t="s">
        <v>152</v>
      </c>
      <c r="AH81" s="70">
        <v>3</v>
      </c>
      <c r="AI81" s="83" t="s">
        <v>189</v>
      </c>
      <c r="AJ81" s="5">
        <v>31</v>
      </c>
      <c r="AK81" s="5">
        <v>28</v>
      </c>
      <c r="AL81" s="5">
        <v>31</v>
      </c>
      <c r="AM81" s="26">
        <v>30</v>
      </c>
      <c r="AN81" s="26">
        <v>31</v>
      </c>
      <c r="AO81" s="26">
        <v>30</v>
      </c>
      <c r="AP81" s="26">
        <v>31</v>
      </c>
      <c r="AQ81" s="26">
        <v>31</v>
      </c>
      <c r="AR81" s="26">
        <v>30</v>
      </c>
      <c r="AS81" s="26">
        <v>31</v>
      </c>
      <c r="AT81" s="26">
        <v>30</v>
      </c>
      <c r="AU81" s="26">
        <v>31</v>
      </c>
    </row>
    <row r="82" spans="1:47" x14ac:dyDescent="0.2">
      <c r="A82" s="92">
        <f>CATCH2009!AQ83/CATCH2009!AT83</f>
        <v>0</v>
      </c>
      <c r="B82" t="s">
        <v>357</v>
      </c>
      <c r="C82" s="22">
        <v>11</v>
      </c>
      <c r="D82" s="14" t="s">
        <v>188</v>
      </c>
      <c r="E82" s="80" t="s">
        <v>555</v>
      </c>
      <c r="G82" s="14"/>
      <c r="H82" s="5" t="s">
        <v>226</v>
      </c>
      <c r="I82" s="26"/>
      <c r="J82" t="s">
        <v>219</v>
      </c>
      <c r="N82" s="122">
        <v>75</v>
      </c>
      <c r="P82" s="72">
        <v>75</v>
      </c>
      <c r="Q82" s="5">
        <v>31</v>
      </c>
      <c r="R82" s="5">
        <v>28</v>
      </c>
      <c r="S82" s="5">
        <v>31</v>
      </c>
      <c r="T82" s="26">
        <v>30</v>
      </c>
      <c r="U82" s="26">
        <v>31</v>
      </c>
      <c r="V82" s="26">
        <v>30</v>
      </c>
      <c r="W82" s="26">
        <v>31</v>
      </c>
      <c r="X82" s="26">
        <v>31</v>
      </c>
      <c r="Y82" s="26">
        <v>30</v>
      </c>
      <c r="Z82" s="26">
        <v>31</v>
      </c>
      <c r="AA82" s="26">
        <v>30</v>
      </c>
      <c r="AB82" s="26">
        <v>31</v>
      </c>
      <c r="AG82" s="71" t="s">
        <v>149</v>
      </c>
      <c r="AH82" s="70">
        <v>3</v>
      </c>
      <c r="AI82" s="81" t="s">
        <v>189</v>
      </c>
      <c r="AJ82" s="5">
        <v>31</v>
      </c>
      <c r="AK82" s="5">
        <v>28</v>
      </c>
      <c r="AL82" s="5">
        <v>31</v>
      </c>
      <c r="AM82" s="26">
        <v>30</v>
      </c>
      <c r="AN82" s="26">
        <v>31</v>
      </c>
      <c r="AO82" s="26">
        <v>30</v>
      </c>
      <c r="AP82" s="26">
        <v>31</v>
      </c>
      <c r="AQ82" s="26">
        <v>31</v>
      </c>
      <c r="AR82" s="26">
        <v>30</v>
      </c>
      <c r="AS82" s="26">
        <v>31</v>
      </c>
      <c r="AT82" s="26">
        <v>30</v>
      </c>
      <c r="AU82" s="26">
        <v>31</v>
      </c>
    </row>
    <row r="83" spans="1:47" x14ac:dyDescent="0.2">
      <c r="A83" s="92">
        <f>CATCH2009!AQ84/CATCH2009!AT84</f>
        <v>0.17608789295817179</v>
      </c>
      <c r="B83" t="s">
        <v>360</v>
      </c>
      <c r="C83" s="22">
        <v>11</v>
      </c>
      <c r="D83" s="14" t="s">
        <v>188</v>
      </c>
      <c r="E83" s="14" t="s">
        <v>356</v>
      </c>
      <c r="F83" s="14"/>
      <c r="G83" s="14"/>
      <c r="H83" s="5" t="s">
        <v>226</v>
      </c>
      <c r="I83" s="26"/>
      <c r="J83" t="s">
        <v>219</v>
      </c>
      <c r="N83" s="122">
        <v>76</v>
      </c>
      <c r="P83" s="72">
        <v>76</v>
      </c>
      <c r="Q83" s="5">
        <v>31</v>
      </c>
      <c r="R83" s="5">
        <v>28</v>
      </c>
      <c r="S83" s="5">
        <v>31</v>
      </c>
      <c r="T83" s="26">
        <v>30</v>
      </c>
      <c r="U83" s="26">
        <v>31</v>
      </c>
      <c r="V83" s="26">
        <v>30</v>
      </c>
      <c r="W83" s="26">
        <v>31</v>
      </c>
      <c r="X83" s="26">
        <v>31</v>
      </c>
      <c r="Y83" s="26">
        <v>30</v>
      </c>
      <c r="Z83" s="26">
        <v>31</v>
      </c>
      <c r="AA83" s="26">
        <v>30</v>
      </c>
      <c r="AB83" s="26">
        <v>31</v>
      </c>
      <c r="AG83" s="71" t="s">
        <v>161</v>
      </c>
      <c r="AH83" s="70">
        <v>3</v>
      </c>
      <c r="AI83" s="81" t="s">
        <v>189</v>
      </c>
      <c r="AJ83" s="5">
        <v>31</v>
      </c>
      <c r="AK83" s="5">
        <v>28</v>
      </c>
      <c r="AL83" s="5">
        <v>31</v>
      </c>
      <c r="AM83" s="26">
        <v>30</v>
      </c>
      <c r="AN83" s="26">
        <v>31</v>
      </c>
      <c r="AO83" s="26">
        <v>30</v>
      </c>
      <c r="AP83" s="26">
        <v>31</v>
      </c>
      <c r="AQ83" s="26">
        <v>31</v>
      </c>
      <c r="AR83" s="26">
        <v>30</v>
      </c>
      <c r="AS83" s="26">
        <v>31</v>
      </c>
      <c r="AT83" s="26">
        <v>30</v>
      </c>
      <c r="AU83" s="26">
        <v>31</v>
      </c>
    </row>
    <row r="84" spans="1:47" x14ac:dyDescent="0.2">
      <c r="A84" s="92">
        <f>CATCH2009!AQ85/CATCH2009!AT85</f>
        <v>0.13141317819135317</v>
      </c>
      <c r="B84" t="s">
        <v>359</v>
      </c>
      <c r="C84" s="22">
        <v>11</v>
      </c>
      <c r="D84" s="14" t="s">
        <v>188</v>
      </c>
      <c r="E84" s="14" t="s">
        <v>356</v>
      </c>
      <c r="F84" s="14"/>
      <c r="G84" s="14"/>
      <c r="H84" s="5" t="s">
        <v>226</v>
      </c>
      <c r="I84" s="26"/>
      <c r="J84" t="s">
        <v>219</v>
      </c>
      <c r="N84" s="122">
        <v>77</v>
      </c>
      <c r="P84" s="72">
        <v>77</v>
      </c>
      <c r="Q84" s="5">
        <v>31</v>
      </c>
      <c r="R84" s="5">
        <v>28</v>
      </c>
      <c r="S84" s="5">
        <v>31</v>
      </c>
      <c r="T84" s="26">
        <v>30</v>
      </c>
      <c r="U84" s="26">
        <v>31</v>
      </c>
      <c r="V84" s="26">
        <v>30</v>
      </c>
      <c r="W84" s="26">
        <v>31</v>
      </c>
      <c r="X84" s="26">
        <v>31</v>
      </c>
      <c r="Y84" s="26">
        <v>30</v>
      </c>
      <c r="Z84" s="26">
        <v>31</v>
      </c>
      <c r="AA84" s="26">
        <v>30</v>
      </c>
      <c r="AB84" s="26">
        <v>31</v>
      </c>
      <c r="AG84" s="71" t="s">
        <v>147</v>
      </c>
      <c r="AH84" s="70">
        <v>3</v>
      </c>
      <c r="AI84" s="83" t="s">
        <v>189</v>
      </c>
      <c r="AJ84" s="5">
        <v>31</v>
      </c>
      <c r="AK84" s="5">
        <v>28</v>
      </c>
      <c r="AL84" s="5">
        <v>31</v>
      </c>
      <c r="AM84" s="26">
        <v>30</v>
      </c>
      <c r="AN84" s="26">
        <v>31</v>
      </c>
      <c r="AO84" s="26">
        <v>30</v>
      </c>
      <c r="AP84" s="26">
        <v>31</v>
      </c>
      <c r="AQ84" s="26">
        <v>31</v>
      </c>
      <c r="AR84" s="26">
        <v>30</v>
      </c>
      <c r="AS84" s="26">
        <v>31</v>
      </c>
      <c r="AT84" s="26">
        <v>30</v>
      </c>
      <c r="AU84" s="26">
        <v>31</v>
      </c>
    </row>
    <row r="85" spans="1:47" x14ac:dyDescent="0.2">
      <c r="A85" s="92">
        <f>CATCH2009!AQ86/CATCH2009!AT86</f>
        <v>4.9571151618459992E-2</v>
      </c>
      <c r="B85" t="s">
        <v>363</v>
      </c>
      <c r="C85" s="22">
        <v>12</v>
      </c>
      <c r="D85" s="14" t="s">
        <v>192</v>
      </c>
      <c r="E85" s="14" t="s">
        <v>228</v>
      </c>
      <c r="F85" s="14"/>
      <c r="G85" s="14"/>
      <c r="H85" s="5" t="s">
        <v>226</v>
      </c>
      <c r="I85" s="26"/>
      <c r="J85" t="s">
        <v>219</v>
      </c>
      <c r="N85" s="122">
        <v>78</v>
      </c>
      <c r="P85" s="72">
        <v>78</v>
      </c>
      <c r="Q85" s="5">
        <v>31</v>
      </c>
      <c r="R85" s="5">
        <v>28</v>
      </c>
      <c r="S85" s="5">
        <v>31</v>
      </c>
      <c r="T85" s="26">
        <v>30</v>
      </c>
      <c r="U85" s="26">
        <v>31</v>
      </c>
      <c r="V85" s="26">
        <v>30</v>
      </c>
      <c r="W85" s="26">
        <v>31</v>
      </c>
      <c r="X85" s="26">
        <v>31</v>
      </c>
      <c r="Y85" s="26">
        <v>30</v>
      </c>
      <c r="Z85" s="26">
        <v>31</v>
      </c>
      <c r="AA85" s="26">
        <v>30</v>
      </c>
      <c r="AB85" s="26">
        <v>31</v>
      </c>
      <c r="AG85" s="71" t="s">
        <v>158</v>
      </c>
      <c r="AH85" s="70">
        <v>3</v>
      </c>
      <c r="AI85" s="83" t="s">
        <v>189</v>
      </c>
      <c r="AJ85" s="5">
        <v>31</v>
      </c>
      <c r="AK85" s="5">
        <v>28</v>
      </c>
      <c r="AL85" s="5">
        <v>31</v>
      </c>
      <c r="AM85" s="26">
        <v>30</v>
      </c>
      <c r="AN85" s="26">
        <v>31</v>
      </c>
      <c r="AO85" s="26">
        <v>30</v>
      </c>
      <c r="AP85" s="26">
        <v>31</v>
      </c>
      <c r="AQ85" s="26">
        <v>31</v>
      </c>
      <c r="AR85" s="26">
        <v>30</v>
      </c>
      <c r="AS85" s="26">
        <v>31</v>
      </c>
      <c r="AT85" s="26">
        <v>30</v>
      </c>
      <c r="AU85" s="26">
        <v>31</v>
      </c>
    </row>
    <row r="86" spans="1:47" x14ac:dyDescent="0.2">
      <c r="A86" s="92">
        <f>CATCH2009!AQ87/CATCH2009!AT87</f>
        <v>5.4439042374248257E-2</v>
      </c>
      <c r="B86" t="s">
        <v>363</v>
      </c>
      <c r="C86" s="22">
        <v>12</v>
      </c>
      <c r="D86" s="14" t="s">
        <v>190</v>
      </c>
      <c r="E86" s="14" t="s">
        <v>228</v>
      </c>
      <c r="F86" s="14"/>
      <c r="G86" s="14"/>
      <c r="H86" s="5" t="s">
        <v>226</v>
      </c>
      <c r="I86" s="26"/>
      <c r="J86" t="s">
        <v>219</v>
      </c>
      <c r="N86" s="122">
        <v>79</v>
      </c>
      <c r="P86" s="72">
        <v>79</v>
      </c>
      <c r="Q86" s="5">
        <v>31</v>
      </c>
      <c r="R86" s="5">
        <v>28</v>
      </c>
      <c r="S86" s="5">
        <v>31</v>
      </c>
      <c r="T86" s="26">
        <v>30</v>
      </c>
      <c r="U86" s="26">
        <v>31</v>
      </c>
      <c r="V86" s="26">
        <v>30</v>
      </c>
      <c r="W86" s="26">
        <v>31</v>
      </c>
      <c r="X86" s="26">
        <v>31</v>
      </c>
      <c r="Y86" s="26">
        <v>30</v>
      </c>
      <c r="Z86" s="26">
        <v>31</v>
      </c>
      <c r="AA86" s="26">
        <v>30</v>
      </c>
      <c r="AB86" s="26">
        <v>31</v>
      </c>
      <c r="AG86" s="71" t="s">
        <v>155</v>
      </c>
      <c r="AH86" s="70">
        <v>3</v>
      </c>
      <c r="AI86" s="81" t="s">
        <v>189</v>
      </c>
      <c r="AJ86" s="5">
        <v>31</v>
      </c>
      <c r="AK86" s="5">
        <v>28</v>
      </c>
      <c r="AL86" s="5">
        <v>31</v>
      </c>
      <c r="AM86" s="26">
        <v>30</v>
      </c>
      <c r="AN86" s="26">
        <v>31</v>
      </c>
      <c r="AO86" s="26">
        <v>30</v>
      </c>
      <c r="AP86" s="26">
        <v>31</v>
      </c>
      <c r="AQ86" s="26">
        <v>31</v>
      </c>
      <c r="AR86" s="26">
        <v>30</v>
      </c>
      <c r="AS86" s="26">
        <v>31</v>
      </c>
      <c r="AT86" s="26">
        <v>30</v>
      </c>
      <c r="AU86" s="26">
        <v>31</v>
      </c>
    </row>
    <row r="87" spans="1:47" x14ac:dyDescent="0.2">
      <c r="A87" s="92">
        <f>CATCH2009!AQ88/CATCH2009!AT88</f>
        <v>7.187302390287087E-2</v>
      </c>
      <c r="B87" t="s">
        <v>363</v>
      </c>
      <c r="C87" s="22">
        <v>12</v>
      </c>
      <c r="D87" s="14" t="s">
        <v>188</v>
      </c>
      <c r="E87" s="14" t="s">
        <v>228</v>
      </c>
      <c r="F87" s="14"/>
      <c r="G87" s="14"/>
      <c r="H87" s="26" t="s">
        <v>235</v>
      </c>
      <c r="I87" s="26"/>
      <c r="J87" t="s">
        <v>219</v>
      </c>
      <c r="N87" s="122">
        <v>80</v>
      </c>
      <c r="P87" s="72">
        <v>80</v>
      </c>
      <c r="Q87" s="5">
        <v>31</v>
      </c>
      <c r="R87" s="5">
        <v>28</v>
      </c>
      <c r="S87" s="5">
        <v>31</v>
      </c>
      <c r="T87" s="26">
        <v>30</v>
      </c>
      <c r="U87" s="26">
        <v>31</v>
      </c>
      <c r="V87" s="26">
        <v>30</v>
      </c>
      <c r="W87" s="26">
        <v>31</v>
      </c>
      <c r="X87" s="26">
        <v>31</v>
      </c>
      <c r="Y87" s="26">
        <v>30</v>
      </c>
      <c r="Z87" s="26">
        <v>31</v>
      </c>
      <c r="AA87" s="26">
        <v>30</v>
      </c>
      <c r="AB87" s="26">
        <v>31</v>
      </c>
      <c r="AG87" s="71" t="s">
        <v>157</v>
      </c>
      <c r="AH87" s="70">
        <v>3</v>
      </c>
      <c r="AI87" s="83" t="s">
        <v>192</v>
      </c>
      <c r="AJ87" s="5">
        <v>31</v>
      </c>
      <c r="AK87" s="5">
        <v>28</v>
      </c>
      <c r="AL87" s="5">
        <v>31</v>
      </c>
      <c r="AM87" s="26">
        <v>30</v>
      </c>
      <c r="AN87" s="26">
        <v>31</v>
      </c>
      <c r="AO87" s="26">
        <v>30</v>
      </c>
      <c r="AP87" s="26">
        <v>31</v>
      </c>
      <c r="AQ87" s="26">
        <v>31</v>
      </c>
      <c r="AR87" s="26">
        <v>30</v>
      </c>
      <c r="AS87" s="26">
        <v>31</v>
      </c>
      <c r="AT87" s="26">
        <v>30</v>
      </c>
      <c r="AU87" s="26">
        <v>31</v>
      </c>
    </row>
    <row r="88" spans="1:47" x14ac:dyDescent="0.2">
      <c r="A88" s="92">
        <f>CATCH2009!AQ89/CATCH2009!AT89</f>
        <v>2.7753040530366584E-2</v>
      </c>
      <c r="B88" t="s">
        <v>361</v>
      </c>
      <c r="C88" s="22">
        <v>12</v>
      </c>
      <c r="D88" s="14" t="s">
        <v>188</v>
      </c>
      <c r="E88" s="14" t="s">
        <v>228</v>
      </c>
      <c r="F88" s="14"/>
      <c r="G88" s="14"/>
      <c r="H88" s="26" t="s">
        <v>242</v>
      </c>
      <c r="I88" s="26"/>
      <c r="J88" t="s">
        <v>219</v>
      </c>
      <c r="N88" s="122">
        <v>81</v>
      </c>
      <c r="P88" s="72">
        <v>81</v>
      </c>
      <c r="Q88" s="5">
        <v>31</v>
      </c>
      <c r="R88" s="5">
        <v>28</v>
      </c>
      <c r="S88" s="5">
        <v>31</v>
      </c>
      <c r="T88" s="26">
        <v>30</v>
      </c>
      <c r="U88" s="26">
        <v>31</v>
      </c>
      <c r="V88" s="26">
        <v>30</v>
      </c>
      <c r="W88" s="26">
        <v>31</v>
      </c>
      <c r="X88" s="26">
        <v>31</v>
      </c>
      <c r="Y88" s="26">
        <v>30</v>
      </c>
      <c r="Z88" s="26">
        <v>31</v>
      </c>
      <c r="AA88" s="26">
        <v>30</v>
      </c>
      <c r="AB88" s="26">
        <v>31</v>
      </c>
      <c r="AG88" s="71" t="s">
        <v>138</v>
      </c>
      <c r="AH88" s="70">
        <v>3</v>
      </c>
      <c r="AI88" s="81" t="s">
        <v>192</v>
      </c>
      <c r="AJ88" s="5">
        <v>31</v>
      </c>
      <c r="AK88" s="5">
        <v>28</v>
      </c>
      <c r="AL88" s="5">
        <v>31</v>
      </c>
      <c r="AM88" s="26">
        <v>30</v>
      </c>
      <c r="AN88" s="26">
        <v>31</v>
      </c>
      <c r="AO88" s="26">
        <v>30</v>
      </c>
      <c r="AP88" s="26">
        <v>31</v>
      </c>
      <c r="AQ88" s="26">
        <v>31</v>
      </c>
      <c r="AR88" s="26">
        <v>30</v>
      </c>
      <c r="AS88" s="26">
        <v>31</v>
      </c>
      <c r="AT88" s="26">
        <v>30</v>
      </c>
      <c r="AU88" s="26">
        <v>31</v>
      </c>
    </row>
    <row r="89" spans="1:47" x14ac:dyDescent="0.2">
      <c r="A89" s="92">
        <f>CATCH2009!AQ90/CATCH2009!AT90</f>
        <v>0.16332474515514731</v>
      </c>
      <c r="B89" t="s">
        <v>360</v>
      </c>
      <c r="C89" s="22">
        <v>12</v>
      </c>
      <c r="D89" s="14" t="s">
        <v>188</v>
      </c>
      <c r="E89" s="14" t="s">
        <v>356</v>
      </c>
      <c r="F89" s="14"/>
      <c r="G89" s="14"/>
      <c r="H89" s="26" t="s">
        <v>228</v>
      </c>
      <c r="I89" s="26"/>
      <c r="J89" t="s">
        <v>219</v>
      </c>
      <c r="N89" s="122">
        <v>82</v>
      </c>
      <c r="P89" s="72">
        <v>82</v>
      </c>
      <c r="Q89" s="5">
        <v>31</v>
      </c>
      <c r="R89" s="5">
        <v>28</v>
      </c>
      <c r="S89" s="5">
        <v>31</v>
      </c>
      <c r="T89" s="26">
        <v>30</v>
      </c>
      <c r="U89" s="26">
        <v>31</v>
      </c>
      <c r="V89" s="26">
        <v>30</v>
      </c>
      <c r="W89" s="26">
        <v>31</v>
      </c>
      <c r="X89" s="26">
        <v>31</v>
      </c>
      <c r="Y89" s="26">
        <v>30</v>
      </c>
      <c r="Z89" s="26">
        <v>31</v>
      </c>
      <c r="AA89" s="26">
        <v>30</v>
      </c>
      <c r="AB89" s="26">
        <v>31</v>
      </c>
      <c r="AG89" s="71" t="s">
        <v>154</v>
      </c>
      <c r="AH89" s="70">
        <v>3</v>
      </c>
      <c r="AI89" s="83" t="s">
        <v>192</v>
      </c>
      <c r="AJ89" s="5">
        <v>31</v>
      </c>
      <c r="AK89" s="5">
        <v>28</v>
      </c>
      <c r="AL89" s="5">
        <v>31</v>
      </c>
      <c r="AM89" s="26">
        <v>30</v>
      </c>
      <c r="AN89" s="26">
        <v>31</v>
      </c>
      <c r="AO89" s="26">
        <v>30</v>
      </c>
      <c r="AP89" s="26">
        <v>31</v>
      </c>
      <c r="AQ89" s="26">
        <v>31</v>
      </c>
      <c r="AR89" s="26">
        <v>30</v>
      </c>
      <c r="AS89" s="26">
        <v>31</v>
      </c>
      <c r="AT89" s="26">
        <v>30</v>
      </c>
      <c r="AU89" s="26">
        <v>31</v>
      </c>
    </row>
    <row r="90" spans="1:47" x14ac:dyDescent="0.2">
      <c r="A90" s="92">
        <f>CATCH2009!AQ91/CATCH2009!AT91</f>
        <v>0.11439940313354888</v>
      </c>
      <c r="B90" t="s">
        <v>359</v>
      </c>
      <c r="C90" s="22">
        <v>12</v>
      </c>
      <c r="D90" s="14" t="s">
        <v>188</v>
      </c>
      <c r="E90" s="14" t="s">
        <v>356</v>
      </c>
      <c r="F90" s="14"/>
      <c r="G90" s="14"/>
      <c r="H90" s="26" t="s">
        <v>228</v>
      </c>
      <c r="I90" s="26"/>
      <c r="J90" t="s">
        <v>219</v>
      </c>
      <c r="N90" s="122">
        <v>83</v>
      </c>
      <c r="P90" s="72">
        <v>83</v>
      </c>
      <c r="Q90" s="5">
        <v>31</v>
      </c>
      <c r="R90" s="5">
        <v>28</v>
      </c>
      <c r="S90" s="5">
        <v>31</v>
      </c>
      <c r="T90" s="26">
        <v>30</v>
      </c>
      <c r="U90" s="26">
        <v>31</v>
      </c>
      <c r="V90" s="26">
        <v>30</v>
      </c>
      <c r="W90" s="26">
        <v>31</v>
      </c>
      <c r="X90" s="26">
        <v>31</v>
      </c>
      <c r="Y90" s="26">
        <v>30</v>
      </c>
      <c r="Z90" s="26">
        <v>31</v>
      </c>
      <c r="AA90" s="26">
        <v>30</v>
      </c>
      <c r="AB90" s="26">
        <v>31</v>
      </c>
      <c r="AG90" s="71" t="s">
        <v>150</v>
      </c>
      <c r="AH90" s="70">
        <v>3</v>
      </c>
      <c r="AI90" s="81" t="s">
        <v>192</v>
      </c>
      <c r="AJ90" s="5">
        <v>31</v>
      </c>
      <c r="AK90" s="5">
        <v>28</v>
      </c>
      <c r="AL90" s="5">
        <v>31</v>
      </c>
      <c r="AM90" s="26">
        <v>30</v>
      </c>
      <c r="AN90" s="26">
        <v>31</v>
      </c>
      <c r="AO90" s="26">
        <v>30</v>
      </c>
      <c r="AP90" s="26">
        <v>31</v>
      </c>
      <c r="AQ90" s="26">
        <v>31</v>
      </c>
      <c r="AR90" s="26">
        <v>30</v>
      </c>
      <c r="AS90" s="26">
        <v>31</v>
      </c>
      <c r="AT90" s="26">
        <v>30</v>
      </c>
      <c r="AU90" s="26">
        <v>31</v>
      </c>
    </row>
    <row r="91" spans="1:47" x14ac:dyDescent="0.2">
      <c r="A91" s="92">
        <f>CATCH2009!AQ92/CATCH2009!AT92</f>
        <v>0</v>
      </c>
      <c r="B91" t="s">
        <v>367</v>
      </c>
      <c r="C91" s="22">
        <v>13</v>
      </c>
      <c r="D91" s="14" t="s">
        <v>192</v>
      </c>
      <c r="E91" s="14" t="s">
        <v>228</v>
      </c>
      <c r="F91" s="14"/>
      <c r="G91" s="14"/>
      <c r="H91" s="26" t="s">
        <v>228</v>
      </c>
      <c r="I91" s="26"/>
      <c r="J91" t="s">
        <v>219</v>
      </c>
      <c r="N91" s="122">
        <v>84</v>
      </c>
      <c r="P91" s="72">
        <v>84</v>
      </c>
      <c r="Q91" s="5">
        <v>31</v>
      </c>
      <c r="R91" s="5">
        <v>28</v>
      </c>
      <c r="S91" s="5">
        <v>31</v>
      </c>
      <c r="T91" s="26">
        <v>30</v>
      </c>
      <c r="U91" s="26">
        <v>31</v>
      </c>
      <c r="V91" s="26">
        <v>30</v>
      </c>
      <c r="W91" s="26">
        <v>31</v>
      </c>
      <c r="X91" s="26">
        <v>31</v>
      </c>
      <c r="Y91" s="26">
        <v>30</v>
      </c>
      <c r="Z91" s="26">
        <v>31</v>
      </c>
      <c r="AA91" s="26">
        <v>30</v>
      </c>
      <c r="AB91" s="26">
        <v>31</v>
      </c>
      <c r="AG91" s="71" t="s">
        <v>159</v>
      </c>
      <c r="AH91" s="70">
        <v>3</v>
      </c>
      <c r="AI91" s="81" t="s">
        <v>192</v>
      </c>
      <c r="AJ91" s="5">
        <v>31</v>
      </c>
      <c r="AK91" s="5">
        <v>28</v>
      </c>
      <c r="AL91" s="5">
        <v>31</v>
      </c>
      <c r="AM91" s="26">
        <v>30</v>
      </c>
      <c r="AN91" s="26">
        <v>31</v>
      </c>
      <c r="AO91" s="26">
        <v>30</v>
      </c>
      <c r="AP91" s="26">
        <v>31</v>
      </c>
      <c r="AQ91" s="26">
        <v>31</v>
      </c>
      <c r="AR91" s="26">
        <v>30</v>
      </c>
      <c r="AS91" s="26">
        <v>31</v>
      </c>
      <c r="AT91" s="26">
        <v>30</v>
      </c>
      <c r="AU91" s="26">
        <v>31</v>
      </c>
    </row>
    <row r="92" spans="1:47" x14ac:dyDescent="0.2">
      <c r="A92" s="92">
        <f>CATCH2009!AQ93/CATCH2009!AT93</f>
        <v>0</v>
      </c>
      <c r="B92" t="s">
        <v>367</v>
      </c>
      <c r="C92" s="22">
        <v>13</v>
      </c>
      <c r="D92" s="14" t="s">
        <v>188</v>
      </c>
      <c r="E92" s="14" t="s">
        <v>228</v>
      </c>
      <c r="F92" s="14"/>
      <c r="G92" s="14"/>
      <c r="H92" s="26" t="s">
        <v>228</v>
      </c>
      <c r="I92" s="26"/>
      <c r="J92" t="s">
        <v>219</v>
      </c>
      <c r="N92" s="122">
        <v>85</v>
      </c>
      <c r="P92" s="72">
        <v>85</v>
      </c>
      <c r="Q92" s="5">
        <v>31</v>
      </c>
      <c r="R92" s="5">
        <v>28</v>
      </c>
      <c r="S92" s="5">
        <v>31</v>
      </c>
      <c r="T92" s="26">
        <v>30</v>
      </c>
      <c r="U92" s="26">
        <v>31</v>
      </c>
      <c r="V92" s="26">
        <v>30</v>
      </c>
      <c r="W92" s="26">
        <v>31</v>
      </c>
      <c r="X92" s="26">
        <v>31</v>
      </c>
      <c r="Y92" s="26">
        <v>30</v>
      </c>
      <c r="Z92" s="26">
        <v>31</v>
      </c>
      <c r="AA92" s="26">
        <v>30</v>
      </c>
      <c r="AB92" s="26">
        <v>31</v>
      </c>
      <c r="AG92" s="71" t="s">
        <v>134</v>
      </c>
      <c r="AH92" s="70">
        <v>3</v>
      </c>
      <c r="AI92" s="81" t="s">
        <v>188</v>
      </c>
      <c r="AJ92" s="5">
        <v>31</v>
      </c>
      <c r="AK92" s="5">
        <v>28</v>
      </c>
      <c r="AL92" s="5">
        <v>31</v>
      </c>
      <c r="AM92" s="26">
        <v>30</v>
      </c>
      <c r="AN92" s="26">
        <v>31</v>
      </c>
      <c r="AO92" s="26">
        <v>30</v>
      </c>
      <c r="AP92" s="26">
        <v>31</v>
      </c>
      <c r="AQ92" s="26">
        <v>31</v>
      </c>
      <c r="AR92" s="26">
        <v>30</v>
      </c>
      <c r="AS92" s="26">
        <v>31</v>
      </c>
      <c r="AT92" s="26">
        <v>30</v>
      </c>
      <c r="AU92" s="26">
        <v>31</v>
      </c>
    </row>
    <row r="93" spans="1:47" x14ac:dyDescent="0.2">
      <c r="A93" s="92">
        <f>CATCH2009!AQ94/CATCH2009!AT94</f>
        <v>0</v>
      </c>
      <c r="B93" t="s">
        <v>368</v>
      </c>
      <c r="C93" s="22">
        <v>13</v>
      </c>
      <c r="D93" s="14" t="s">
        <v>188</v>
      </c>
      <c r="E93" s="14" t="s">
        <v>228</v>
      </c>
      <c r="F93" s="14"/>
      <c r="G93" s="14"/>
      <c r="H93" s="129" t="s">
        <v>228</v>
      </c>
      <c r="I93" s="26"/>
      <c r="J93" s="128" t="s">
        <v>286</v>
      </c>
      <c r="N93" s="122">
        <v>86</v>
      </c>
      <c r="P93" s="72">
        <v>86</v>
      </c>
      <c r="Q93" s="5">
        <v>31</v>
      </c>
      <c r="R93" s="5">
        <v>28</v>
      </c>
      <c r="S93" s="5">
        <v>31</v>
      </c>
      <c r="T93" s="26">
        <v>30</v>
      </c>
      <c r="U93" s="26">
        <v>31</v>
      </c>
      <c r="V93" s="26">
        <v>30</v>
      </c>
      <c r="W93" s="26">
        <v>31</v>
      </c>
      <c r="X93" s="26">
        <v>31</v>
      </c>
      <c r="Y93" s="26">
        <v>30</v>
      </c>
      <c r="Z93" s="26">
        <v>31</v>
      </c>
      <c r="AA93" s="26">
        <v>30</v>
      </c>
      <c r="AB93" s="26">
        <v>31</v>
      </c>
      <c r="AG93" s="71" t="s">
        <v>166</v>
      </c>
      <c r="AH93" s="70">
        <v>3</v>
      </c>
      <c r="AI93" s="81" t="s">
        <v>188</v>
      </c>
      <c r="AJ93" s="5">
        <v>31</v>
      </c>
      <c r="AK93" s="5">
        <v>28</v>
      </c>
      <c r="AL93" s="5">
        <v>31</v>
      </c>
      <c r="AM93" s="26">
        <v>30</v>
      </c>
      <c r="AN93" s="26">
        <v>31</v>
      </c>
      <c r="AO93" s="26">
        <v>30</v>
      </c>
      <c r="AP93" s="26">
        <v>31</v>
      </c>
      <c r="AQ93" s="26">
        <v>31</v>
      </c>
      <c r="AR93" s="26">
        <v>30</v>
      </c>
      <c r="AS93" s="26">
        <v>31</v>
      </c>
      <c r="AT93" s="26">
        <v>30</v>
      </c>
      <c r="AU93" s="26">
        <v>31</v>
      </c>
    </row>
    <row r="94" spans="1:47" x14ac:dyDescent="0.2">
      <c r="A94" s="92">
        <f>CATCH2009!AQ95/CATCH2009!AT95</f>
        <v>0</v>
      </c>
      <c r="B94" t="s">
        <v>367</v>
      </c>
      <c r="C94" s="22">
        <v>14</v>
      </c>
      <c r="D94" s="14" t="s">
        <v>192</v>
      </c>
      <c r="E94" s="14" t="s">
        <v>228</v>
      </c>
      <c r="F94" s="14"/>
      <c r="G94" s="14"/>
      <c r="H94" s="26" t="s">
        <v>228</v>
      </c>
      <c r="I94" s="26"/>
      <c r="J94" t="s">
        <v>219</v>
      </c>
      <c r="N94" s="122">
        <v>87</v>
      </c>
      <c r="P94" s="72">
        <v>87</v>
      </c>
      <c r="Q94" s="5">
        <v>31</v>
      </c>
      <c r="R94" s="5">
        <v>28</v>
      </c>
      <c r="S94" s="5">
        <v>31</v>
      </c>
      <c r="T94" s="26">
        <v>30</v>
      </c>
      <c r="U94" s="26">
        <v>31</v>
      </c>
      <c r="V94" s="26">
        <v>30</v>
      </c>
      <c r="W94" s="26">
        <v>31</v>
      </c>
      <c r="X94" s="26">
        <v>31</v>
      </c>
      <c r="Y94" s="26">
        <v>30</v>
      </c>
      <c r="Z94" s="26">
        <v>31</v>
      </c>
      <c r="AA94" s="26">
        <v>30</v>
      </c>
      <c r="AB94" s="26">
        <v>31</v>
      </c>
      <c r="AG94" s="71" t="s">
        <v>154</v>
      </c>
      <c r="AH94" s="70">
        <v>3</v>
      </c>
      <c r="AI94" s="81" t="s">
        <v>188</v>
      </c>
      <c r="AJ94" s="5">
        <v>31</v>
      </c>
      <c r="AK94" s="5">
        <v>28</v>
      </c>
      <c r="AL94" s="5">
        <v>31</v>
      </c>
      <c r="AM94" s="26">
        <v>30</v>
      </c>
      <c r="AN94" s="26">
        <v>31</v>
      </c>
      <c r="AO94" s="26">
        <v>30</v>
      </c>
      <c r="AP94" s="26">
        <v>31</v>
      </c>
      <c r="AQ94" s="26">
        <v>31</v>
      </c>
      <c r="AR94" s="26">
        <v>30</v>
      </c>
      <c r="AS94" s="26">
        <v>31</v>
      </c>
      <c r="AT94" s="26">
        <v>30</v>
      </c>
      <c r="AU94" s="26">
        <v>31</v>
      </c>
    </row>
    <row r="95" spans="1:47" x14ac:dyDescent="0.2">
      <c r="A95" s="92">
        <f>CATCH2009!AQ96/CATCH2009!AT96</f>
        <v>0</v>
      </c>
      <c r="B95" t="s">
        <v>367</v>
      </c>
      <c r="C95" s="22">
        <v>14</v>
      </c>
      <c r="D95" s="14" t="s">
        <v>188</v>
      </c>
      <c r="E95" s="14" t="s">
        <v>228</v>
      </c>
      <c r="F95" s="14"/>
      <c r="G95" s="14"/>
      <c r="H95" s="26" t="s">
        <v>238</v>
      </c>
      <c r="I95" s="26"/>
      <c r="J95" t="s">
        <v>219</v>
      </c>
      <c r="N95" s="122">
        <v>88</v>
      </c>
      <c r="P95" s="72">
        <v>88</v>
      </c>
      <c r="Q95" s="5">
        <v>31</v>
      </c>
      <c r="R95" s="5">
        <v>28</v>
      </c>
      <c r="S95" s="5">
        <v>31</v>
      </c>
      <c r="T95" s="26">
        <v>30</v>
      </c>
      <c r="U95" s="26">
        <v>31</v>
      </c>
      <c r="V95" s="26">
        <v>30</v>
      </c>
      <c r="W95" s="26">
        <v>31</v>
      </c>
      <c r="X95" s="26">
        <v>31</v>
      </c>
      <c r="Y95" s="26">
        <v>30</v>
      </c>
      <c r="Z95" s="26">
        <v>31</v>
      </c>
      <c r="AA95" s="26">
        <v>30</v>
      </c>
      <c r="AB95" s="26">
        <v>31</v>
      </c>
      <c r="AG95" s="71" t="s">
        <v>156</v>
      </c>
      <c r="AH95" s="70">
        <v>3</v>
      </c>
      <c r="AI95" s="81" t="s">
        <v>188</v>
      </c>
      <c r="AJ95" s="5">
        <v>31</v>
      </c>
      <c r="AK95" s="5">
        <v>28</v>
      </c>
      <c r="AL95" s="5">
        <v>31</v>
      </c>
      <c r="AM95" s="26">
        <v>30</v>
      </c>
      <c r="AN95" s="26">
        <v>31</v>
      </c>
      <c r="AO95" s="26">
        <v>30</v>
      </c>
      <c r="AP95" s="26">
        <v>31</v>
      </c>
      <c r="AQ95" s="26">
        <v>31</v>
      </c>
      <c r="AR95" s="26">
        <v>30</v>
      </c>
      <c r="AS95" s="26">
        <v>31</v>
      </c>
      <c r="AT95" s="26">
        <v>30</v>
      </c>
      <c r="AU95" s="26">
        <v>31</v>
      </c>
    </row>
    <row r="96" spans="1:47" x14ac:dyDescent="0.2">
      <c r="A96" s="92">
        <f>CATCH2009!AQ97/CATCH2009!AT97</f>
        <v>0</v>
      </c>
      <c r="B96" t="s">
        <v>368</v>
      </c>
      <c r="C96" s="22">
        <v>14</v>
      </c>
      <c r="D96" s="14" t="s">
        <v>188</v>
      </c>
      <c r="E96" s="14" t="s">
        <v>228</v>
      </c>
      <c r="F96" s="14"/>
      <c r="G96" s="14"/>
      <c r="H96" s="26" t="s">
        <v>228</v>
      </c>
      <c r="I96" s="26"/>
      <c r="J96" t="s">
        <v>219</v>
      </c>
      <c r="N96" s="122">
        <v>89</v>
      </c>
      <c r="P96" s="72">
        <v>89</v>
      </c>
      <c r="Q96" s="5">
        <v>31</v>
      </c>
      <c r="R96" s="5">
        <v>28</v>
      </c>
      <c r="S96" s="5">
        <v>31</v>
      </c>
      <c r="T96" s="26">
        <v>30</v>
      </c>
      <c r="U96" s="26">
        <v>31</v>
      </c>
      <c r="V96" s="26">
        <v>30</v>
      </c>
      <c r="W96" s="26">
        <v>31</v>
      </c>
      <c r="X96" s="26">
        <v>31</v>
      </c>
      <c r="Y96" s="26">
        <v>30</v>
      </c>
      <c r="Z96" s="26">
        <v>31</v>
      </c>
      <c r="AA96" s="26">
        <v>30</v>
      </c>
      <c r="AB96" s="26">
        <v>31</v>
      </c>
      <c r="AG96" s="71" t="s">
        <v>151</v>
      </c>
      <c r="AH96" s="70">
        <v>3</v>
      </c>
      <c r="AI96" s="81" t="s">
        <v>188</v>
      </c>
      <c r="AJ96" s="5">
        <v>31</v>
      </c>
      <c r="AK96" s="5">
        <v>28</v>
      </c>
      <c r="AL96" s="5">
        <v>31</v>
      </c>
      <c r="AM96" s="26">
        <v>30</v>
      </c>
      <c r="AN96" s="26">
        <v>31</v>
      </c>
      <c r="AO96" s="26">
        <v>30</v>
      </c>
      <c r="AP96" s="26">
        <v>31</v>
      </c>
      <c r="AQ96" s="26">
        <v>31</v>
      </c>
      <c r="AR96" s="26">
        <v>30</v>
      </c>
      <c r="AS96" s="26">
        <v>31</v>
      </c>
      <c r="AT96" s="26">
        <v>30</v>
      </c>
      <c r="AU96" s="26">
        <v>31</v>
      </c>
    </row>
    <row r="97" spans="1:47" x14ac:dyDescent="0.2">
      <c r="A97" s="92">
        <f>CATCH2009!AQ98/CATCH2009!AT98</f>
        <v>0</v>
      </c>
      <c r="B97" t="s">
        <v>367</v>
      </c>
      <c r="C97" s="22">
        <v>15</v>
      </c>
      <c r="D97" s="14" t="s">
        <v>192</v>
      </c>
      <c r="E97" s="14" t="s">
        <v>228</v>
      </c>
      <c r="F97" s="14"/>
      <c r="G97" s="14"/>
      <c r="H97" s="26" t="s">
        <v>239</v>
      </c>
      <c r="I97" s="26"/>
      <c r="J97" t="s">
        <v>219</v>
      </c>
      <c r="N97" s="122">
        <v>90</v>
      </c>
      <c r="P97" s="72">
        <v>90</v>
      </c>
      <c r="Q97" s="5">
        <v>31</v>
      </c>
      <c r="R97" s="5">
        <v>28</v>
      </c>
      <c r="S97" s="5">
        <v>31</v>
      </c>
      <c r="T97" s="26">
        <v>30</v>
      </c>
      <c r="U97" s="26">
        <v>31</v>
      </c>
      <c r="V97" s="26">
        <v>30</v>
      </c>
      <c r="W97" s="26">
        <v>31</v>
      </c>
      <c r="X97" s="26">
        <v>31</v>
      </c>
      <c r="Y97" s="26">
        <v>30</v>
      </c>
      <c r="Z97" s="26">
        <v>31</v>
      </c>
      <c r="AA97" s="26">
        <v>30</v>
      </c>
      <c r="AB97" s="26">
        <v>31</v>
      </c>
      <c r="AG97" s="71" t="s">
        <v>157</v>
      </c>
      <c r="AH97" s="70">
        <v>3</v>
      </c>
      <c r="AI97" s="83" t="s">
        <v>188</v>
      </c>
      <c r="AJ97" s="5">
        <v>31</v>
      </c>
      <c r="AK97" s="5">
        <v>28</v>
      </c>
      <c r="AL97" s="5">
        <v>31</v>
      </c>
      <c r="AM97" s="26">
        <v>30</v>
      </c>
      <c r="AN97" s="26">
        <v>31</v>
      </c>
      <c r="AO97" s="26">
        <v>30</v>
      </c>
      <c r="AP97" s="26">
        <v>31</v>
      </c>
      <c r="AQ97" s="26">
        <v>31</v>
      </c>
      <c r="AR97" s="26">
        <v>30</v>
      </c>
      <c r="AS97" s="26">
        <v>31</v>
      </c>
      <c r="AT97" s="26">
        <v>30</v>
      </c>
      <c r="AU97" s="26">
        <v>31</v>
      </c>
    </row>
    <row r="98" spans="1:47" x14ac:dyDescent="0.2">
      <c r="A98" s="92">
        <f>CATCH2009!AQ99/CATCH2009!AT99</f>
        <v>0</v>
      </c>
      <c r="B98" t="s">
        <v>369</v>
      </c>
      <c r="C98" s="22">
        <v>15</v>
      </c>
      <c r="D98" s="14" t="s">
        <v>192</v>
      </c>
      <c r="E98" s="14" t="s">
        <v>228</v>
      </c>
      <c r="F98" s="14"/>
      <c r="G98" s="14"/>
      <c r="H98" s="26" t="s">
        <v>228</v>
      </c>
      <c r="I98" s="26"/>
      <c r="J98" t="s">
        <v>219</v>
      </c>
      <c r="N98" s="122">
        <v>91</v>
      </c>
      <c r="P98" s="72">
        <v>91</v>
      </c>
      <c r="Q98" s="5">
        <v>31</v>
      </c>
      <c r="R98" s="5">
        <v>28</v>
      </c>
      <c r="S98" s="5">
        <v>31</v>
      </c>
      <c r="T98" s="26">
        <v>30</v>
      </c>
      <c r="U98" s="26">
        <v>31</v>
      </c>
      <c r="V98" s="26">
        <v>30</v>
      </c>
      <c r="W98" s="26">
        <v>31</v>
      </c>
      <c r="X98" s="26">
        <v>31</v>
      </c>
      <c r="Y98" s="26">
        <v>30</v>
      </c>
      <c r="Z98" s="26">
        <v>31</v>
      </c>
      <c r="AA98" s="26">
        <v>30</v>
      </c>
      <c r="AB98" s="26">
        <v>31</v>
      </c>
      <c r="AG98" s="71" t="s">
        <v>150</v>
      </c>
      <c r="AH98" s="70">
        <v>3</v>
      </c>
      <c r="AI98" s="81" t="s">
        <v>188</v>
      </c>
      <c r="AJ98" s="5">
        <v>31</v>
      </c>
      <c r="AK98" s="5">
        <v>28</v>
      </c>
      <c r="AL98" s="5">
        <v>31</v>
      </c>
      <c r="AM98" s="26">
        <v>30</v>
      </c>
      <c r="AN98" s="26">
        <v>31</v>
      </c>
      <c r="AO98" s="26">
        <v>30</v>
      </c>
      <c r="AP98" s="26">
        <v>31</v>
      </c>
      <c r="AQ98" s="26">
        <v>31</v>
      </c>
      <c r="AR98" s="26">
        <v>30</v>
      </c>
      <c r="AS98" s="26">
        <v>31</v>
      </c>
      <c r="AT98" s="26">
        <v>30</v>
      </c>
      <c r="AU98" s="26">
        <v>31</v>
      </c>
    </row>
    <row r="99" spans="1:47" x14ac:dyDescent="0.2">
      <c r="A99" s="92">
        <f>CATCH2009!AQ100/CATCH2009!AT100</f>
        <v>0</v>
      </c>
      <c r="B99" t="s">
        <v>368</v>
      </c>
      <c r="C99" s="22">
        <v>15</v>
      </c>
      <c r="D99" s="14" t="s">
        <v>192</v>
      </c>
      <c r="E99" s="14" t="s">
        <v>228</v>
      </c>
      <c r="F99" s="14"/>
      <c r="G99" s="14"/>
      <c r="H99" s="26" t="s">
        <v>228</v>
      </c>
      <c r="I99" s="26"/>
      <c r="J99" t="s">
        <v>219</v>
      </c>
      <c r="N99" s="122">
        <v>92</v>
      </c>
      <c r="P99" s="72">
        <v>92</v>
      </c>
      <c r="Q99" s="5">
        <v>31</v>
      </c>
      <c r="R99" s="5">
        <v>28</v>
      </c>
      <c r="S99" s="5">
        <v>31</v>
      </c>
      <c r="T99" s="26">
        <v>30</v>
      </c>
      <c r="U99" s="26">
        <v>31</v>
      </c>
      <c r="V99" s="26">
        <v>30</v>
      </c>
      <c r="W99" s="26">
        <v>31</v>
      </c>
      <c r="X99" s="26">
        <v>31</v>
      </c>
      <c r="Y99" s="26">
        <v>30</v>
      </c>
      <c r="Z99" s="26">
        <v>31</v>
      </c>
      <c r="AA99" s="26">
        <v>30</v>
      </c>
      <c r="AB99" s="26">
        <v>31</v>
      </c>
      <c r="AG99" s="71" t="s">
        <v>159</v>
      </c>
      <c r="AH99" s="70">
        <v>3</v>
      </c>
      <c r="AI99" s="83" t="s">
        <v>188</v>
      </c>
      <c r="AJ99" s="5">
        <v>31</v>
      </c>
      <c r="AK99" s="5">
        <v>28</v>
      </c>
      <c r="AL99" s="5">
        <v>31</v>
      </c>
      <c r="AM99" s="26">
        <v>30</v>
      </c>
      <c r="AN99" s="26">
        <v>31</v>
      </c>
      <c r="AO99" s="26">
        <v>30</v>
      </c>
      <c r="AP99" s="26">
        <v>31</v>
      </c>
      <c r="AQ99" s="26">
        <v>31</v>
      </c>
      <c r="AR99" s="26">
        <v>30</v>
      </c>
      <c r="AS99" s="26">
        <v>31</v>
      </c>
      <c r="AT99" s="26">
        <v>30</v>
      </c>
      <c r="AU99" s="26">
        <v>31</v>
      </c>
    </row>
    <row r="100" spans="1:47" x14ac:dyDescent="0.2">
      <c r="A100" s="92">
        <f>CATCH2009!AQ101/CATCH2009!AT101</f>
        <v>0</v>
      </c>
      <c r="B100" t="s">
        <v>370</v>
      </c>
      <c r="C100" s="22">
        <v>15</v>
      </c>
      <c r="D100" s="14" t="s">
        <v>192</v>
      </c>
      <c r="E100" s="14" t="s">
        <v>228</v>
      </c>
      <c r="F100" s="14"/>
      <c r="G100" s="14"/>
      <c r="H100" s="5" t="s">
        <v>226</v>
      </c>
      <c r="I100" s="26">
        <v>160</v>
      </c>
      <c r="J100" t="s">
        <v>217</v>
      </c>
      <c r="N100" s="122">
        <v>93</v>
      </c>
      <c r="P100" s="72">
        <v>93</v>
      </c>
      <c r="Q100" s="5">
        <v>31</v>
      </c>
      <c r="R100" s="5">
        <v>28</v>
      </c>
      <c r="S100" s="5">
        <v>31</v>
      </c>
      <c r="T100" s="26">
        <v>30</v>
      </c>
      <c r="U100" s="26">
        <v>31</v>
      </c>
      <c r="V100" s="26">
        <v>30</v>
      </c>
      <c r="W100" s="26">
        <v>31</v>
      </c>
      <c r="X100" s="26">
        <v>31</v>
      </c>
      <c r="Y100" s="26">
        <v>30</v>
      </c>
      <c r="Z100" s="26">
        <v>31</v>
      </c>
      <c r="AA100" s="26">
        <v>30</v>
      </c>
      <c r="AB100" s="26">
        <v>31</v>
      </c>
      <c r="AG100" s="71" t="s">
        <v>143</v>
      </c>
      <c r="AH100" s="70">
        <v>4</v>
      </c>
      <c r="AI100" s="81" t="s">
        <v>187</v>
      </c>
      <c r="AJ100" s="97">
        <v>27</v>
      </c>
      <c r="AK100" s="5">
        <v>28</v>
      </c>
      <c r="AL100" s="5">
        <v>31</v>
      </c>
      <c r="AM100" s="118">
        <v>18</v>
      </c>
      <c r="AN100" s="26">
        <v>31</v>
      </c>
      <c r="AO100" s="26">
        <v>30</v>
      </c>
      <c r="AP100" s="119">
        <v>5</v>
      </c>
      <c r="AQ100" s="119">
        <v>5</v>
      </c>
      <c r="AR100" s="97">
        <v>17</v>
      </c>
      <c r="AS100" s="26">
        <v>31</v>
      </c>
      <c r="AT100" s="26">
        <v>30</v>
      </c>
      <c r="AU100" s="97">
        <v>20</v>
      </c>
    </row>
    <row r="101" spans="1:47" x14ac:dyDescent="0.2">
      <c r="A101" s="92">
        <f>CATCH2009!AQ102/CATCH2009!AT102</f>
        <v>0</v>
      </c>
      <c r="B101" t="s">
        <v>371</v>
      </c>
      <c r="C101" s="22">
        <v>15</v>
      </c>
      <c r="D101" s="14" t="s">
        <v>189</v>
      </c>
      <c r="E101" s="5" t="s">
        <v>226</v>
      </c>
      <c r="G101" s="14"/>
      <c r="H101" s="5" t="s">
        <v>226</v>
      </c>
      <c r="I101" s="26"/>
      <c r="J101" t="s">
        <v>219</v>
      </c>
      <c r="N101" s="122">
        <v>94</v>
      </c>
      <c r="P101" s="72">
        <v>94</v>
      </c>
      <c r="Q101" s="5">
        <v>31</v>
      </c>
      <c r="R101" s="5">
        <v>28</v>
      </c>
      <c r="S101" s="5">
        <v>31</v>
      </c>
      <c r="T101" s="26">
        <v>30</v>
      </c>
      <c r="U101" s="26">
        <v>31</v>
      </c>
      <c r="V101" s="26">
        <v>30</v>
      </c>
      <c r="W101" s="26">
        <v>31</v>
      </c>
      <c r="X101" s="26">
        <v>31</v>
      </c>
      <c r="Y101" s="26">
        <v>30</v>
      </c>
      <c r="Z101" s="26">
        <v>31</v>
      </c>
      <c r="AA101" s="26">
        <v>30</v>
      </c>
      <c r="AB101" s="26">
        <v>31</v>
      </c>
      <c r="AG101" s="71" t="s">
        <v>140</v>
      </c>
      <c r="AH101" s="70">
        <v>4</v>
      </c>
      <c r="AI101" s="81" t="s">
        <v>187</v>
      </c>
      <c r="AJ101" s="5">
        <v>31</v>
      </c>
      <c r="AK101" s="5">
        <v>28</v>
      </c>
      <c r="AL101" s="5">
        <v>31</v>
      </c>
      <c r="AM101" s="26">
        <v>30</v>
      </c>
      <c r="AN101" s="26">
        <v>31</v>
      </c>
      <c r="AO101" s="26">
        <v>30</v>
      </c>
      <c r="AP101" s="26">
        <v>31</v>
      </c>
      <c r="AQ101" s="26">
        <v>31</v>
      </c>
      <c r="AR101" s="26">
        <v>30</v>
      </c>
      <c r="AS101" s="26">
        <v>31</v>
      </c>
      <c r="AT101" s="26">
        <v>30</v>
      </c>
      <c r="AU101" s="26">
        <v>31</v>
      </c>
    </row>
    <row r="102" spans="1:47" x14ac:dyDescent="0.2">
      <c r="A102" s="92">
        <f>CATCH2009!AQ103/CATCH2009!AT103</f>
        <v>0</v>
      </c>
      <c r="B102" t="s">
        <v>372</v>
      </c>
      <c r="C102" s="22">
        <v>15</v>
      </c>
      <c r="D102" s="14" t="s">
        <v>189</v>
      </c>
      <c r="E102" s="5" t="s">
        <v>226</v>
      </c>
      <c r="G102" s="14"/>
      <c r="H102" s="5" t="s">
        <v>226</v>
      </c>
      <c r="I102" s="26">
        <v>160</v>
      </c>
      <c r="J102" t="s">
        <v>217</v>
      </c>
      <c r="N102" s="122">
        <v>95</v>
      </c>
      <c r="P102" s="72">
        <v>95</v>
      </c>
      <c r="Q102" s="5">
        <v>31</v>
      </c>
      <c r="R102" s="5">
        <v>28</v>
      </c>
      <c r="S102" s="5">
        <v>31</v>
      </c>
      <c r="T102" s="26">
        <v>30</v>
      </c>
      <c r="U102" s="26">
        <v>31</v>
      </c>
      <c r="V102" s="26">
        <v>30</v>
      </c>
      <c r="W102" s="26">
        <v>31</v>
      </c>
      <c r="X102" s="26">
        <v>31</v>
      </c>
      <c r="Y102" s="26">
        <v>30</v>
      </c>
      <c r="Z102" s="26">
        <v>31</v>
      </c>
      <c r="AA102" s="26">
        <v>30</v>
      </c>
      <c r="AB102" s="26">
        <v>31</v>
      </c>
      <c r="AG102" s="71" t="s">
        <v>169</v>
      </c>
      <c r="AH102" s="70">
        <v>4</v>
      </c>
      <c r="AI102" s="83" t="s">
        <v>187</v>
      </c>
      <c r="AJ102" s="97">
        <v>27</v>
      </c>
      <c r="AK102" s="5">
        <v>28</v>
      </c>
      <c r="AL102" s="5">
        <v>31</v>
      </c>
      <c r="AM102" s="118">
        <v>18</v>
      </c>
      <c r="AN102" s="26">
        <v>31</v>
      </c>
      <c r="AO102" s="26">
        <v>30</v>
      </c>
      <c r="AP102" s="119">
        <v>5</v>
      </c>
      <c r="AQ102" s="119">
        <v>5</v>
      </c>
      <c r="AR102" s="97">
        <v>17</v>
      </c>
      <c r="AS102" s="26">
        <v>31</v>
      </c>
      <c r="AT102" s="26">
        <v>30</v>
      </c>
      <c r="AU102" s="97">
        <v>20</v>
      </c>
    </row>
    <row r="103" spans="1:47" x14ac:dyDescent="0.2">
      <c r="A103" s="92">
        <f>CATCH2009!AQ104/CATCH2009!AT104</f>
        <v>0</v>
      </c>
      <c r="B103" t="s">
        <v>373</v>
      </c>
      <c r="C103" s="22">
        <v>15</v>
      </c>
      <c r="D103" s="14" t="s">
        <v>189</v>
      </c>
      <c r="E103" s="5" t="s">
        <v>226</v>
      </c>
      <c r="G103" s="14"/>
      <c r="H103" s="5" t="s">
        <v>226</v>
      </c>
      <c r="I103" s="26"/>
      <c r="J103" t="s">
        <v>219</v>
      </c>
      <c r="N103" s="122">
        <v>96</v>
      </c>
      <c r="P103" s="72">
        <v>96</v>
      </c>
      <c r="Q103" s="5">
        <v>31</v>
      </c>
      <c r="R103" s="5">
        <v>28</v>
      </c>
      <c r="S103" s="5">
        <v>31</v>
      </c>
      <c r="T103" s="26">
        <v>30</v>
      </c>
      <c r="U103" s="26">
        <v>31</v>
      </c>
      <c r="V103" s="26">
        <v>30</v>
      </c>
      <c r="W103" s="26">
        <v>31</v>
      </c>
      <c r="X103" s="26">
        <v>31</v>
      </c>
      <c r="Y103" s="26">
        <v>30</v>
      </c>
      <c r="Z103" s="26">
        <v>31</v>
      </c>
      <c r="AA103" s="26">
        <v>30</v>
      </c>
      <c r="AB103" s="26">
        <v>31</v>
      </c>
      <c r="AG103" s="71" t="s">
        <v>152</v>
      </c>
      <c r="AH103" s="70">
        <v>4</v>
      </c>
      <c r="AI103" s="81" t="s">
        <v>189</v>
      </c>
      <c r="AJ103" s="5">
        <v>31</v>
      </c>
      <c r="AK103" s="5">
        <v>28</v>
      </c>
      <c r="AL103" s="5">
        <v>31</v>
      </c>
      <c r="AM103" s="26">
        <v>30</v>
      </c>
      <c r="AN103" s="26">
        <v>31</v>
      </c>
      <c r="AO103" s="26">
        <v>30</v>
      </c>
      <c r="AP103" s="26">
        <v>31</v>
      </c>
      <c r="AQ103" s="26">
        <v>31</v>
      </c>
      <c r="AR103" s="26">
        <v>30</v>
      </c>
      <c r="AS103" s="26">
        <v>31</v>
      </c>
      <c r="AT103" s="26">
        <v>30</v>
      </c>
      <c r="AU103" s="26">
        <v>31</v>
      </c>
    </row>
    <row r="104" spans="1:47" x14ac:dyDescent="0.2">
      <c r="A104" s="92">
        <f>CATCH2009!AQ105/CATCH2009!AT105</f>
        <v>0</v>
      </c>
      <c r="B104" t="s">
        <v>374</v>
      </c>
      <c r="C104" s="22">
        <v>15</v>
      </c>
      <c r="D104" s="14" t="s">
        <v>189</v>
      </c>
      <c r="E104" s="5" t="s">
        <v>226</v>
      </c>
      <c r="G104" s="14"/>
      <c r="H104" s="5" t="s">
        <v>226</v>
      </c>
      <c r="I104" s="26"/>
      <c r="J104" t="s">
        <v>219</v>
      </c>
      <c r="N104" s="122">
        <v>97</v>
      </c>
      <c r="P104" s="72">
        <v>97</v>
      </c>
      <c r="Q104" s="5">
        <v>31</v>
      </c>
      <c r="R104" s="5">
        <v>28</v>
      </c>
      <c r="S104" s="5">
        <v>31</v>
      </c>
      <c r="T104" s="26">
        <v>30</v>
      </c>
      <c r="U104" s="26">
        <v>31</v>
      </c>
      <c r="V104" s="26">
        <v>30</v>
      </c>
      <c r="W104" s="26">
        <v>31</v>
      </c>
      <c r="X104" s="26">
        <v>31</v>
      </c>
      <c r="Y104" s="26">
        <v>30</v>
      </c>
      <c r="Z104" s="26">
        <v>31</v>
      </c>
      <c r="AA104" s="26">
        <v>30</v>
      </c>
      <c r="AB104" s="26">
        <v>31</v>
      </c>
      <c r="AG104" s="71" t="s">
        <v>140</v>
      </c>
      <c r="AH104" s="70">
        <v>4</v>
      </c>
      <c r="AI104" s="81" t="s">
        <v>189</v>
      </c>
      <c r="AJ104" s="5">
        <v>31</v>
      </c>
      <c r="AK104" s="5">
        <v>28</v>
      </c>
      <c r="AL104" s="5">
        <v>31</v>
      </c>
      <c r="AM104" s="26">
        <v>30</v>
      </c>
      <c r="AN104" s="26">
        <v>31</v>
      </c>
      <c r="AO104" s="26">
        <v>30</v>
      </c>
      <c r="AP104" s="26">
        <v>31</v>
      </c>
      <c r="AQ104" s="26">
        <v>31</v>
      </c>
      <c r="AR104" s="26">
        <v>30</v>
      </c>
      <c r="AS104" s="26">
        <v>31</v>
      </c>
      <c r="AT104" s="26">
        <v>30</v>
      </c>
      <c r="AU104" s="26">
        <v>31</v>
      </c>
    </row>
    <row r="105" spans="1:47" x14ac:dyDescent="0.2">
      <c r="A105" s="92">
        <f>CATCH2009!AQ106/CATCH2009!AT106</f>
        <v>0</v>
      </c>
      <c r="B105" t="s">
        <v>368</v>
      </c>
      <c r="C105" s="22">
        <v>15</v>
      </c>
      <c r="D105" s="14" t="s">
        <v>189</v>
      </c>
      <c r="E105" s="5" t="s">
        <v>226</v>
      </c>
      <c r="G105" s="14"/>
      <c r="H105" s="26" t="s">
        <v>242</v>
      </c>
      <c r="I105" s="26"/>
      <c r="J105" t="s">
        <v>219</v>
      </c>
      <c r="N105" s="122">
        <v>98</v>
      </c>
      <c r="P105" s="72">
        <v>98</v>
      </c>
      <c r="Q105" s="5">
        <v>31</v>
      </c>
      <c r="R105" s="5">
        <v>28</v>
      </c>
      <c r="S105" s="5">
        <v>31</v>
      </c>
      <c r="T105" s="26">
        <v>30</v>
      </c>
      <c r="U105" s="26">
        <v>31</v>
      </c>
      <c r="V105" s="26">
        <v>30</v>
      </c>
      <c r="W105" s="26">
        <v>31</v>
      </c>
      <c r="X105" s="26">
        <v>31</v>
      </c>
      <c r="Y105" s="26">
        <v>30</v>
      </c>
      <c r="Z105" s="26">
        <v>31</v>
      </c>
      <c r="AA105" s="26">
        <v>30</v>
      </c>
      <c r="AB105" s="26">
        <v>31</v>
      </c>
      <c r="AG105" s="71" t="s">
        <v>138</v>
      </c>
      <c r="AH105" s="70">
        <v>4</v>
      </c>
      <c r="AI105" s="83" t="s">
        <v>192</v>
      </c>
      <c r="AJ105" s="5">
        <v>31</v>
      </c>
      <c r="AK105" s="5">
        <v>28</v>
      </c>
      <c r="AL105" s="5">
        <v>31</v>
      </c>
      <c r="AM105" s="26">
        <v>30</v>
      </c>
      <c r="AN105" s="26">
        <v>31</v>
      </c>
      <c r="AO105" s="26">
        <v>30</v>
      </c>
      <c r="AP105" s="26">
        <v>31</v>
      </c>
      <c r="AQ105" s="26">
        <v>31</v>
      </c>
      <c r="AR105" s="26">
        <v>30</v>
      </c>
      <c r="AS105" s="26">
        <v>31</v>
      </c>
      <c r="AT105" s="26">
        <v>30</v>
      </c>
      <c r="AU105" s="26">
        <v>31</v>
      </c>
    </row>
    <row r="106" spans="1:47" x14ac:dyDescent="0.2">
      <c r="A106" s="92">
        <f>CATCH2009!AQ107/CATCH2009!AT107</f>
        <v>0</v>
      </c>
      <c r="B106" t="s">
        <v>375</v>
      </c>
      <c r="C106" s="22">
        <v>15</v>
      </c>
      <c r="D106" s="14" t="s">
        <v>189</v>
      </c>
      <c r="E106" s="5" t="s">
        <v>226</v>
      </c>
      <c r="G106" s="14"/>
      <c r="H106" s="26" t="s">
        <v>242</v>
      </c>
      <c r="I106" s="26"/>
      <c r="J106" t="s">
        <v>219</v>
      </c>
      <c r="N106" s="122">
        <v>99</v>
      </c>
      <c r="P106" s="72">
        <v>99</v>
      </c>
      <c r="Q106" s="5">
        <v>31</v>
      </c>
      <c r="R106" s="5">
        <v>28</v>
      </c>
      <c r="S106" s="5">
        <v>31</v>
      </c>
      <c r="T106" s="26">
        <v>30</v>
      </c>
      <c r="U106" s="26">
        <v>31</v>
      </c>
      <c r="V106" s="26">
        <v>30</v>
      </c>
      <c r="W106" s="26">
        <v>31</v>
      </c>
      <c r="X106" s="26">
        <v>31</v>
      </c>
      <c r="Y106" s="26">
        <v>30</v>
      </c>
      <c r="Z106" s="26">
        <v>31</v>
      </c>
      <c r="AA106" s="26">
        <v>30</v>
      </c>
      <c r="AB106" s="26">
        <v>31</v>
      </c>
      <c r="AG106" s="71" t="s">
        <v>135</v>
      </c>
      <c r="AH106" s="70">
        <v>4</v>
      </c>
      <c r="AI106" s="83" t="s">
        <v>192</v>
      </c>
      <c r="AJ106" s="5">
        <v>31</v>
      </c>
      <c r="AK106" s="5">
        <v>28</v>
      </c>
      <c r="AL106" s="5">
        <v>31</v>
      </c>
      <c r="AM106" s="26">
        <v>30</v>
      </c>
      <c r="AN106" s="26">
        <v>31</v>
      </c>
      <c r="AO106" s="26">
        <v>30</v>
      </c>
      <c r="AP106" s="26">
        <v>31</v>
      </c>
      <c r="AQ106" s="26">
        <v>31</v>
      </c>
      <c r="AR106" s="26">
        <v>30</v>
      </c>
      <c r="AS106" s="26">
        <v>31</v>
      </c>
      <c r="AT106" s="26">
        <v>30</v>
      </c>
      <c r="AU106" s="26">
        <v>31</v>
      </c>
    </row>
    <row r="107" spans="1:47" x14ac:dyDescent="0.2">
      <c r="A107" s="92">
        <f>CATCH2009!AQ108/CATCH2009!AT108</f>
        <v>0</v>
      </c>
      <c r="B107" t="s">
        <v>376</v>
      </c>
      <c r="C107" s="22">
        <v>15</v>
      </c>
      <c r="D107" s="14" t="s">
        <v>189</v>
      </c>
      <c r="E107" s="5" t="s">
        <v>226</v>
      </c>
      <c r="G107" s="14"/>
      <c r="H107" s="5" t="s">
        <v>228</v>
      </c>
      <c r="I107" s="26"/>
      <c r="J107" s="26" t="s">
        <v>232</v>
      </c>
      <c r="N107" s="122">
        <v>100</v>
      </c>
      <c r="P107" s="72">
        <v>100</v>
      </c>
      <c r="Q107" s="5">
        <v>31</v>
      </c>
      <c r="R107" s="5">
        <v>28</v>
      </c>
      <c r="S107" s="5">
        <v>31</v>
      </c>
      <c r="T107" s="26">
        <v>30</v>
      </c>
      <c r="U107" s="26">
        <v>31</v>
      </c>
      <c r="V107" s="26">
        <v>30</v>
      </c>
      <c r="W107" s="26">
        <v>31</v>
      </c>
      <c r="X107" s="26">
        <v>31</v>
      </c>
      <c r="Y107" s="26">
        <v>30</v>
      </c>
      <c r="Z107" s="26">
        <v>31</v>
      </c>
      <c r="AA107" s="26">
        <v>30</v>
      </c>
      <c r="AB107" s="26">
        <v>31</v>
      </c>
      <c r="AG107" s="71" t="s">
        <v>170</v>
      </c>
      <c r="AH107" s="70">
        <v>4</v>
      </c>
      <c r="AI107" s="81" t="s">
        <v>192</v>
      </c>
      <c r="AJ107" s="5">
        <v>31</v>
      </c>
      <c r="AK107" s="5">
        <v>28</v>
      </c>
      <c r="AL107" s="5">
        <v>31</v>
      </c>
      <c r="AM107" s="26">
        <v>30</v>
      </c>
      <c r="AN107" s="26">
        <v>31</v>
      </c>
      <c r="AO107" s="26">
        <v>30</v>
      </c>
      <c r="AP107" s="26">
        <v>31</v>
      </c>
      <c r="AQ107" s="26">
        <v>31</v>
      </c>
      <c r="AR107" s="26">
        <v>30</v>
      </c>
      <c r="AS107" s="26">
        <v>31</v>
      </c>
      <c r="AT107" s="26">
        <v>30</v>
      </c>
      <c r="AU107" s="26">
        <v>31</v>
      </c>
    </row>
    <row r="108" spans="1:47" x14ac:dyDescent="0.2">
      <c r="A108" s="92">
        <f>CATCH2009!AQ109/CATCH2009!AT109</f>
        <v>0</v>
      </c>
      <c r="B108" t="s">
        <v>367</v>
      </c>
      <c r="C108" s="22">
        <v>15</v>
      </c>
      <c r="D108" s="14" t="s">
        <v>188</v>
      </c>
      <c r="E108" s="26" t="s">
        <v>228</v>
      </c>
      <c r="F108" s="26"/>
      <c r="G108" s="14"/>
      <c r="H108" s="26" t="s">
        <v>228</v>
      </c>
      <c r="I108" s="26"/>
      <c r="J108" s="26" t="s">
        <v>236</v>
      </c>
      <c r="N108" s="122">
        <v>101</v>
      </c>
      <c r="P108" s="72">
        <v>101</v>
      </c>
      <c r="Q108" s="5">
        <v>31</v>
      </c>
      <c r="R108" s="5">
        <v>28</v>
      </c>
      <c r="S108" s="5">
        <v>31</v>
      </c>
      <c r="T108" s="26">
        <v>30</v>
      </c>
      <c r="U108" s="26">
        <v>31</v>
      </c>
      <c r="V108" s="26">
        <v>30</v>
      </c>
      <c r="W108" s="26">
        <v>31</v>
      </c>
      <c r="X108" s="26">
        <v>31</v>
      </c>
      <c r="Y108" s="26">
        <v>30</v>
      </c>
      <c r="Z108" s="26">
        <v>31</v>
      </c>
      <c r="AA108" s="26">
        <v>30</v>
      </c>
      <c r="AB108" s="26">
        <v>31</v>
      </c>
      <c r="AG108" s="71" t="s">
        <v>167</v>
      </c>
      <c r="AH108" s="70">
        <v>4</v>
      </c>
      <c r="AI108" s="83" t="s">
        <v>188</v>
      </c>
      <c r="AJ108" s="5">
        <v>31</v>
      </c>
      <c r="AK108" s="5">
        <v>28</v>
      </c>
      <c r="AL108" s="5">
        <v>31</v>
      </c>
      <c r="AM108" s="26">
        <v>30</v>
      </c>
      <c r="AN108" s="26">
        <v>31</v>
      </c>
      <c r="AO108" s="26">
        <v>30</v>
      </c>
      <c r="AP108" s="26">
        <v>31</v>
      </c>
      <c r="AQ108" s="26">
        <v>31</v>
      </c>
      <c r="AR108" s="26">
        <v>30</v>
      </c>
      <c r="AS108" s="26">
        <v>31</v>
      </c>
      <c r="AT108" s="26">
        <v>30</v>
      </c>
      <c r="AU108" s="26">
        <v>31</v>
      </c>
    </row>
    <row r="109" spans="1:47" x14ac:dyDescent="0.2">
      <c r="A109" s="92">
        <f>CATCH2009!AQ110/CATCH2009!AT110</f>
        <v>0</v>
      </c>
      <c r="B109" t="s">
        <v>368</v>
      </c>
      <c r="C109" s="22">
        <v>15</v>
      </c>
      <c r="D109" s="14" t="s">
        <v>188</v>
      </c>
      <c r="E109" s="26" t="s">
        <v>228</v>
      </c>
      <c r="F109" s="26"/>
      <c r="G109" s="14"/>
      <c r="H109" s="26" t="s">
        <v>241</v>
      </c>
      <c r="I109" s="26"/>
      <c r="J109" t="s">
        <v>219</v>
      </c>
      <c r="N109" s="122">
        <v>102</v>
      </c>
      <c r="P109" s="72">
        <v>102</v>
      </c>
      <c r="Q109" s="5">
        <v>31</v>
      </c>
      <c r="R109" s="5">
        <v>28</v>
      </c>
      <c r="S109" s="5">
        <v>31</v>
      </c>
      <c r="T109" s="26">
        <v>30</v>
      </c>
      <c r="U109" s="26">
        <v>31</v>
      </c>
      <c r="V109" s="26">
        <v>30</v>
      </c>
      <c r="W109" s="26">
        <v>31</v>
      </c>
      <c r="X109" s="26">
        <v>31</v>
      </c>
      <c r="Y109" s="26">
        <v>30</v>
      </c>
      <c r="Z109" s="26">
        <v>31</v>
      </c>
      <c r="AA109" s="26">
        <v>30</v>
      </c>
      <c r="AB109" s="26">
        <v>31</v>
      </c>
      <c r="AG109" s="71" t="s">
        <v>168</v>
      </c>
      <c r="AH109" s="70">
        <v>4</v>
      </c>
      <c r="AI109" s="81" t="s">
        <v>188</v>
      </c>
      <c r="AJ109" s="5">
        <v>31</v>
      </c>
      <c r="AK109" s="5">
        <v>28</v>
      </c>
      <c r="AL109" s="5">
        <v>31</v>
      </c>
      <c r="AM109" s="26">
        <v>30</v>
      </c>
      <c r="AN109" s="26">
        <v>31</v>
      </c>
      <c r="AO109" s="26">
        <v>30</v>
      </c>
      <c r="AP109" s="26">
        <v>31</v>
      </c>
      <c r="AQ109" s="26">
        <v>31</v>
      </c>
      <c r="AR109" s="26">
        <v>30</v>
      </c>
      <c r="AS109" s="26">
        <v>31</v>
      </c>
      <c r="AT109" s="26">
        <v>30</v>
      </c>
      <c r="AU109" s="26">
        <v>31</v>
      </c>
    </row>
    <row r="110" spans="1:47" x14ac:dyDescent="0.2">
      <c r="A110" s="92">
        <f>CATCH2009!AQ111/CATCH2009!AT111</f>
        <v>0</v>
      </c>
      <c r="B110" t="s">
        <v>370</v>
      </c>
      <c r="C110" s="22">
        <v>15</v>
      </c>
      <c r="D110" s="14" t="s">
        <v>188</v>
      </c>
      <c r="E110" s="26" t="s">
        <v>228</v>
      </c>
      <c r="F110" s="26"/>
      <c r="G110" s="14"/>
      <c r="H110" s="26" t="s">
        <v>241</v>
      </c>
      <c r="I110" s="26"/>
      <c r="J110" t="s">
        <v>219</v>
      </c>
      <c r="N110" s="122">
        <v>103</v>
      </c>
      <c r="P110" s="72">
        <v>103</v>
      </c>
      <c r="Q110" s="5">
        <v>31</v>
      </c>
      <c r="R110" s="5">
        <v>28</v>
      </c>
      <c r="S110" s="5">
        <v>31</v>
      </c>
      <c r="T110" s="26">
        <v>30</v>
      </c>
      <c r="U110" s="26">
        <v>31</v>
      </c>
      <c r="V110" s="26">
        <v>30</v>
      </c>
      <c r="W110" s="26">
        <v>31</v>
      </c>
      <c r="X110" s="26">
        <v>31</v>
      </c>
      <c r="Y110" s="26">
        <v>30</v>
      </c>
      <c r="Z110" s="26">
        <v>31</v>
      </c>
      <c r="AA110" s="26">
        <v>30</v>
      </c>
      <c r="AB110" s="26">
        <v>31</v>
      </c>
      <c r="AG110" s="71" t="s">
        <v>138</v>
      </c>
      <c r="AH110" s="70">
        <v>4</v>
      </c>
      <c r="AI110" s="83" t="s">
        <v>188</v>
      </c>
      <c r="AJ110" s="5">
        <v>31</v>
      </c>
      <c r="AK110" s="5">
        <v>28</v>
      </c>
      <c r="AL110" s="5">
        <v>31</v>
      </c>
      <c r="AM110" s="26">
        <v>30</v>
      </c>
      <c r="AN110" s="26">
        <v>31</v>
      </c>
      <c r="AO110" s="26">
        <v>30</v>
      </c>
      <c r="AP110" s="26">
        <v>31</v>
      </c>
      <c r="AQ110" s="26">
        <v>31</v>
      </c>
      <c r="AR110" s="26">
        <v>30</v>
      </c>
      <c r="AS110" s="26">
        <v>31</v>
      </c>
      <c r="AT110" s="26">
        <v>30</v>
      </c>
      <c r="AU110" s="26">
        <v>31</v>
      </c>
    </row>
    <row r="111" spans="1:47" x14ac:dyDescent="0.2">
      <c r="A111" s="92">
        <f>CATCH2009!AQ112/CATCH2009!AT112</f>
        <v>8.1234145478142866E-2</v>
      </c>
      <c r="B111" t="s">
        <v>377</v>
      </c>
      <c r="C111" s="22">
        <v>15</v>
      </c>
      <c r="D111" s="14" t="s">
        <v>191</v>
      </c>
      <c r="E111" s="5" t="s">
        <v>226</v>
      </c>
      <c r="G111" s="14"/>
      <c r="H111" s="26" t="s">
        <v>241</v>
      </c>
      <c r="I111" s="26"/>
      <c r="J111" t="s">
        <v>219</v>
      </c>
      <c r="N111" s="122">
        <v>104</v>
      </c>
      <c r="P111" s="72">
        <v>104</v>
      </c>
      <c r="Q111" s="97">
        <v>27</v>
      </c>
      <c r="R111" s="5">
        <v>28</v>
      </c>
      <c r="S111" s="5">
        <v>31</v>
      </c>
      <c r="T111" s="117">
        <v>5</v>
      </c>
      <c r="U111" s="26">
        <v>31</v>
      </c>
      <c r="V111" s="26">
        <v>30</v>
      </c>
      <c r="W111" s="26">
        <v>31</v>
      </c>
      <c r="X111" s="26">
        <v>31</v>
      </c>
      <c r="Y111" s="26">
        <v>30</v>
      </c>
      <c r="Z111" s="26">
        <v>31</v>
      </c>
      <c r="AA111" s="26">
        <v>30</v>
      </c>
      <c r="AB111" s="26">
        <v>31</v>
      </c>
      <c r="AG111" s="71" t="s">
        <v>135</v>
      </c>
      <c r="AH111" s="70">
        <v>4</v>
      </c>
      <c r="AI111" s="81" t="s">
        <v>188</v>
      </c>
      <c r="AJ111" s="5">
        <v>31</v>
      </c>
      <c r="AK111" s="5">
        <v>28</v>
      </c>
      <c r="AL111" s="5">
        <v>31</v>
      </c>
      <c r="AM111" s="26">
        <v>30</v>
      </c>
      <c r="AN111" s="26">
        <v>31</v>
      </c>
      <c r="AO111" s="26">
        <v>30</v>
      </c>
      <c r="AP111" s="26">
        <v>31</v>
      </c>
      <c r="AQ111" s="26">
        <v>31</v>
      </c>
      <c r="AR111" s="26">
        <v>30</v>
      </c>
      <c r="AS111" s="26">
        <v>31</v>
      </c>
      <c r="AT111" s="26">
        <v>30</v>
      </c>
      <c r="AU111" s="26">
        <v>31</v>
      </c>
    </row>
    <row r="112" spans="1:47" x14ac:dyDescent="0.2">
      <c r="A112" s="92">
        <f>CATCH2009!AQ113/CATCH2009!AT113</f>
        <v>0.52967525195968646</v>
      </c>
      <c r="B112" t="s">
        <v>378</v>
      </c>
      <c r="C112" s="22">
        <v>15</v>
      </c>
      <c r="D112" s="14" t="s">
        <v>191</v>
      </c>
      <c r="E112" s="5" t="s">
        <v>226</v>
      </c>
      <c r="G112" s="14"/>
      <c r="H112" s="5" t="s">
        <v>228</v>
      </c>
      <c r="I112" s="26"/>
      <c r="J112" t="s">
        <v>219</v>
      </c>
      <c r="N112" s="122">
        <v>105</v>
      </c>
      <c r="P112" s="72">
        <v>105</v>
      </c>
      <c r="Q112" s="97">
        <v>27</v>
      </c>
      <c r="R112" s="5">
        <v>28</v>
      </c>
      <c r="S112" s="5">
        <v>31</v>
      </c>
      <c r="T112" s="117">
        <v>5</v>
      </c>
      <c r="U112" s="26">
        <v>31</v>
      </c>
      <c r="V112" s="26">
        <v>30</v>
      </c>
      <c r="W112" s="26">
        <v>31</v>
      </c>
      <c r="X112" s="26">
        <v>31</v>
      </c>
      <c r="Y112" s="26">
        <v>30</v>
      </c>
      <c r="Z112" s="26">
        <v>31</v>
      </c>
      <c r="AA112" s="26">
        <v>30</v>
      </c>
      <c r="AB112" s="26">
        <v>31</v>
      </c>
      <c r="AG112" s="71" t="s">
        <v>159</v>
      </c>
      <c r="AH112" s="70">
        <v>4</v>
      </c>
      <c r="AI112" s="83" t="s">
        <v>188</v>
      </c>
      <c r="AJ112" s="5">
        <v>31</v>
      </c>
      <c r="AK112" s="5">
        <v>28</v>
      </c>
      <c r="AL112" s="5">
        <v>31</v>
      </c>
      <c r="AM112" s="26">
        <v>30</v>
      </c>
      <c r="AN112" s="26">
        <v>31</v>
      </c>
      <c r="AO112" s="26">
        <v>30</v>
      </c>
      <c r="AP112" s="26">
        <v>31</v>
      </c>
      <c r="AQ112" s="26">
        <v>31</v>
      </c>
      <c r="AR112" s="26">
        <v>30</v>
      </c>
      <c r="AS112" s="26">
        <v>31</v>
      </c>
      <c r="AT112" s="26">
        <v>30</v>
      </c>
      <c r="AU112" s="26">
        <v>31</v>
      </c>
    </row>
    <row r="113" spans="1:47" x14ac:dyDescent="0.2">
      <c r="A113" s="92">
        <f>CATCH2009!AQ114/CATCH2009!AT114</f>
        <v>0</v>
      </c>
      <c r="B113" t="s">
        <v>368</v>
      </c>
      <c r="C113" s="22">
        <v>15</v>
      </c>
      <c r="D113" s="14" t="s">
        <v>191</v>
      </c>
      <c r="E113" s="5" t="s">
        <v>226</v>
      </c>
      <c r="G113" s="14"/>
      <c r="H113" s="26" t="s">
        <v>228</v>
      </c>
      <c r="I113" s="26"/>
      <c r="J113" t="s">
        <v>219</v>
      </c>
      <c r="N113" s="122">
        <v>106</v>
      </c>
      <c r="P113" s="72">
        <v>106</v>
      </c>
      <c r="Q113" s="5">
        <v>31</v>
      </c>
      <c r="R113" s="5">
        <v>28</v>
      </c>
      <c r="S113" s="5">
        <v>31</v>
      </c>
      <c r="T113" s="26">
        <v>30</v>
      </c>
      <c r="U113" s="26">
        <v>31</v>
      </c>
      <c r="V113" s="26">
        <v>30</v>
      </c>
      <c r="W113" s="26">
        <v>31</v>
      </c>
      <c r="X113" s="26">
        <v>31</v>
      </c>
      <c r="Y113" s="26">
        <v>30</v>
      </c>
      <c r="Z113" s="26">
        <v>31</v>
      </c>
      <c r="AA113" s="26">
        <v>30</v>
      </c>
      <c r="AB113" s="26">
        <v>31</v>
      </c>
      <c r="AG113" s="71" t="s">
        <v>171</v>
      </c>
      <c r="AH113" s="70">
        <v>4</v>
      </c>
      <c r="AI113" s="81" t="s">
        <v>188</v>
      </c>
      <c r="AJ113" s="5">
        <v>31</v>
      </c>
      <c r="AK113" s="5">
        <v>28</v>
      </c>
      <c r="AL113" s="5">
        <v>31</v>
      </c>
      <c r="AM113" s="26">
        <v>30</v>
      </c>
      <c r="AN113" s="26">
        <v>31</v>
      </c>
      <c r="AO113" s="26">
        <v>30</v>
      </c>
      <c r="AP113" s="26">
        <v>31</v>
      </c>
      <c r="AQ113" s="26">
        <v>31</v>
      </c>
      <c r="AR113" s="26">
        <v>30</v>
      </c>
      <c r="AS113" s="26">
        <v>31</v>
      </c>
      <c r="AT113" s="26">
        <v>30</v>
      </c>
      <c r="AU113" s="26">
        <v>31</v>
      </c>
    </row>
    <row r="114" spans="1:47" x14ac:dyDescent="0.2">
      <c r="A114" s="92">
        <f>CATCH2009!AQ115/CATCH2009!AT115</f>
        <v>4.8200387738473204E-2</v>
      </c>
      <c r="B114" t="s">
        <v>377</v>
      </c>
      <c r="C114" s="22">
        <v>15</v>
      </c>
      <c r="D114" s="14" t="s">
        <v>270</v>
      </c>
      <c r="E114" s="5" t="s">
        <v>226</v>
      </c>
      <c r="G114" s="14"/>
      <c r="H114" s="26" t="s">
        <v>228</v>
      </c>
      <c r="I114" s="26"/>
      <c r="J114" t="s">
        <v>219</v>
      </c>
      <c r="N114" s="122">
        <v>107</v>
      </c>
      <c r="P114" s="72">
        <v>107</v>
      </c>
      <c r="Q114" s="5">
        <v>31</v>
      </c>
      <c r="R114" s="5">
        <v>28</v>
      </c>
      <c r="S114" s="5">
        <v>31</v>
      </c>
      <c r="T114" s="26">
        <v>30</v>
      </c>
      <c r="U114" s="26">
        <v>31</v>
      </c>
      <c r="V114" s="26">
        <v>30</v>
      </c>
      <c r="W114" s="26">
        <v>31</v>
      </c>
      <c r="X114" s="26">
        <v>31</v>
      </c>
      <c r="Y114" s="26">
        <v>30</v>
      </c>
      <c r="Z114" s="26">
        <v>31</v>
      </c>
      <c r="AA114" s="26">
        <v>30</v>
      </c>
      <c r="AB114" s="26">
        <v>31</v>
      </c>
      <c r="AG114" s="71" t="s">
        <v>170</v>
      </c>
      <c r="AH114" s="70">
        <v>4</v>
      </c>
      <c r="AI114" s="83" t="s">
        <v>188</v>
      </c>
      <c r="AJ114" s="5">
        <v>31</v>
      </c>
      <c r="AK114" s="5">
        <v>28</v>
      </c>
      <c r="AL114" s="5">
        <v>31</v>
      </c>
      <c r="AM114" s="26">
        <v>30</v>
      </c>
      <c r="AN114" s="26">
        <v>31</v>
      </c>
      <c r="AO114" s="26">
        <v>30</v>
      </c>
      <c r="AP114" s="26">
        <v>31</v>
      </c>
      <c r="AQ114" s="26">
        <v>31</v>
      </c>
      <c r="AR114" s="26">
        <v>30</v>
      </c>
      <c r="AS114" s="26">
        <v>31</v>
      </c>
      <c r="AT114" s="26">
        <v>30</v>
      </c>
      <c r="AU114" s="26">
        <v>31</v>
      </c>
    </row>
    <row r="115" spans="1:47" x14ac:dyDescent="0.2">
      <c r="A115" s="92">
        <f>CATCH2009!AQ116/CATCH2009!AT116</f>
        <v>0</v>
      </c>
      <c r="B115" t="s">
        <v>379</v>
      </c>
      <c r="C115" s="22">
        <v>15</v>
      </c>
      <c r="D115" s="14" t="s">
        <v>270</v>
      </c>
      <c r="E115" s="5" t="s">
        <v>226</v>
      </c>
      <c r="G115" s="14"/>
      <c r="H115" s="5" t="s">
        <v>226</v>
      </c>
      <c r="I115" s="26">
        <v>201</v>
      </c>
      <c r="J115" t="s">
        <v>218</v>
      </c>
      <c r="N115" s="122">
        <v>108</v>
      </c>
      <c r="P115" s="72">
        <v>108</v>
      </c>
      <c r="Q115" s="5">
        <v>31</v>
      </c>
      <c r="R115" s="5">
        <v>28</v>
      </c>
      <c r="S115" s="5">
        <v>31</v>
      </c>
      <c r="T115" s="26">
        <v>30</v>
      </c>
      <c r="U115" s="26">
        <v>31</v>
      </c>
      <c r="V115" s="26">
        <v>30</v>
      </c>
      <c r="W115" s="26">
        <v>31</v>
      </c>
      <c r="X115" s="26">
        <v>31</v>
      </c>
      <c r="Y115" s="26">
        <v>30</v>
      </c>
      <c r="Z115" s="26">
        <v>31</v>
      </c>
      <c r="AA115" s="26">
        <v>30</v>
      </c>
      <c r="AB115" s="26">
        <v>31</v>
      </c>
      <c r="AG115" s="71" t="s">
        <v>169</v>
      </c>
      <c r="AH115" s="70">
        <v>5</v>
      </c>
      <c r="AI115" s="81" t="s">
        <v>191</v>
      </c>
      <c r="AJ115" s="97">
        <v>27</v>
      </c>
      <c r="AK115" s="5">
        <v>28</v>
      </c>
      <c r="AL115" s="5">
        <v>31</v>
      </c>
      <c r="AM115" s="96">
        <v>0</v>
      </c>
      <c r="AN115" s="26">
        <v>31</v>
      </c>
      <c r="AO115" s="26">
        <v>30</v>
      </c>
      <c r="AP115" s="26">
        <v>31</v>
      </c>
      <c r="AQ115" s="26">
        <v>31</v>
      </c>
      <c r="AR115" s="26">
        <v>30</v>
      </c>
      <c r="AS115" s="26">
        <v>31</v>
      </c>
      <c r="AT115" s="26">
        <v>30</v>
      </c>
      <c r="AU115" s="26">
        <v>31</v>
      </c>
    </row>
    <row r="116" spans="1:47" x14ac:dyDescent="0.2">
      <c r="A116" s="92">
        <f>CATCH2009!AQ117/CATCH2009!AT117</f>
        <v>0</v>
      </c>
      <c r="B116" t="s">
        <v>372</v>
      </c>
      <c r="C116" s="22">
        <v>15</v>
      </c>
      <c r="D116" s="14" t="s">
        <v>270</v>
      </c>
      <c r="E116" s="5" t="s">
        <v>226</v>
      </c>
      <c r="G116" s="14"/>
      <c r="H116" s="5" t="s">
        <v>226</v>
      </c>
      <c r="I116" s="26">
        <v>160</v>
      </c>
      <c r="J116" t="s">
        <v>217</v>
      </c>
      <c r="N116" s="122">
        <v>109</v>
      </c>
      <c r="P116" s="72">
        <v>109</v>
      </c>
      <c r="Q116" s="5">
        <v>31</v>
      </c>
      <c r="R116" s="5">
        <v>28</v>
      </c>
      <c r="S116" s="5">
        <v>31</v>
      </c>
      <c r="T116" s="26">
        <v>30</v>
      </c>
      <c r="U116" s="26">
        <v>31</v>
      </c>
      <c r="V116" s="26">
        <v>30</v>
      </c>
      <c r="W116" s="26">
        <v>31</v>
      </c>
      <c r="X116" s="26">
        <v>31</v>
      </c>
      <c r="Y116" s="26">
        <v>30</v>
      </c>
      <c r="Z116" s="26">
        <v>31</v>
      </c>
      <c r="AA116" s="26">
        <v>30</v>
      </c>
      <c r="AB116" s="26">
        <v>31</v>
      </c>
      <c r="AG116" s="71" t="s">
        <v>177</v>
      </c>
      <c r="AH116" s="70">
        <v>5</v>
      </c>
      <c r="AI116" s="83" t="s">
        <v>187</v>
      </c>
      <c r="AJ116" s="97">
        <v>27</v>
      </c>
      <c r="AK116" s="5">
        <v>28</v>
      </c>
      <c r="AL116" s="5">
        <v>31</v>
      </c>
      <c r="AM116" s="118">
        <v>18</v>
      </c>
      <c r="AN116" s="26">
        <v>31</v>
      </c>
      <c r="AO116" s="26">
        <v>30</v>
      </c>
      <c r="AP116" s="96">
        <v>0</v>
      </c>
      <c r="AQ116" s="96">
        <v>0</v>
      </c>
      <c r="AR116" s="97">
        <v>17</v>
      </c>
      <c r="AS116" s="26">
        <v>31</v>
      </c>
      <c r="AT116" s="26">
        <v>30</v>
      </c>
      <c r="AU116" s="97">
        <v>20</v>
      </c>
    </row>
    <row r="117" spans="1:47" x14ac:dyDescent="0.2">
      <c r="A117" s="92">
        <f>CATCH2009!AQ118/CATCH2009!AT118</f>
        <v>0</v>
      </c>
      <c r="B117" t="s">
        <v>380</v>
      </c>
      <c r="C117" s="22">
        <v>15</v>
      </c>
      <c r="D117" s="14" t="s">
        <v>270</v>
      </c>
      <c r="E117" s="5" t="s">
        <v>226</v>
      </c>
      <c r="G117" s="14"/>
      <c r="H117" s="5" t="s">
        <v>226</v>
      </c>
      <c r="I117" s="26"/>
      <c r="J117" t="s">
        <v>219</v>
      </c>
      <c r="N117" s="122">
        <v>110</v>
      </c>
      <c r="P117" s="72">
        <v>110</v>
      </c>
      <c r="Q117" s="5">
        <v>31</v>
      </c>
      <c r="R117" s="5">
        <v>28</v>
      </c>
      <c r="S117" s="5">
        <v>31</v>
      </c>
      <c r="T117" s="26">
        <v>30</v>
      </c>
      <c r="U117" s="26">
        <v>31</v>
      </c>
      <c r="V117" s="26">
        <v>30</v>
      </c>
      <c r="W117" s="26">
        <v>31</v>
      </c>
      <c r="X117" s="26">
        <v>31</v>
      </c>
      <c r="Y117" s="26">
        <v>30</v>
      </c>
      <c r="Z117" s="26">
        <v>31</v>
      </c>
      <c r="AA117" s="26">
        <v>30</v>
      </c>
      <c r="AB117" s="26">
        <v>31</v>
      </c>
      <c r="AG117" s="71" t="s">
        <v>140</v>
      </c>
      <c r="AH117" s="70">
        <v>5</v>
      </c>
      <c r="AI117" s="81" t="s">
        <v>187</v>
      </c>
      <c r="AJ117" s="5">
        <v>31</v>
      </c>
      <c r="AK117" s="5">
        <v>28</v>
      </c>
      <c r="AL117" s="5">
        <v>31</v>
      </c>
      <c r="AM117" s="26">
        <v>30</v>
      </c>
      <c r="AN117" s="26">
        <v>31</v>
      </c>
      <c r="AO117" s="26">
        <v>30</v>
      </c>
      <c r="AP117" s="26">
        <v>31</v>
      </c>
      <c r="AQ117" s="26">
        <v>31</v>
      </c>
      <c r="AR117" s="26">
        <v>30</v>
      </c>
      <c r="AS117" s="26">
        <v>31</v>
      </c>
      <c r="AT117" s="26">
        <v>30</v>
      </c>
      <c r="AU117" s="26">
        <v>31</v>
      </c>
    </row>
    <row r="118" spans="1:47" x14ac:dyDescent="0.2">
      <c r="A118" s="92">
        <f>CATCH2009!AQ119/CATCH2009!AT119</f>
        <v>0</v>
      </c>
      <c r="B118" t="s">
        <v>368</v>
      </c>
      <c r="C118" s="22">
        <v>15</v>
      </c>
      <c r="D118" s="14" t="s">
        <v>270</v>
      </c>
      <c r="E118" s="5" t="s">
        <v>226</v>
      </c>
      <c r="G118" s="14"/>
      <c r="H118" s="5" t="s">
        <v>226</v>
      </c>
      <c r="I118" s="26">
        <v>160</v>
      </c>
      <c r="J118" t="s">
        <v>217</v>
      </c>
      <c r="N118" s="122">
        <v>111</v>
      </c>
      <c r="P118" s="72">
        <v>111</v>
      </c>
      <c r="Q118" s="5">
        <v>31</v>
      </c>
      <c r="R118" s="5">
        <v>28</v>
      </c>
      <c r="S118" s="5">
        <v>31</v>
      </c>
      <c r="T118" s="26">
        <v>30</v>
      </c>
      <c r="U118" s="26">
        <v>31</v>
      </c>
      <c r="V118" s="26">
        <v>30</v>
      </c>
      <c r="W118" s="26">
        <v>31</v>
      </c>
      <c r="X118" s="26">
        <v>31</v>
      </c>
      <c r="Y118" s="26">
        <v>30</v>
      </c>
      <c r="Z118" s="26">
        <v>31</v>
      </c>
      <c r="AA118" s="26">
        <v>30</v>
      </c>
      <c r="AB118" s="26">
        <v>31</v>
      </c>
      <c r="AG118" s="71" t="s">
        <v>169</v>
      </c>
      <c r="AH118" s="70">
        <v>5</v>
      </c>
      <c r="AI118" s="83" t="s">
        <v>187</v>
      </c>
      <c r="AJ118" s="97">
        <v>27</v>
      </c>
      <c r="AK118" s="5">
        <v>28</v>
      </c>
      <c r="AL118" s="5">
        <v>31</v>
      </c>
      <c r="AM118" s="118">
        <v>18</v>
      </c>
      <c r="AN118" s="26">
        <v>31</v>
      </c>
      <c r="AO118" s="26">
        <v>30</v>
      </c>
      <c r="AP118" s="96">
        <v>0</v>
      </c>
      <c r="AQ118" s="96">
        <v>0</v>
      </c>
      <c r="AR118" s="97">
        <v>17</v>
      </c>
      <c r="AS118" s="26">
        <v>31</v>
      </c>
      <c r="AT118" s="26">
        <v>30</v>
      </c>
      <c r="AU118" s="97">
        <v>20</v>
      </c>
    </row>
    <row r="119" spans="1:47" x14ac:dyDescent="0.2">
      <c r="A119" s="92">
        <f>CATCH2009!AQ120/CATCH2009!AT120</f>
        <v>0</v>
      </c>
      <c r="B119" t="s">
        <v>375</v>
      </c>
      <c r="C119" s="22">
        <v>15</v>
      </c>
      <c r="D119" s="14" t="s">
        <v>270</v>
      </c>
      <c r="E119" s="5" t="s">
        <v>226</v>
      </c>
      <c r="G119" s="14"/>
      <c r="H119" s="5" t="s">
        <v>226</v>
      </c>
      <c r="I119" s="26"/>
      <c r="J119" t="s">
        <v>219</v>
      </c>
      <c r="N119" s="122">
        <v>112</v>
      </c>
      <c r="P119" s="72">
        <v>112</v>
      </c>
      <c r="Q119" s="5">
        <v>31</v>
      </c>
      <c r="R119" s="5">
        <v>28</v>
      </c>
      <c r="S119" s="5">
        <v>31</v>
      </c>
      <c r="T119" s="26">
        <v>30</v>
      </c>
      <c r="U119" s="26">
        <v>31</v>
      </c>
      <c r="V119" s="26">
        <v>30</v>
      </c>
      <c r="W119" s="26">
        <v>31</v>
      </c>
      <c r="X119" s="26">
        <v>31</v>
      </c>
      <c r="Y119" s="26">
        <v>30</v>
      </c>
      <c r="Z119" s="26">
        <v>31</v>
      </c>
      <c r="AA119" s="26">
        <v>30</v>
      </c>
      <c r="AB119" s="26">
        <v>31</v>
      </c>
      <c r="AG119" s="71" t="s">
        <v>140</v>
      </c>
      <c r="AH119" s="70">
        <v>5</v>
      </c>
      <c r="AI119" s="81" t="s">
        <v>189</v>
      </c>
      <c r="AJ119" s="5">
        <v>31</v>
      </c>
      <c r="AK119" s="5">
        <v>28</v>
      </c>
      <c r="AL119" s="5">
        <v>31</v>
      </c>
      <c r="AM119" s="26">
        <v>30</v>
      </c>
      <c r="AN119" s="26">
        <v>31</v>
      </c>
      <c r="AO119" s="26">
        <v>30</v>
      </c>
      <c r="AP119" s="26">
        <v>31</v>
      </c>
      <c r="AQ119" s="26">
        <v>31</v>
      </c>
      <c r="AR119" s="26">
        <v>30</v>
      </c>
      <c r="AS119" s="26">
        <v>31</v>
      </c>
      <c r="AT119" s="26">
        <v>30</v>
      </c>
      <c r="AU119" s="26">
        <v>31</v>
      </c>
    </row>
    <row r="120" spans="1:47" x14ac:dyDescent="0.2">
      <c r="A120" s="92">
        <f>CATCH2009!AQ121/CATCH2009!AT121</f>
        <v>0</v>
      </c>
      <c r="B120" t="s">
        <v>367</v>
      </c>
      <c r="C120" s="22">
        <v>16</v>
      </c>
      <c r="D120" s="14" t="s">
        <v>188</v>
      </c>
      <c r="E120" s="26" t="s">
        <v>228</v>
      </c>
      <c r="F120" s="26"/>
      <c r="G120" s="14"/>
      <c r="H120" s="26" t="s">
        <v>242</v>
      </c>
      <c r="I120" s="26"/>
      <c r="J120" t="s">
        <v>219</v>
      </c>
      <c r="N120" s="122">
        <v>113</v>
      </c>
      <c r="P120" s="72">
        <v>113</v>
      </c>
      <c r="Q120" s="5">
        <v>31</v>
      </c>
      <c r="R120" s="5">
        <v>28</v>
      </c>
      <c r="S120" s="5">
        <v>31</v>
      </c>
      <c r="T120" s="26">
        <v>30</v>
      </c>
      <c r="U120" s="26">
        <v>31</v>
      </c>
      <c r="V120" s="26">
        <v>30</v>
      </c>
      <c r="W120" s="26">
        <v>31</v>
      </c>
      <c r="X120" s="26">
        <v>31</v>
      </c>
      <c r="Y120" s="26">
        <v>30</v>
      </c>
      <c r="Z120" s="26">
        <v>31</v>
      </c>
      <c r="AA120" s="26">
        <v>30</v>
      </c>
      <c r="AB120" s="26">
        <v>31</v>
      </c>
      <c r="AG120" s="71" t="s">
        <v>174</v>
      </c>
      <c r="AH120" s="70">
        <v>5</v>
      </c>
      <c r="AI120" s="83" t="s">
        <v>192</v>
      </c>
      <c r="AJ120" s="5">
        <v>31</v>
      </c>
      <c r="AK120" s="5">
        <v>28</v>
      </c>
      <c r="AL120" s="5">
        <v>31</v>
      </c>
      <c r="AM120" s="26">
        <v>30</v>
      </c>
      <c r="AN120" s="26">
        <v>31</v>
      </c>
      <c r="AO120" s="26">
        <v>30</v>
      </c>
      <c r="AP120" s="26">
        <v>31</v>
      </c>
      <c r="AQ120" s="26">
        <v>31</v>
      </c>
      <c r="AR120" s="26">
        <v>30</v>
      </c>
      <c r="AS120" s="26">
        <v>31</v>
      </c>
      <c r="AT120" s="26">
        <v>30</v>
      </c>
      <c r="AU120" s="26">
        <v>31</v>
      </c>
    </row>
    <row r="121" spans="1:47" x14ac:dyDescent="0.2">
      <c r="A121" s="92">
        <f>CATCH2009!AQ122/CATCH2009!AT122</f>
        <v>1</v>
      </c>
      <c r="B121" t="s">
        <v>381</v>
      </c>
      <c r="C121" s="22">
        <v>16</v>
      </c>
      <c r="D121" s="14" t="s">
        <v>270</v>
      </c>
      <c r="E121" s="5" t="s">
        <v>226</v>
      </c>
      <c r="G121" s="14"/>
      <c r="H121" s="26" t="s">
        <v>242</v>
      </c>
      <c r="I121" s="26"/>
      <c r="J121" t="s">
        <v>219</v>
      </c>
      <c r="N121" s="122">
        <v>114</v>
      </c>
      <c r="P121" s="72">
        <v>114</v>
      </c>
      <c r="Q121" s="97">
        <v>27</v>
      </c>
      <c r="R121" s="5">
        <v>28</v>
      </c>
      <c r="S121" s="5">
        <v>31</v>
      </c>
      <c r="T121" s="118">
        <v>18</v>
      </c>
      <c r="U121" s="26">
        <v>31</v>
      </c>
      <c r="V121" s="26">
        <v>30</v>
      </c>
      <c r="W121" s="119">
        <v>5</v>
      </c>
      <c r="X121" s="119">
        <v>5</v>
      </c>
      <c r="Y121" s="97">
        <v>17</v>
      </c>
      <c r="Z121" s="26">
        <v>31</v>
      </c>
      <c r="AA121" s="26">
        <v>30</v>
      </c>
      <c r="AB121" s="97">
        <v>20</v>
      </c>
      <c r="AG121" s="71" t="s">
        <v>173</v>
      </c>
      <c r="AH121" s="70">
        <v>5</v>
      </c>
      <c r="AI121" s="83" t="s">
        <v>192</v>
      </c>
      <c r="AJ121" s="5">
        <v>31</v>
      </c>
      <c r="AK121" s="5">
        <v>28</v>
      </c>
      <c r="AL121" s="5">
        <v>31</v>
      </c>
      <c r="AM121" s="26">
        <v>30</v>
      </c>
      <c r="AN121" s="26">
        <v>31</v>
      </c>
      <c r="AO121" s="26">
        <v>30</v>
      </c>
      <c r="AP121" s="26">
        <v>31</v>
      </c>
      <c r="AQ121" s="26">
        <v>31</v>
      </c>
      <c r="AR121" s="26">
        <v>30</v>
      </c>
      <c r="AS121" s="26">
        <v>31</v>
      </c>
      <c r="AT121" s="26">
        <v>30</v>
      </c>
      <c r="AU121" s="26">
        <v>31</v>
      </c>
    </row>
    <row r="122" spans="1:47" x14ac:dyDescent="0.2">
      <c r="A122" s="92">
        <f>CATCH2009!AQ123/CATCH2009!AT123</f>
        <v>0</v>
      </c>
      <c r="B122" t="s">
        <v>382</v>
      </c>
      <c r="C122" s="22">
        <v>17</v>
      </c>
      <c r="D122" s="14" t="s">
        <v>192</v>
      </c>
      <c r="E122" s="26" t="s">
        <v>235</v>
      </c>
      <c r="F122" s="26"/>
      <c r="G122" s="14"/>
      <c r="H122" s="26" t="s">
        <v>242</v>
      </c>
      <c r="I122" s="26"/>
      <c r="J122" t="s">
        <v>219</v>
      </c>
      <c r="N122" s="122">
        <v>115</v>
      </c>
      <c r="P122" s="72">
        <v>115</v>
      </c>
      <c r="Q122" s="5">
        <v>31</v>
      </c>
      <c r="R122" s="5">
        <v>28</v>
      </c>
      <c r="S122" s="5">
        <v>31</v>
      </c>
      <c r="T122" s="26">
        <v>30</v>
      </c>
      <c r="U122" s="26">
        <v>31</v>
      </c>
      <c r="V122" s="26">
        <v>30</v>
      </c>
      <c r="W122" s="26">
        <v>31</v>
      </c>
      <c r="X122" s="26">
        <v>31</v>
      </c>
      <c r="Y122" s="26">
        <v>30</v>
      </c>
      <c r="Z122" s="26">
        <v>31</v>
      </c>
      <c r="AA122" s="26">
        <v>30</v>
      </c>
      <c r="AB122" s="26">
        <v>31</v>
      </c>
      <c r="AG122" s="71" t="s">
        <v>138</v>
      </c>
      <c r="AH122" s="70">
        <v>5</v>
      </c>
      <c r="AI122" s="81" t="s">
        <v>192</v>
      </c>
      <c r="AJ122" s="5">
        <v>31</v>
      </c>
      <c r="AK122" s="5">
        <v>28</v>
      </c>
      <c r="AL122" s="5">
        <v>31</v>
      </c>
      <c r="AM122" s="26">
        <v>30</v>
      </c>
      <c r="AN122" s="26">
        <v>31</v>
      </c>
      <c r="AO122" s="26">
        <v>30</v>
      </c>
      <c r="AP122" s="26">
        <v>31</v>
      </c>
      <c r="AQ122" s="26">
        <v>31</v>
      </c>
      <c r="AR122" s="26">
        <v>30</v>
      </c>
      <c r="AS122" s="26">
        <v>31</v>
      </c>
      <c r="AT122" s="26">
        <v>30</v>
      </c>
      <c r="AU122" s="26">
        <v>31</v>
      </c>
    </row>
    <row r="123" spans="1:47" x14ac:dyDescent="0.2">
      <c r="A123" s="92">
        <f>CATCH2009!AQ124/CATCH2009!AT124</f>
        <v>1.1127175987507952E-2</v>
      </c>
      <c r="B123" t="s">
        <v>383</v>
      </c>
      <c r="C123" s="22">
        <v>17</v>
      </c>
      <c r="D123" s="14" t="s">
        <v>192</v>
      </c>
      <c r="E123" s="26" t="s">
        <v>235</v>
      </c>
      <c r="F123" s="26"/>
      <c r="G123" s="14"/>
      <c r="H123" s="5" t="s">
        <v>228</v>
      </c>
      <c r="I123" s="26"/>
      <c r="J123" t="s">
        <v>219</v>
      </c>
      <c r="N123" s="122">
        <v>116</v>
      </c>
      <c r="P123" s="72">
        <v>116</v>
      </c>
      <c r="Q123" s="5">
        <v>31</v>
      </c>
      <c r="R123" s="5">
        <v>28</v>
      </c>
      <c r="S123" s="5">
        <v>31</v>
      </c>
      <c r="T123" s="26">
        <v>30</v>
      </c>
      <c r="U123" s="26">
        <v>31</v>
      </c>
      <c r="V123" s="26">
        <v>30</v>
      </c>
      <c r="W123" s="26">
        <v>31</v>
      </c>
      <c r="X123" s="26">
        <v>31</v>
      </c>
      <c r="Y123" s="26">
        <v>30</v>
      </c>
      <c r="Z123" s="26">
        <v>31</v>
      </c>
      <c r="AA123" s="26">
        <v>30</v>
      </c>
      <c r="AB123" s="26">
        <v>31</v>
      </c>
      <c r="AG123" s="71" t="s">
        <v>170</v>
      </c>
      <c r="AH123" s="70">
        <v>5</v>
      </c>
      <c r="AI123" s="83" t="s">
        <v>192</v>
      </c>
      <c r="AJ123" s="5">
        <v>31</v>
      </c>
      <c r="AK123" s="5">
        <v>28</v>
      </c>
      <c r="AL123" s="5">
        <v>31</v>
      </c>
      <c r="AM123" s="26">
        <v>30</v>
      </c>
      <c r="AN123" s="26">
        <v>31</v>
      </c>
      <c r="AO123" s="26">
        <v>30</v>
      </c>
      <c r="AP123" s="26">
        <v>31</v>
      </c>
      <c r="AQ123" s="26">
        <v>31</v>
      </c>
      <c r="AR123" s="26">
        <v>30</v>
      </c>
      <c r="AS123" s="26">
        <v>31</v>
      </c>
      <c r="AT123" s="26">
        <v>30</v>
      </c>
      <c r="AU123" s="26">
        <v>31</v>
      </c>
    </row>
    <row r="124" spans="1:47" x14ac:dyDescent="0.2">
      <c r="A124" s="92">
        <f>CATCH2009!AQ125/CATCH2009!AT125</f>
        <v>0</v>
      </c>
      <c r="B124" t="s">
        <v>384</v>
      </c>
      <c r="C124" s="22">
        <v>17</v>
      </c>
      <c r="D124" s="14" t="s">
        <v>192</v>
      </c>
      <c r="E124" s="26" t="s">
        <v>235</v>
      </c>
      <c r="F124" s="26"/>
      <c r="G124" s="14"/>
      <c r="H124" s="26" t="s">
        <v>242</v>
      </c>
      <c r="I124" s="26"/>
      <c r="J124" t="s">
        <v>219</v>
      </c>
      <c r="N124" s="122">
        <v>117</v>
      </c>
      <c r="P124" s="72">
        <v>117</v>
      </c>
      <c r="Q124" s="5">
        <v>31</v>
      </c>
      <c r="R124" s="5">
        <v>28</v>
      </c>
      <c r="S124" s="5">
        <v>31</v>
      </c>
      <c r="T124" s="26">
        <v>30</v>
      </c>
      <c r="U124" s="26">
        <v>31</v>
      </c>
      <c r="V124" s="26">
        <v>30</v>
      </c>
      <c r="W124" s="26">
        <v>31</v>
      </c>
      <c r="X124" s="26">
        <v>31</v>
      </c>
      <c r="Y124" s="26">
        <v>30</v>
      </c>
      <c r="Z124" s="26">
        <v>31</v>
      </c>
      <c r="AA124" s="26">
        <v>30</v>
      </c>
      <c r="AB124" s="26">
        <v>31</v>
      </c>
      <c r="AG124" s="71" t="s">
        <v>135</v>
      </c>
      <c r="AH124" s="70">
        <v>5</v>
      </c>
      <c r="AI124" s="83" t="s">
        <v>192</v>
      </c>
      <c r="AJ124" s="5">
        <v>31</v>
      </c>
      <c r="AK124" s="5">
        <v>28</v>
      </c>
      <c r="AL124" s="5">
        <v>31</v>
      </c>
      <c r="AM124" s="26">
        <v>30</v>
      </c>
      <c r="AN124" s="26">
        <v>31</v>
      </c>
      <c r="AO124" s="26">
        <v>30</v>
      </c>
      <c r="AP124" s="26">
        <v>31</v>
      </c>
      <c r="AQ124" s="26">
        <v>31</v>
      </c>
      <c r="AR124" s="26">
        <v>30</v>
      </c>
      <c r="AS124" s="26">
        <v>31</v>
      </c>
      <c r="AT124" s="26">
        <v>30</v>
      </c>
      <c r="AU124" s="26">
        <v>31</v>
      </c>
    </row>
    <row r="125" spans="1:47" x14ac:dyDescent="0.2">
      <c r="A125" s="92">
        <f>CATCH2009!AQ126/CATCH2009!AT126</f>
        <v>0</v>
      </c>
      <c r="B125" t="s">
        <v>385</v>
      </c>
      <c r="C125" s="22">
        <v>17</v>
      </c>
      <c r="D125" s="14" t="s">
        <v>192</v>
      </c>
      <c r="E125" s="27" t="s">
        <v>235</v>
      </c>
      <c r="G125" s="14"/>
      <c r="H125" s="26" t="s">
        <v>241</v>
      </c>
      <c r="I125" s="26"/>
      <c r="J125" t="s">
        <v>219</v>
      </c>
      <c r="N125" s="122">
        <v>118</v>
      </c>
      <c r="P125" s="72">
        <v>118</v>
      </c>
      <c r="Q125" s="5">
        <v>31</v>
      </c>
      <c r="R125" s="5">
        <v>28</v>
      </c>
      <c r="S125" s="5">
        <v>31</v>
      </c>
      <c r="T125" s="26">
        <v>30</v>
      </c>
      <c r="U125" s="26">
        <v>31</v>
      </c>
      <c r="V125" s="26">
        <v>30</v>
      </c>
      <c r="W125" s="26">
        <v>31</v>
      </c>
      <c r="X125" s="26">
        <v>31</v>
      </c>
      <c r="Y125" s="26">
        <v>30</v>
      </c>
      <c r="Z125" s="26">
        <v>31</v>
      </c>
      <c r="AA125" s="26">
        <v>30</v>
      </c>
      <c r="AB125" s="26">
        <v>31</v>
      </c>
      <c r="AG125" s="71" t="s">
        <v>172</v>
      </c>
      <c r="AH125" s="70">
        <v>5</v>
      </c>
      <c r="AI125" s="81" t="s">
        <v>190</v>
      </c>
      <c r="AJ125" s="5">
        <v>31</v>
      </c>
      <c r="AK125" s="5">
        <v>28</v>
      </c>
      <c r="AL125" s="5">
        <v>31</v>
      </c>
      <c r="AM125" s="26">
        <v>30</v>
      </c>
      <c r="AN125" s="26">
        <v>31</v>
      </c>
      <c r="AO125" s="26">
        <v>30</v>
      </c>
      <c r="AP125" s="26">
        <v>31</v>
      </c>
      <c r="AQ125" s="26">
        <v>31</v>
      </c>
      <c r="AR125" s="26">
        <v>30</v>
      </c>
      <c r="AS125" s="26">
        <v>31</v>
      </c>
      <c r="AT125" s="26">
        <v>30</v>
      </c>
      <c r="AU125" s="26">
        <v>31</v>
      </c>
    </row>
    <row r="126" spans="1:47" x14ac:dyDescent="0.2">
      <c r="A126" s="92">
        <f>CATCH2009!AQ127/CATCH2009!AT127</f>
        <v>1</v>
      </c>
      <c r="B126" t="s">
        <v>383</v>
      </c>
      <c r="C126" s="22">
        <v>17</v>
      </c>
      <c r="D126" s="14" t="s">
        <v>189</v>
      </c>
      <c r="E126" s="5" t="s">
        <v>226</v>
      </c>
      <c r="G126" s="14"/>
      <c r="H126" s="5" t="s">
        <v>228</v>
      </c>
      <c r="I126" s="26"/>
      <c r="J126" t="s">
        <v>219</v>
      </c>
      <c r="N126" s="122">
        <v>119</v>
      </c>
      <c r="P126" s="72">
        <v>119</v>
      </c>
      <c r="Q126" s="5">
        <v>31</v>
      </c>
      <c r="R126" s="5">
        <v>28</v>
      </c>
      <c r="S126" s="5">
        <v>31</v>
      </c>
      <c r="T126" s="26">
        <v>30</v>
      </c>
      <c r="U126" s="26">
        <v>31</v>
      </c>
      <c r="V126" s="26">
        <v>30</v>
      </c>
      <c r="W126" s="26">
        <v>31</v>
      </c>
      <c r="X126" s="26">
        <v>31</v>
      </c>
      <c r="Y126" s="26">
        <v>30</v>
      </c>
      <c r="Z126" s="26">
        <v>31</v>
      </c>
      <c r="AA126" s="26">
        <v>30</v>
      </c>
      <c r="AB126" s="26">
        <v>31</v>
      </c>
      <c r="AG126" s="71" t="s">
        <v>159</v>
      </c>
      <c r="AH126" s="70">
        <v>5</v>
      </c>
      <c r="AI126" s="81" t="s">
        <v>188</v>
      </c>
      <c r="AJ126" s="5">
        <v>31</v>
      </c>
      <c r="AK126" s="5">
        <v>28</v>
      </c>
      <c r="AL126" s="5">
        <v>31</v>
      </c>
      <c r="AM126" s="26">
        <v>30</v>
      </c>
      <c r="AN126" s="26">
        <v>31</v>
      </c>
      <c r="AO126" s="26">
        <v>30</v>
      </c>
      <c r="AP126" s="26">
        <v>31</v>
      </c>
      <c r="AQ126" s="26">
        <v>31</v>
      </c>
      <c r="AR126" s="26">
        <v>30</v>
      </c>
      <c r="AS126" s="26">
        <v>31</v>
      </c>
      <c r="AT126" s="26">
        <v>30</v>
      </c>
      <c r="AU126" s="26">
        <v>31</v>
      </c>
    </row>
    <row r="127" spans="1:47" x14ac:dyDescent="0.2">
      <c r="A127" s="92">
        <f>CATCH2009!AQ128/CATCH2009!AT128</f>
        <v>0</v>
      </c>
      <c r="B127" t="s">
        <v>386</v>
      </c>
      <c r="C127" s="22">
        <v>17</v>
      </c>
      <c r="D127" s="14" t="s">
        <v>189</v>
      </c>
      <c r="E127" s="5" t="s">
        <v>226</v>
      </c>
      <c r="G127" s="14"/>
      <c r="H127" s="129" t="s">
        <v>228</v>
      </c>
      <c r="I127" s="26"/>
      <c r="J127" s="128" t="s">
        <v>286</v>
      </c>
      <c r="N127" s="122">
        <v>120</v>
      </c>
      <c r="P127" s="72">
        <v>120</v>
      </c>
      <c r="Q127" s="5">
        <v>31</v>
      </c>
      <c r="R127" s="5">
        <v>28</v>
      </c>
      <c r="S127" s="5">
        <v>31</v>
      </c>
      <c r="T127" s="26">
        <v>30</v>
      </c>
      <c r="U127" s="26">
        <v>31</v>
      </c>
      <c r="V127" s="26">
        <v>30</v>
      </c>
      <c r="W127" s="26">
        <v>31</v>
      </c>
      <c r="X127" s="26">
        <v>31</v>
      </c>
      <c r="Y127" s="26">
        <v>30</v>
      </c>
      <c r="Z127" s="26">
        <v>31</v>
      </c>
      <c r="AA127" s="26">
        <v>30</v>
      </c>
      <c r="AB127" s="26">
        <v>31</v>
      </c>
      <c r="AG127" s="71" t="s">
        <v>175</v>
      </c>
      <c r="AH127" s="70">
        <v>5</v>
      </c>
      <c r="AI127" s="83" t="s">
        <v>188</v>
      </c>
      <c r="AJ127" s="5">
        <v>31</v>
      </c>
      <c r="AK127" s="5">
        <v>28</v>
      </c>
      <c r="AL127" s="5">
        <v>31</v>
      </c>
      <c r="AM127" s="26">
        <v>30</v>
      </c>
      <c r="AN127" s="26">
        <v>31</v>
      </c>
      <c r="AO127" s="26">
        <v>30</v>
      </c>
      <c r="AP127" s="26">
        <v>31</v>
      </c>
      <c r="AQ127" s="26">
        <v>31</v>
      </c>
      <c r="AR127" s="26">
        <v>30</v>
      </c>
      <c r="AS127" s="26">
        <v>31</v>
      </c>
      <c r="AT127" s="26">
        <v>30</v>
      </c>
      <c r="AU127" s="26">
        <v>31</v>
      </c>
    </row>
    <row r="128" spans="1:47" x14ac:dyDescent="0.2">
      <c r="A128" s="92">
        <f>CATCH2009!AQ129/CATCH2009!AT129</f>
        <v>0</v>
      </c>
      <c r="B128" t="s">
        <v>385</v>
      </c>
      <c r="C128" s="22">
        <v>17</v>
      </c>
      <c r="D128" s="14" t="s">
        <v>189</v>
      </c>
      <c r="E128" s="5" t="s">
        <v>226</v>
      </c>
      <c r="G128" s="14"/>
      <c r="H128" s="26" t="s">
        <v>241</v>
      </c>
      <c r="I128" s="26"/>
      <c r="J128" t="s">
        <v>219</v>
      </c>
      <c r="N128" s="122">
        <v>121</v>
      </c>
      <c r="P128" s="72">
        <v>121</v>
      </c>
      <c r="Q128" s="5">
        <v>31</v>
      </c>
      <c r="R128" s="5">
        <v>28</v>
      </c>
      <c r="S128" s="5">
        <v>31</v>
      </c>
      <c r="T128" s="26">
        <v>30</v>
      </c>
      <c r="U128" s="26">
        <v>31</v>
      </c>
      <c r="V128" s="26">
        <v>30</v>
      </c>
      <c r="W128" s="26">
        <v>31</v>
      </c>
      <c r="X128" s="26">
        <v>31</v>
      </c>
      <c r="Y128" s="26">
        <v>30</v>
      </c>
      <c r="Z128" s="26">
        <v>31</v>
      </c>
      <c r="AA128" s="26">
        <v>30</v>
      </c>
      <c r="AB128" s="26">
        <v>31</v>
      </c>
      <c r="AG128" s="71" t="s">
        <v>176</v>
      </c>
      <c r="AH128" s="70">
        <v>5</v>
      </c>
      <c r="AI128" s="83" t="s">
        <v>188</v>
      </c>
      <c r="AJ128" s="5">
        <v>31</v>
      </c>
      <c r="AK128" s="5">
        <v>28</v>
      </c>
      <c r="AL128" s="5">
        <v>31</v>
      </c>
      <c r="AM128" s="26">
        <v>30</v>
      </c>
      <c r="AN128" s="26">
        <v>31</v>
      </c>
      <c r="AO128" s="26">
        <v>30</v>
      </c>
      <c r="AP128" s="26">
        <v>31</v>
      </c>
      <c r="AQ128" s="26">
        <v>31</v>
      </c>
      <c r="AR128" s="26">
        <v>30</v>
      </c>
      <c r="AS128" s="26">
        <v>31</v>
      </c>
      <c r="AT128" s="26">
        <v>30</v>
      </c>
      <c r="AU128" s="26">
        <v>31</v>
      </c>
    </row>
    <row r="129" spans="1:47" x14ac:dyDescent="0.2">
      <c r="A129" s="92">
        <f>CATCH2009!AQ130/CATCH2009!AT130</f>
        <v>0.3347730421318556</v>
      </c>
      <c r="B129" t="s">
        <v>383</v>
      </c>
      <c r="C129" s="22">
        <v>17</v>
      </c>
      <c r="D129" s="14" t="s">
        <v>188</v>
      </c>
      <c r="E129" s="26" t="s">
        <v>352</v>
      </c>
      <c r="F129" s="26"/>
      <c r="G129" s="14"/>
      <c r="H129" s="26" t="s">
        <v>241</v>
      </c>
      <c r="I129" s="26"/>
      <c r="J129" t="s">
        <v>219</v>
      </c>
      <c r="N129" s="122">
        <v>122</v>
      </c>
      <c r="P129" s="72">
        <v>122</v>
      </c>
      <c r="Q129" s="5">
        <v>31</v>
      </c>
      <c r="R129" s="5">
        <v>28</v>
      </c>
      <c r="S129" s="5">
        <v>31</v>
      </c>
      <c r="T129" s="26">
        <v>30</v>
      </c>
      <c r="U129" s="26">
        <v>31</v>
      </c>
      <c r="V129" s="26">
        <v>30</v>
      </c>
      <c r="W129" s="26">
        <v>31</v>
      </c>
      <c r="X129" s="26">
        <v>31</v>
      </c>
      <c r="Y129" s="26">
        <v>30</v>
      </c>
      <c r="Z129" s="26">
        <v>31</v>
      </c>
      <c r="AA129" s="26">
        <v>30</v>
      </c>
      <c r="AB129" s="26">
        <v>31</v>
      </c>
      <c r="AG129" s="71" t="s">
        <v>138</v>
      </c>
      <c r="AH129" s="70">
        <v>5</v>
      </c>
      <c r="AI129" s="83" t="s">
        <v>188</v>
      </c>
      <c r="AJ129" s="5">
        <v>31</v>
      </c>
      <c r="AK129" s="5">
        <v>28</v>
      </c>
      <c r="AL129" s="5">
        <v>31</v>
      </c>
      <c r="AM129" s="26">
        <v>30</v>
      </c>
      <c r="AN129" s="26">
        <v>31</v>
      </c>
      <c r="AO129" s="26">
        <v>30</v>
      </c>
      <c r="AP129" s="26">
        <v>31</v>
      </c>
      <c r="AQ129" s="26">
        <v>31</v>
      </c>
      <c r="AR129" s="26">
        <v>30</v>
      </c>
      <c r="AS129" s="26">
        <v>31</v>
      </c>
      <c r="AT129" s="26">
        <v>30</v>
      </c>
      <c r="AU129" s="26">
        <v>31</v>
      </c>
    </row>
    <row r="130" spans="1:47" x14ac:dyDescent="0.2">
      <c r="A130" s="92">
        <f>CATCH2009!AQ131/CATCH2009!AT131</f>
        <v>0</v>
      </c>
      <c r="B130" t="s">
        <v>385</v>
      </c>
      <c r="C130" s="22">
        <v>17</v>
      </c>
      <c r="D130" s="14" t="s">
        <v>188</v>
      </c>
      <c r="E130" s="129" t="s">
        <v>352</v>
      </c>
      <c r="G130" s="14"/>
      <c r="H130" s="26" t="s">
        <v>241</v>
      </c>
      <c r="I130" s="26"/>
      <c r="J130" t="s">
        <v>219</v>
      </c>
      <c r="N130" s="122">
        <v>123</v>
      </c>
      <c r="P130" s="72">
        <v>123</v>
      </c>
      <c r="Q130" s="5">
        <v>31</v>
      </c>
      <c r="R130" s="5">
        <v>28</v>
      </c>
      <c r="S130" s="5">
        <v>31</v>
      </c>
      <c r="T130" s="26">
        <v>30</v>
      </c>
      <c r="U130" s="26">
        <v>31</v>
      </c>
      <c r="V130" s="26">
        <v>30</v>
      </c>
      <c r="W130" s="26">
        <v>31</v>
      </c>
      <c r="X130" s="26">
        <v>31</v>
      </c>
      <c r="Y130" s="26">
        <v>30</v>
      </c>
      <c r="Z130" s="26">
        <v>31</v>
      </c>
      <c r="AA130" s="26">
        <v>30</v>
      </c>
      <c r="AB130" s="26">
        <v>31</v>
      </c>
      <c r="AG130" s="71" t="s">
        <v>173</v>
      </c>
      <c r="AH130" s="70">
        <v>5</v>
      </c>
      <c r="AI130" s="83" t="s">
        <v>188</v>
      </c>
      <c r="AJ130" s="5">
        <v>31</v>
      </c>
      <c r="AK130" s="5">
        <v>28</v>
      </c>
      <c r="AL130" s="5">
        <v>31</v>
      </c>
      <c r="AM130" s="26">
        <v>30</v>
      </c>
      <c r="AN130" s="26">
        <v>31</v>
      </c>
      <c r="AO130" s="26">
        <v>30</v>
      </c>
      <c r="AP130" s="26">
        <v>31</v>
      </c>
      <c r="AQ130" s="26">
        <v>31</v>
      </c>
      <c r="AR130" s="26">
        <v>30</v>
      </c>
      <c r="AS130" s="26">
        <v>31</v>
      </c>
      <c r="AT130" s="26">
        <v>30</v>
      </c>
      <c r="AU130" s="26">
        <v>31</v>
      </c>
    </row>
    <row r="131" spans="1:47" x14ac:dyDescent="0.2">
      <c r="A131" s="92">
        <f>CATCH2009!AQ132/CATCH2009!AT132</f>
        <v>0.86040275807962141</v>
      </c>
      <c r="B131" t="s">
        <v>383</v>
      </c>
      <c r="C131" s="22">
        <v>17</v>
      </c>
      <c r="D131" s="14" t="s">
        <v>191</v>
      </c>
      <c r="E131" s="5" t="s">
        <v>226</v>
      </c>
      <c r="G131" s="14"/>
      <c r="H131" s="5" t="s">
        <v>228</v>
      </c>
      <c r="I131" s="26"/>
      <c r="J131" s="26" t="s">
        <v>236</v>
      </c>
      <c r="N131" s="122">
        <v>124</v>
      </c>
      <c r="P131" s="72">
        <v>124</v>
      </c>
      <c r="Q131" s="97">
        <v>27</v>
      </c>
      <c r="R131" s="5">
        <v>28</v>
      </c>
      <c r="S131" s="5">
        <v>31</v>
      </c>
      <c r="T131" s="117">
        <v>5</v>
      </c>
      <c r="U131" s="26">
        <v>31</v>
      </c>
      <c r="V131" s="26">
        <v>30</v>
      </c>
      <c r="W131" s="26">
        <v>31</v>
      </c>
      <c r="X131" s="26">
        <v>31</v>
      </c>
      <c r="Y131" s="26">
        <v>30</v>
      </c>
      <c r="Z131" s="26">
        <v>31</v>
      </c>
      <c r="AA131" s="26">
        <v>30</v>
      </c>
      <c r="AB131" s="26">
        <v>31</v>
      </c>
      <c r="AG131" s="71" t="s">
        <v>167</v>
      </c>
      <c r="AH131" s="70">
        <v>5</v>
      </c>
      <c r="AI131" s="81" t="s">
        <v>188</v>
      </c>
      <c r="AJ131" s="5">
        <v>31</v>
      </c>
      <c r="AK131" s="5">
        <v>28</v>
      </c>
      <c r="AL131" s="5">
        <v>31</v>
      </c>
      <c r="AM131" s="26">
        <v>30</v>
      </c>
      <c r="AN131" s="26">
        <v>31</v>
      </c>
      <c r="AO131" s="26">
        <v>30</v>
      </c>
      <c r="AP131" s="26">
        <v>31</v>
      </c>
      <c r="AQ131" s="26">
        <v>31</v>
      </c>
      <c r="AR131" s="26">
        <v>30</v>
      </c>
      <c r="AS131" s="26">
        <v>31</v>
      </c>
      <c r="AT131" s="26">
        <v>30</v>
      </c>
      <c r="AU131" s="26">
        <v>31</v>
      </c>
    </row>
    <row r="132" spans="1:47" x14ac:dyDescent="0.2">
      <c r="A132" s="92">
        <f>CATCH2009!AQ133/CATCH2009!AT133</f>
        <v>4.4368600682593864E-2</v>
      </c>
      <c r="B132" t="s">
        <v>384</v>
      </c>
      <c r="C132" s="22">
        <v>17</v>
      </c>
      <c r="D132" s="14" t="s">
        <v>191</v>
      </c>
      <c r="E132" s="5" t="s">
        <v>226</v>
      </c>
      <c r="G132" s="14"/>
      <c r="H132" s="26" t="s">
        <v>228</v>
      </c>
      <c r="I132" s="26"/>
      <c r="J132" t="s">
        <v>219</v>
      </c>
      <c r="N132" s="122">
        <v>125</v>
      </c>
      <c r="P132" s="72">
        <v>125</v>
      </c>
      <c r="T132" s="26"/>
      <c r="U132" s="26"/>
      <c r="V132" s="26"/>
      <c r="W132" s="26"/>
      <c r="X132" s="26"/>
      <c r="Y132" s="26"/>
      <c r="Z132" s="26"/>
      <c r="AA132" s="26"/>
      <c r="AB132" s="26"/>
      <c r="AG132" s="71" t="s">
        <v>171</v>
      </c>
      <c r="AH132" s="70">
        <v>5</v>
      </c>
      <c r="AI132" s="83" t="s">
        <v>188</v>
      </c>
      <c r="AJ132" s="5">
        <v>31</v>
      </c>
      <c r="AK132" s="5">
        <v>28</v>
      </c>
      <c r="AL132" s="5">
        <v>31</v>
      </c>
      <c r="AM132" s="26">
        <v>30</v>
      </c>
      <c r="AN132" s="26">
        <v>31</v>
      </c>
      <c r="AO132" s="26">
        <v>30</v>
      </c>
      <c r="AP132" s="26">
        <v>31</v>
      </c>
      <c r="AQ132" s="26">
        <v>31</v>
      </c>
      <c r="AR132" s="26">
        <v>30</v>
      </c>
      <c r="AS132" s="26">
        <v>31</v>
      </c>
      <c r="AT132" s="26">
        <v>30</v>
      </c>
      <c r="AU132" s="26">
        <v>31</v>
      </c>
    </row>
    <row r="133" spans="1:47" x14ac:dyDescent="0.2">
      <c r="A133" s="92">
        <f>CATCH2009!AQ134/CATCH2009!AT134</f>
        <v>0</v>
      </c>
      <c r="B133" t="s">
        <v>385</v>
      </c>
      <c r="C133" s="22">
        <v>17</v>
      </c>
      <c r="D133" s="14" t="s">
        <v>191</v>
      </c>
      <c r="E133" s="5" t="s">
        <v>226</v>
      </c>
      <c r="G133" s="14"/>
      <c r="H133" s="26" t="s">
        <v>241</v>
      </c>
      <c r="I133" s="26"/>
      <c r="J133" t="s">
        <v>219</v>
      </c>
      <c r="N133" s="122">
        <v>126</v>
      </c>
      <c r="P133" s="72">
        <v>126</v>
      </c>
      <c r="Q133" s="5">
        <v>31</v>
      </c>
      <c r="R133" s="5">
        <v>28</v>
      </c>
      <c r="S133" s="5">
        <v>31</v>
      </c>
      <c r="T133" s="26">
        <v>30</v>
      </c>
      <c r="U133" s="26">
        <v>31</v>
      </c>
      <c r="V133" s="26">
        <v>30</v>
      </c>
      <c r="W133" s="26">
        <v>31</v>
      </c>
      <c r="X133" s="26">
        <v>31</v>
      </c>
      <c r="Y133" s="26">
        <v>30</v>
      </c>
      <c r="Z133" s="26">
        <v>31</v>
      </c>
      <c r="AA133" s="26">
        <v>30</v>
      </c>
      <c r="AB133" s="26">
        <v>31</v>
      </c>
      <c r="AG133" s="71" t="s">
        <v>178</v>
      </c>
      <c r="AH133" s="70">
        <v>5</v>
      </c>
      <c r="AI133" s="81" t="s">
        <v>188</v>
      </c>
      <c r="AJ133" s="5">
        <v>31</v>
      </c>
      <c r="AK133" s="5">
        <v>28</v>
      </c>
      <c r="AL133" s="5">
        <v>31</v>
      </c>
      <c r="AM133" s="26">
        <v>30</v>
      </c>
      <c r="AN133" s="26">
        <v>31</v>
      </c>
      <c r="AO133" s="26">
        <v>30</v>
      </c>
      <c r="AP133" s="26">
        <v>31</v>
      </c>
      <c r="AQ133" s="26">
        <v>31</v>
      </c>
      <c r="AR133" s="26">
        <v>30</v>
      </c>
      <c r="AS133" s="26">
        <v>31</v>
      </c>
      <c r="AT133" s="26">
        <v>30</v>
      </c>
      <c r="AU133" s="26">
        <v>31</v>
      </c>
    </row>
    <row r="134" spans="1:47" x14ac:dyDescent="0.2">
      <c r="A134" s="92">
        <f>CATCH2009!AQ135/CATCH2009!AT135</f>
        <v>2.4223580028200582E-2</v>
      </c>
      <c r="B134" t="s">
        <v>387</v>
      </c>
      <c r="C134" s="22">
        <v>17</v>
      </c>
      <c r="D134" s="14" t="s">
        <v>270</v>
      </c>
      <c r="E134" s="5" t="s">
        <v>226</v>
      </c>
      <c r="G134" s="14"/>
      <c r="H134" s="26" t="s">
        <v>228</v>
      </c>
      <c r="I134" s="26"/>
      <c r="J134" t="s">
        <v>219</v>
      </c>
      <c r="N134" s="122">
        <v>127</v>
      </c>
      <c r="P134" s="72">
        <v>127</v>
      </c>
      <c r="Q134" s="5">
        <v>31</v>
      </c>
      <c r="R134" s="5">
        <v>28</v>
      </c>
      <c r="S134" s="5">
        <v>31</v>
      </c>
      <c r="T134" s="26">
        <v>30</v>
      </c>
      <c r="U134" s="26">
        <v>31</v>
      </c>
      <c r="V134" s="26">
        <v>30</v>
      </c>
      <c r="W134" s="26">
        <v>31</v>
      </c>
      <c r="X134" s="26">
        <v>31</v>
      </c>
      <c r="Y134" s="26">
        <v>30</v>
      </c>
      <c r="Z134" s="26">
        <v>31</v>
      </c>
      <c r="AA134" s="26">
        <v>30</v>
      </c>
      <c r="AB134" s="26">
        <v>31</v>
      </c>
      <c r="AG134" s="71" t="s">
        <v>170</v>
      </c>
      <c r="AH134" s="70">
        <v>5</v>
      </c>
      <c r="AI134" s="81" t="s">
        <v>188</v>
      </c>
      <c r="AJ134" s="5">
        <v>31</v>
      </c>
      <c r="AK134" s="5">
        <v>28</v>
      </c>
      <c r="AL134" s="5">
        <v>31</v>
      </c>
      <c r="AM134" s="26">
        <v>30</v>
      </c>
      <c r="AN134" s="26">
        <v>31</v>
      </c>
      <c r="AO134" s="26">
        <v>30</v>
      </c>
      <c r="AP134" s="26">
        <v>31</v>
      </c>
      <c r="AQ134" s="26">
        <v>31</v>
      </c>
      <c r="AR134" s="26">
        <v>30</v>
      </c>
      <c r="AS134" s="26">
        <v>31</v>
      </c>
      <c r="AT134" s="26">
        <v>30</v>
      </c>
      <c r="AU134" s="26">
        <v>31</v>
      </c>
    </row>
    <row r="135" spans="1:47" x14ac:dyDescent="0.2">
      <c r="A135" s="92">
        <f>CATCH2009!AQ136/CATCH2009!AT136</f>
        <v>0.94991892604178918</v>
      </c>
      <c r="B135" t="s">
        <v>383</v>
      </c>
      <c r="C135" s="22">
        <v>17</v>
      </c>
      <c r="D135" s="14" t="s">
        <v>270</v>
      </c>
      <c r="E135" s="5" t="s">
        <v>226</v>
      </c>
      <c r="G135" s="14"/>
      <c r="H135" s="5" t="s">
        <v>226</v>
      </c>
      <c r="I135" s="26">
        <v>201</v>
      </c>
      <c r="J135" t="s">
        <v>218</v>
      </c>
      <c r="N135" s="122">
        <v>128</v>
      </c>
      <c r="P135" s="72">
        <v>128</v>
      </c>
      <c r="Q135" s="97">
        <v>27</v>
      </c>
      <c r="R135" s="5">
        <v>28</v>
      </c>
      <c r="S135" s="5">
        <v>31</v>
      </c>
      <c r="T135" s="118">
        <v>18</v>
      </c>
      <c r="U135" s="26">
        <v>31</v>
      </c>
      <c r="V135" s="26">
        <v>30</v>
      </c>
      <c r="W135" s="119">
        <v>5</v>
      </c>
      <c r="X135" s="119">
        <v>5</v>
      </c>
      <c r="Y135" s="97">
        <v>17</v>
      </c>
      <c r="Z135" s="26">
        <v>31</v>
      </c>
      <c r="AA135" s="26">
        <v>30</v>
      </c>
      <c r="AB135" s="97">
        <v>20</v>
      </c>
      <c r="AG135" s="71" t="s">
        <v>169</v>
      </c>
      <c r="AH135" s="70">
        <v>6</v>
      </c>
      <c r="AI135" s="81" t="s">
        <v>191</v>
      </c>
      <c r="AJ135" s="97">
        <v>27</v>
      </c>
      <c r="AK135" s="5">
        <v>28</v>
      </c>
      <c r="AL135" s="5">
        <v>31</v>
      </c>
      <c r="AM135" s="96">
        <v>0</v>
      </c>
      <c r="AN135" s="26">
        <v>31</v>
      </c>
      <c r="AO135" s="26">
        <v>30</v>
      </c>
      <c r="AP135" s="26">
        <v>31</v>
      </c>
      <c r="AQ135" s="26">
        <v>31</v>
      </c>
      <c r="AR135" s="26">
        <v>30</v>
      </c>
      <c r="AS135" s="26">
        <v>31</v>
      </c>
      <c r="AT135" s="26">
        <v>30</v>
      </c>
      <c r="AU135" s="26">
        <v>31</v>
      </c>
    </row>
    <row r="136" spans="1:47" x14ac:dyDescent="0.2">
      <c r="A136" s="92">
        <f>CATCH2009!AQ137/CATCH2009!AT137</f>
        <v>0</v>
      </c>
      <c r="B136" t="s">
        <v>386</v>
      </c>
      <c r="C136" s="22">
        <v>17</v>
      </c>
      <c r="D136" s="14" t="s">
        <v>270</v>
      </c>
      <c r="E136" s="5" t="s">
        <v>226</v>
      </c>
      <c r="G136" s="14"/>
      <c r="H136" s="5" t="s">
        <v>226</v>
      </c>
      <c r="I136" s="26">
        <v>160</v>
      </c>
      <c r="J136" t="s">
        <v>217</v>
      </c>
      <c r="N136" s="122">
        <v>129</v>
      </c>
      <c r="P136" s="72">
        <v>129</v>
      </c>
      <c r="Q136" s="5">
        <v>31</v>
      </c>
      <c r="R136" s="5">
        <v>28</v>
      </c>
      <c r="S136" s="5">
        <v>31</v>
      </c>
      <c r="T136" s="26">
        <v>30</v>
      </c>
      <c r="U136" s="26">
        <v>31</v>
      </c>
      <c r="V136" s="26">
        <v>30</v>
      </c>
      <c r="W136" s="26">
        <v>31</v>
      </c>
      <c r="X136" s="26">
        <v>31</v>
      </c>
      <c r="Y136" s="26">
        <v>30</v>
      </c>
      <c r="Z136" s="26">
        <v>31</v>
      </c>
      <c r="AA136" s="26">
        <v>30</v>
      </c>
      <c r="AB136" s="26">
        <v>31</v>
      </c>
      <c r="AG136" s="71" t="s">
        <v>177</v>
      </c>
      <c r="AH136" s="70">
        <v>6</v>
      </c>
      <c r="AI136" s="81" t="s">
        <v>187</v>
      </c>
      <c r="AJ136" s="97">
        <v>27</v>
      </c>
      <c r="AK136" s="5">
        <v>28</v>
      </c>
      <c r="AL136" s="5">
        <v>31</v>
      </c>
      <c r="AM136" s="118">
        <v>18</v>
      </c>
      <c r="AN136" s="26">
        <v>31</v>
      </c>
      <c r="AO136" s="26">
        <v>30</v>
      </c>
      <c r="AP136" s="96">
        <v>0</v>
      </c>
      <c r="AQ136" s="96">
        <v>0</v>
      </c>
      <c r="AR136" s="97">
        <v>17</v>
      </c>
      <c r="AS136" s="26">
        <v>31</v>
      </c>
      <c r="AT136" s="26">
        <v>30</v>
      </c>
      <c r="AU136" s="97">
        <v>20</v>
      </c>
    </row>
    <row r="137" spans="1:47" x14ac:dyDescent="0.2">
      <c r="A137" s="92">
        <f>CATCH2009!AQ138/CATCH2009!AT138</f>
        <v>0</v>
      </c>
      <c r="B137" t="s">
        <v>385</v>
      </c>
      <c r="C137" s="22">
        <v>17</v>
      </c>
      <c r="D137" s="14" t="s">
        <v>270</v>
      </c>
      <c r="E137" s="5" t="s">
        <v>226</v>
      </c>
      <c r="G137" s="14"/>
      <c r="H137" s="5" t="s">
        <v>226</v>
      </c>
      <c r="I137" s="26"/>
      <c r="J137" t="s">
        <v>219</v>
      </c>
      <c r="N137" s="122">
        <v>130</v>
      </c>
      <c r="P137" s="72">
        <v>130</v>
      </c>
      <c r="Q137" s="5">
        <v>31</v>
      </c>
      <c r="R137" s="5">
        <v>28</v>
      </c>
      <c r="S137" s="5">
        <v>31</v>
      </c>
      <c r="T137" s="26">
        <v>30</v>
      </c>
      <c r="U137" s="26">
        <v>31</v>
      </c>
      <c r="V137" s="26">
        <v>30</v>
      </c>
      <c r="W137" s="26">
        <v>31</v>
      </c>
      <c r="X137" s="26">
        <v>31</v>
      </c>
      <c r="Y137" s="26">
        <v>30</v>
      </c>
      <c r="Z137" s="26">
        <v>31</v>
      </c>
      <c r="AA137" s="26">
        <v>30</v>
      </c>
      <c r="AB137" s="26">
        <v>31</v>
      </c>
      <c r="AG137" s="71" t="s">
        <v>140</v>
      </c>
      <c r="AH137" s="70">
        <v>6</v>
      </c>
      <c r="AI137" s="83" t="s">
        <v>187</v>
      </c>
      <c r="AJ137" s="5">
        <v>31</v>
      </c>
      <c r="AK137" s="5">
        <v>28</v>
      </c>
      <c r="AL137" s="5">
        <v>31</v>
      </c>
      <c r="AM137" s="26">
        <v>30</v>
      </c>
      <c r="AN137" s="26">
        <v>31</v>
      </c>
      <c r="AO137" s="26">
        <v>30</v>
      </c>
      <c r="AP137" s="26">
        <v>31</v>
      </c>
      <c r="AQ137" s="26">
        <v>31</v>
      </c>
      <c r="AR137" s="26">
        <v>30</v>
      </c>
      <c r="AS137" s="26">
        <v>31</v>
      </c>
      <c r="AT137" s="26">
        <v>30</v>
      </c>
      <c r="AU137" s="26">
        <v>31</v>
      </c>
    </row>
    <row r="138" spans="1:47" x14ac:dyDescent="0.2">
      <c r="A138" s="92">
        <f>CATCH2009!AQ139/CATCH2009!AT139</f>
        <v>0</v>
      </c>
      <c r="B138" t="s">
        <v>388</v>
      </c>
      <c r="C138" s="22">
        <v>17</v>
      </c>
      <c r="D138" s="14" t="s">
        <v>270</v>
      </c>
      <c r="E138" s="5" t="s">
        <v>226</v>
      </c>
      <c r="G138" s="14"/>
      <c r="H138" s="5" t="s">
        <v>226</v>
      </c>
      <c r="I138" s="26">
        <v>160</v>
      </c>
      <c r="J138" t="s">
        <v>217</v>
      </c>
      <c r="N138" s="122">
        <v>131</v>
      </c>
      <c r="P138" s="72">
        <v>131</v>
      </c>
      <c r="Q138" s="5">
        <v>31</v>
      </c>
      <c r="R138" s="5">
        <v>28</v>
      </c>
      <c r="S138" s="5">
        <v>31</v>
      </c>
      <c r="T138" s="26">
        <v>30</v>
      </c>
      <c r="U138" s="26">
        <v>31</v>
      </c>
      <c r="V138" s="26">
        <v>30</v>
      </c>
      <c r="W138" s="26">
        <v>31</v>
      </c>
      <c r="X138" s="26">
        <v>31</v>
      </c>
      <c r="Y138" s="26">
        <v>30</v>
      </c>
      <c r="Z138" s="26">
        <v>31</v>
      </c>
      <c r="AA138" s="26">
        <v>30</v>
      </c>
      <c r="AB138" s="26">
        <v>31</v>
      </c>
      <c r="AG138" s="71" t="s">
        <v>169</v>
      </c>
      <c r="AH138" s="70">
        <v>6</v>
      </c>
      <c r="AI138" s="81" t="s">
        <v>187</v>
      </c>
      <c r="AJ138" s="97">
        <v>27</v>
      </c>
      <c r="AK138" s="5">
        <v>28</v>
      </c>
      <c r="AL138" s="5">
        <v>31</v>
      </c>
      <c r="AM138" s="118">
        <v>18</v>
      </c>
      <c r="AN138" s="26">
        <v>31</v>
      </c>
      <c r="AO138" s="26">
        <v>30</v>
      </c>
      <c r="AP138" s="96">
        <v>0</v>
      </c>
      <c r="AQ138" s="96">
        <v>0</v>
      </c>
      <c r="AR138" s="97">
        <v>17</v>
      </c>
      <c r="AS138" s="26">
        <v>31</v>
      </c>
      <c r="AT138" s="26">
        <v>30</v>
      </c>
      <c r="AU138" s="97">
        <v>20</v>
      </c>
    </row>
    <row r="139" spans="1:47" x14ac:dyDescent="0.2">
      <c r="A139" s="92">
        <f>CATCH2009!AQ140/CATCH2009!AT140</f>
        <v>1</v>
      </c>
      <c r="B139" t="s">
        <v>389</v>
      </c>
      <c r="C139" s="22">
        <v>17</v>
      </c>
      <c r="D139" s="14" t="s">
        <v>270</v>
      </c>
      <c r="E139" s="5" t="s">
        <v>226</v>
      </c>
      <c r="G139" s="14"/>
      <c r="H139" s="5" t="s">
        <v>228</v>
      </c>
      <c r="I139" s="26"/>
      <c r="J139" s="26" t="s">
        <v>236</v>
      </c>
      <c r="N139" s="122">
        <v>132</v>
      </c>
      <c r="P139" s="72">
        <v>132</v>
      </c>
      <c r="Q139" s="97">
        <v>27</v>
      </c>
      <c r="R139" s="5">
        <v>28</v>
      </c>
      <c r="S139" s="5">
        <v>31</v>
      </c>
      <c r="T139" s="118">
        <v>18</v>
      </c>
      <c r="U139" s="26">
        <v>31</v>
      </c>
      <c r="V139" s="26">
        <v>30</v>
      </c>
      <c r="W139" s="119">
        <v>5</v>
      </c>
      <c r="X139" s="119">
        <v>5</v>
      </c>
      <c r="Y139" s="97">
        <v>17</v>
      </c>
      <c r="Z139" s="26">
        <v>31</v>
      </c>
      <c r="AA139" s="26">
        <v>30</v>
      </c>
      <c r="AB139" s="97">
        <v>20</v>
      </c>
      <c r="AG139" s="71" t="s">
        <v>167</v>
      </c>
      <c r="AH139" s="70">
        <v>6</v>
      </c>
      <c r="AI139" s="81" t="s">
        <v>192</v>
      </c>
      <c r="AJ139" s="5">
        <v>31</v>
      </c>
      <c r="AK139" s="5">
        <v>28</v>
      </c>
      <c r="AL139" s="5">
        <v>31</v>
      </c>
      <c r="AM139" s="26">
        <v>30</v>
      </c>
      <c r="AN139" s="26">
        <v>31</v>
      </c>
      <c r="AO139" s="26">
        <v>30</v>
      </c>
      <c r="AP139" s="26">
        <v>31</v>
      </c>
      <c r="AQ139" s="26">
        <v>31</v>
      </c>
      <c r="AR139" s="26">
        <v>30</v>
      </c>
      <c r="AS139" s="26">
        <v>31</v>
      </c>
      <c r="AT139" s="26">
        <v>30</v>
      </c>
      <c r="AU139" s="26">
        <v>31</v>
      </c>
    </row>
    <row r="140" spans="1:47" x14ac:dyDescent="0.2">
      <c r="A140" s="92">
        <f>CATCH2009!AQ141/CATCH2009!AT141</f>
        <v>0.18513348455766879</v>
      </c>
      <c r="B140" t="s">
        <v>383</v>
      </c>
      <c r="C140" s="22">
        <v>18</v>
      </c>
      <c r="D140" s="14" t="s">
        <v>192</v>
      </c>
      <c r="E140" s="26" t="s">
        <v>235</v>
      </c>
      <c r="F140" s="26"/>
      <c r="G140" s="14"/>
      <c r="H140" s="26" t="s">
        <v>241</v>
      </c>
      <c r="I140" s="26"/>
      <c r="J140" t="s">
        <v>219</v>
      </c>
      <c r="N140" s="122">
        <v>133</v>
      </c>
      <c r="P140" s="72">
        <v>133</v>
      </c>
      <c r="Q140" s="5">
        <v>31</v>
      </c>
      <c r="R140" s="5">
        <v>28</v>
      </c>
      <c r="S140" s="5">
        <v>31</v>
      </c>
      <c r="T140" s="26">
        <v>30</v>
      </c>
      <c r="U140" s="26">
        <v>31</v>
      </c>
      <c r="V140" s="26">
        <v>30</v>
      </c>
      <c r="W140" s="26">
        <v>31</v>
      </c>
      <c r="X140" s="26">
        <v>31</v>
      </c>
      <c r="Y140" s="26">
        <v>30</v>
      </c>
      <c r="Z140" s="26">
        <v>31</v>
      </c>
      <c r="AA140" s="26">
        <v>30</v>
      </c>
      <c r="AB140" s="26">
        <v>31</v>
      </c>
      <c r="AG140" s="71" t="s">
        <v>174</v>
      </c>
      <c r="AH140" s="70">
        <v>6</v>
      </c>
      <c r="AI140" s="81" t="s">
        <v>190</v>
      </c>
      <c r="AJ140" s="5">
        <v>31</v>
      </c>
      <c r="AK140" s="5">
        <v>28</v>
      </c>
      <c r="AL140" s="5">
        <v>31</v>
      </c>
      <c r="AM140" s="26">
        <v>30</v>
      </c>
      <c r="AN140" s="26">
        <v>31</v>
      </c>
      <c r="AO140" s="26">
        <v>30</v>
      </c>
      <c r="AP140" s="26">
        <v>31</v>
      </c>
      <c r="AQ140" s="26">
        <v>31</v>
      </c>
      <c r="AR140" s="26">
        <v>30</v>
      </c>
      <c r="AS140" s="26">
        <v>31</v>
      </c>
      <c r="AT140" s="26">
        <v>30</v>
      </c>
      <c r="AU140" s="26">
        <v>31</v>
      </c>
    </row>
    <row r="141" spans="1:47" x14ac:dyDescent="0.2">
      <c r="A141" s="92">
        <f>CATCH2009!AQ142/CATCH2009!AT142</f>
        <v>0</v>
      </c>
      <c r="B141" t="s">
        <v>385</v>
      </c>
      <c r="C141" s="22">
        <v>18</v>
      </c>
      <c r="D141" s="14" t="s">
        <v>189</v>
      </c>
      <c r="E141" s="5" t="s">
        <v>226</v>
      </c>
      <c r="G141" s="14"/>
      <c r="H141" s="26" t="s">
        <v>228</v>
      </c>
      <c r="I141" s="26"/>
      <c r="J141" t="s">
        <v>219</v>
      </c>
      <c r="N141" s="122">
        <v>134</v>
      </c>
      <c r="P141" s="72">
        <v>134</v>
      </c>
      <c r="Q141" s="5">
        <v>31</v>
      </c>
      <c r="R141" s="5">
        <v>28</v>
      </c>
      <c r="S141" s="5">
        <v>31</v>
      </c>
      <c r="T141" s="26">
        <v>30</v>
      </c>
      <c r="U141" s="26">
        <v>31</v>
      </c>
      <c r="V141" s="26">
        <v>30</v>
      </c>
      <c r="W141" s="26">
        <v>31</v>
      </c>
      <c r="X141" s="26">
        <v>31</v>
      </c>
      <c r="Y141" s="26">
        <v>30</v>
      </c>
      <c r="Z141" s="26">
        <v>31</v>
      </c>
      <c r="AA141" s="26">
        <v>30</v>
      </c>
      <c r="AB141" s="26">
        <v>31</v>
      </c>
      <c r="AG141" s="71" t="s">
        <v>167</v>
      </c>
      <c r="AH141" s="70">
        <v>6</v>
      </c>
      <c r="AI141" s="81" t="s">
        <v>190</v>
      </c>
      <c r="AJ141" s="5">
        <v>31</v>
      </c>
      <c r="AK141" s="5">
        <v>28</v>
      </c>
      <c r="AL141" s="5">
        <v>31</v>
      </c>
      <c r="AM141" s="26">
        <v>30</v>
      </c>
      <c r="AN141" s="26">
        <v>31</v>
      </c>
      <c r="AO141" s="26">
        <v>30</v>
      </c>
      <c r="AP141" s="26">
        <v>31</v>
      </c>
      <c r="AQ141" s="26">
        <v>31</v>
      </c>
      <c r="AR141" s="26">
        <v>30</v>
      </c>
      <c r="AS141" s="26">
        <v>31</v>
      </c>
      <c r="AT141" s="26">
        <v>30</v>
      </c>
      <c r="AU141" s="26">
        <v>31</v>
      </c>
    </row>
    <row r="142" spans="1:47" x14ac:dyDescent="0.2">
      <c r="A142" s="92">
        <f>CATCH2009!AQ143/CATCH2009!AT143</f>
        <v>0.29993347366496631</v>
      </c>
      <c r="B142" t="s">
        <v>383</v>
      </c>
      <c r="C142" s="22">
        <v>18</v>
      </c>
      <c r="D142" s="14" t="s">
        <v>188</v>
      </c>
      <c r="E142" s="26" t="s">
        <v>352</v>
      </c>
      <c r="F142" s="26"/>
      <c r="G142" s="14"/>
      <c r="H142" s="26" t="s">
        <v>241</v>
      </c>
      <c r="I142" s="26"/>
      <c r="J142" t="s">
        <v>219</v>
      </c>
      <c r="N142" s="122">
        <v>135</v>
      </c>
      <c r="P142" s="72">
        <v>135</v>
      </c>
      <c r="Q142" s="5">
        <v>31</v>
      </c>
      <c r="R142" s="5">
        <v>28</v>
      </c>
      <c r="S142" s="5">
        <v>31</v>
      </c>
      <c r="T142" s="26">
        <v>30</v>
      </c>
      <c r="U142" s="26">
        <v>31</v>
      </c>
      <c r="V142" s="26">
        <v>30</v>
      </c>
      <c r="W142" s="26">
        <v>31</v>
      </c>
      <c r="X142" s="26">
        <v>31</v>
      </c>
      <c r="Y142" s="26">
        <v>30</v>
      </c>
      <c r="Z142" s="26">
        <v>31</v>
      </c>
      <c r="AA142" s="26">
        <v>30</v>
      </c>
      <c r="AB142" s="26">
        <v>31</v>
      </c>
      <c r="AG142" s="71" t="s">
        <v>172</v>
      </c>
      <c r="AH142" s="70">
        <v>6</v>
      </c>
      <c r="AI142" s="81" t="s">
        <v>190</v>
      </c>
      <c r="AJ142" s="5">
        <v>31</v>
      </c>
      <c r="AK142" s="5">
        <v>28</v>
      </c>
      <c r="AL142" s="5">
        <v>31</v>
      </c>
      <c r="AM142" s="26">
        <v>30</v>
      </c>
      <c r="AN142" s="26">
        <v>31</v>
      </c>
      <c r="AO142" s="26">
        <v>30</v>
      </c>
      <c r="AP142" s="26">
        <v>31</v>
      </c>
      <c r="AQ142" s="26">
        <v>31</v>
      </c>
      <c r="AR142" s="26">
        <v>30</v>
      </c>
      <c r="AS142" s="26">
        <v>31</v>
      </c>
      <c r="AT142" s="26">
        <v>30</v>
      </c>
      <c r="AU142" s="26">
        <v>31</v>
      </c>
    </row>
    <row r="143" spans="1:47" x14ac:dyDescent="0.2">
      <c r="A143" s="92">
        <f>CATCH2009!AQ144/CATCH2009!AT144</f>
        <v>0</v>
      </c>
      <c r="B143" t="s">
        <v>385</v>
      </c>
      <c r="C143" s="22">
        <v>18</v>
      </c>
      <c r="D143" s="14" t="s">
        <v>188</v>
      </c>
      <c r="E143" s="129" t="s">
        <v>352</v>
      </c>
      <c r="G143" s="14"/>
      <c r="H143" s="26" t="s">
        <v>241</v>
      </c>
      <c r="I143" s="26"/>
      <c r="J143" t="s">
        <v>219</v>
      </c>
      <c r="N143" s="122">
        <v>136</v>
      </c>
      <c r="P143" s="72">
        <v>136</v>
      </c>
      <c r="Q143" s="5">
        <v>31</v>
      </c>
      <c r="R143" s="5">
        <v>28</v>
      </c>
      <c r="S143" s="5">
        <v>31</v>
      </c>
      <c r="T143" s="26">
        <v>30</v>
      </c>
      <c r="U143" s="26">
        <v>31</v>
      </c>
      <c r="V143" s="26">
        <v>30</v>
      </c>
      <c r="W143" s="26">
        <v>31</v>
      </c>
      <c r="X143" s="26">
        <v>31</v>
      </c>
      <c r="Y143" s="26">
        <v>30</v>
      </c>
      <c r="Z143" s="26">
        <v>31</v>
      </c>
      <c r="AA143" s="26">
        <v>30</v>
      </c>
      <c r="AB143" s="26">
        <v>31</v>
      </c>
      <c r="AG143" s="71" t="s">
        <v>135</v>
      </c>
      <c r="AH143" s="70">
        <v>6</v>
      </c>
      <c r="AI143" s="81" t="s">
        <v>188</v>
      </c>
      <c r="AJ143" s="5">
        <v>31</v>
      </c>
      <c r="AK143" s="5">
        <v>28</v>
      </c>
      <c r="AL143" s="5">
        <v>31</v>
      </c>
      <c r="AM143" s="26">
        <v>30</v>
      </c>
      <c r="AN143" s="26">
        <v>31</v>
      </c>
      <c r="AO143" s="26">
        <v>30</v>
      </c>
      <c r="AP143" s="26">
        <v>31</v>
      </c>
      <c r="AQ143" s="26">
        <v>31</v>
      </c>
      <c r="AR143" s="26">
        <v>30</v>
      </c>
      <c r="AS143" s="26">
        <v>31</v>
      </c>
      <c r="AT143" s="26">
        <v>30</v>
      </c>
      <c r="AU143" s="26">
        <v>31</v>
      </c>
    </row>
    <row r="144" spans="1:47" x14ac:dyDescent="0.2">
      <c r="A144" s="92">
        <f>CATCH2009!AQ145/CATCH2009!AT145</f>
        <v>0.90352512653037242</v>
      </c>
      <c r="B144" t="s">
        <v>383</v>
      </c>
      <c r="C144" s="22">
        <v>18</v>
      </c>
      <c r="D144" s="14" t="s">
        <v>191</v>
      </c>
      <c r="E144" s="5" t="s">
        <v>226</v>
      </c>
      <c r="G144" s="14"/>
      <c r="H144" s="26" t="s">
        <v>241</v>
      </c>
      <c r="I144" s="26"/>
      <c r="J144" t="s">
        <v>219</v>
      </c>
      <c r="N144" s="122">
        <v>137</v>
      </c>
      <c r="P144" s="72">
        <v>137</v>
      </c>
      <c r="Q144" s="97">
        <v>27</v>
      </c>
      <c r="R144" s="5">
        <v>28</v>
      </c>
      <c r="S144" s="5">
        <v>31</v>
      </c>
      <c r="T144" s="117">
        <v>5</v>
      </c>
      <c r="U144" s="26">
        <v>31</v>
      </c>
      <c r="V144" s="26">
        <v>30</v>
      </c>
      <c r="W144" s="26">
        <v>31</v>
      </c>
      <c r="X144" s="26">
        <v>31</v>
      </c>
      <c r="Y144" s="26">
        <v>30</v>
      </c>
      <c r="Z144" s="26">
        <v>31</v>
      </c>
      <c r="AA144" s="26">
        <v>30</v>
      </c>
      <c r="AB144" s="26">
        <v>31</v>
      </c>
      <c r="AG144" s="71" t="s">
        <v>168</v>
      </c>
      <c r="AH144" s="70">
        <v>6</v>
      </c>
      <c r="AI144" s="83" t="s">
        <v>188</v>
      </c>
      <c r="AJ144" s="5">
        <v>31</v>
      </c>
      <c r="AK144" s="5">
        <v>28</v>
      </c>
      <c r="AL144" s="5">
        <v>31</v>
      </c>
      <c r="AM144" s="26">
        <v>30</v>
      </c>
      <c r="AN144" s="26">
        <v>31</v>
      </c>
      <c r="AO144" s="26">
        <v>30</v>
      </c>
      <c r="AP144" s="26">
        <v>31</v>
      </c>
      <c r="AQ144" s="26">
        <v>31</v>
      </c>
      <c r="AR144" s="26">
        <v>30</v>
      </c>
      <c r="AS144" s="26">
        <v>31</v>
      </c>
      <c r="AT144" s="26">
        <v>30</v>
      </c>
      <c r="AU144" s="26">
        <v>31</v>
      </c>
    </row>
    <row r="145" spans="1:47" x14ac:dyDescent="0.2">
      <c r="A145" s="92">
        <f>CATCH2009!AQ146/CATCH2009!AT146</f>
        <v>6.8497195157956894E-2</v>
      </c>
      <c r="B145" t="s">
        <v>384</v>
      </c>
      <c r="C145" s="22">
        <v>18</v>
      </c>
      <c r="D145" s="14" t="s">
        <v>191</v>
      </c>
      <c r="E145" s="5" t="s">
        <v>226</v>
      </c>
      <c r="G145" s="14"/>
      <c r="H145" s="26" t="s">
        <v>241</v>
      </c>
      <c r="I145" s="26"/>
      <c r="J145" t="s">
        <v>219</v>
      </c>
      <c r="N145" s="122">
        <v>138</v>
      </c>
      <c r="P145" s="72">
        <v>138</v>
      </c>
      <c r="AG145" s="71" t="s">
        <v>172</v>
      </c>
      <c r="AH145" s="70">
        <v>6</v>
      </c>
      <c r="AI145" s="81" t="s">
        <v>188</v>
      </c>
      <c r="AJ145" s="5">
        <v>31</v>
      </c>
      <c r="AK145" s="5">
        <v>28</v>
      </c>
      <c r="AL145" s="5">
        <v>31</v>
      </c>
      <c r="AM145" s="26">
        <v>30</v>
      </c>
      <c r="AN145" s="26">
        <v>31</v>
      </c>
      <c r="AO145" s="26">
        <v>30</v>
      </c>
      <c r="AP145" s="26">
        <v>31</v>
      </c>
      <c r="AQ145" s="26">
        <v>31</v>
      </c>
      <c r="AR145" s="26">
        <v>30</v>
      </c>
      <c r="AS145" s="26">
        <v>31</v>
      </c>
      <c r="AT145" s="26">
        <v>30</v>
      </c>
      <c r="AU145" s="26">
        <v>31</v>
      </c>
    </row>
    <row r="146" spans="1:47" x14ac:dyDescent="0.2">
      <c r="A146" s="92">
        <f>CATCH2009!AQ147/CATCH2009!AT147</f>
        <v>0</v>
      </c>
      <c r="B146" t="s">
        <v>385</v>
      </c>
      <c r="C146" s="22">
        <v>18</v>
      </c>
      <c r="D146" s="14" t="s">
        <v>191</v>
      </c>
      <c r="E146" s="5" t="s">
        <v>226</v>
      </c>
      <c r="G146" s="14"/>
      <c r="H146" s="5" t="s">
        <v>228</v>
      </c>
      <c r="I146" s="26"/>
      <c r="J146" t="s">
        <v>219</v>
      </c>
      <c r="N146" s="122">
        <v>139</v>
      </c>
      <c r="P146" s="72">
        <v>139</v>
      </c>
      <c r="Q146" s="5">
        <v>31</v>
      </c>
      <c r="R146" s="5">
        <v>28</v>
      </c>
      <c r="S146" s="5">
        <v>31</v>
      </c>
      <c r="T146" s="26">
        <v>30</v>
      </c>
      <c r="U146" s="26">
        <v>31</v>
      </c>
      <c r="V146" s="26">
        <v>30</v>
      </c>
      <c r="W146" s="26">
        <v>31</v>
      </c>
      <c r="X146" s="26">
        <v>31</v>
      </c>
      <c r="Y146" s="26">
        <v>30</v>
      </c>
      <c r="Z146" s="26">
        <v>31</v>
      </c>
      <c r="AA146" s="26">
        <v>30</v>
      </c>
      <c r="AB146" s="26">
        <v>31</v>
      </c>
      <c r="AG146" s="71" t="s">
        <v>171</v>
      </c>
      <c r="AH146" s="70">
        <v>6</v>
      </c>
      <c r="AI146" s="81" t="s">
        <v>188</v>
      </c>
      <c r="AJ146" s="5">
        <v>31</v>
      </c>
      <c r="AK146" s="5">
        <v>28</v>
      </c>
      <c r="AL146" s="5">
        <v>31</v>
      </c>
      <c r="AM146" s="26">
        <v>30</v>
      </c>
      <c r="AN146" s="26">
        <v>31</v>
      </c>
      <c r="AO146" s="26">
        <v>30</v>
      </c>
      <c r="AP146" s="26">
        <v>31</v>
      </c>
      <c r="AQ146" s="26">
        <v>31</v>
      </c>
      <c r="AR146" s="26">
        <v>30</v>
      </c>
      <c r="AS146" s="26">
        <v>31</v>
      </c>
      <c r="AT146" s="26">
        <v>30</v>
      </c>
      <c r="AU146" s="26">
        <v>31</v>
      </c>
    </row>
    <row r="147" spans="1:47" x14ac:dyDescent="0.2">
      <c r="A147" s="92">
        <f>CATCH2009!AQ148/CATCH2009!AT148</f>
        <v>0</v>
      </c>
      <c r="B147" t="s">
        <v>390</v>
      </c>
      <c r="C147" s="22">
        <v>18</v>
      </c>
      <c r="D147" s="14" t="s">
        <v>191</v>
      </c>
      <c r="E147" s="5" t="s">
        <v>226</v>
      </c>
      <c r="G147" s="14"/>
      <c r="H147" s="26" t="s">
        <v>228</v>
      </c>
      <c r="I147" s="26"/>
      <c r="J147" t="s">
        <v>219</v>
      </c>
      <c r="N147" s="122">
        <v>140</v>
      </c>
      <c r="P147" s="72">
        <v>140</v>
      </c>
      <c r="Q147" s="5">
        <v>31</v>
      </c>
      <c r="R147" s="5">
        <v>28</v>
      </c>
      <c r="S147" s="5">
        <v>31</v>
      </c>
      <c r="T147" s="26">
        <v>30</v>
      </c>
      <c r="U147" s="26">
        <v>31</v>
      </c>
      <c r="V147" s="26">
        <v>30</v>
      </c>
      <c r="W147" s="26">
        <v>31</v>
      </c>
      <c r="X147" s="26">
        <v>31</v>
      </c>
      <c r="Y147" s="26">
        <v>30</v>
      </c>
      <c r="Z147" s="26">
        <v>31</v>
      </c>
      <c r="AA147" s="26">
        <v>30</v>
      </c>
      <c r="AB147" s="26">
        <v>31</v>
      </c>
      <c r="AG147" s="71" t="s">
        <v>167</v>
      </c>
      <c r="AH147" s="70">
        <v>6</v>
      </c>
      <c r="AI147" s="81" t="s">
        <v>188</v>
      </c>
      <c r="AJ147" s="5">
        <v>31</v>
      </c>
      <c r="AK147" s="5">
        <v>28</v>
      </c>
      <c r="AL147" s="5">
        <v>31</v>
      </c>
      <c r="AM147" s="26">
        <v>30</v>
      </c>
      <c r="AN147" s="26">
        <v>31</v>
      </c>
      <c r="AO147" s="26">
        <v>30</v>
      </c>
      <c r="AP147" s="26">
        <v>31</v>
      </c>
      <c r="AQ147" s="26">
        <v>31</v>
      </c>
      <c r="AR147" s="26">
        <v>30</v>
      </c>
      <c r="AS147" s="26">
        <v>31</v>
      </c>
      <c r="AT147" s="26">
        <v>30</v>
      </c>
      <c r="AU147" s="26">
        <v>31</v>
      </c>
    </row>
    <row r="148" spans="1:47" x14ac:dyDescent="0.2">
      <c r="A148" s="92">
        <f>CATCH2009!AQ149/CATCH2009!AT149</f>
        <v>1</v>
      </c>
      <c r="B148" t="s">
        <v>389</v>
      </c>
      <c r="C148" s="22">
        <v>18</v>
      </c>
      <c r="D148" s="14" t="s">
        <v>191</v>
      </c>
      <c r="E148" s="5" t="s">
        <v>226</v>
      </c>
      <c r="G148" s="14"/>
      <c r="H148" s="5" t="s">
        <v>226</v>
      </c>
      <c r="I148" s="26"/>
      <c r="J148" t="s">
        <v>219</v>
      </c>
      <c r="N148" s="122">
        <v>141</v>
      </c>
      <c r="P148" s="72">
        <v>141</v>
      </c>
      <c r="Q148" s="97">
        <v>27</v>
      </c>
      <c r="R148" s="5">
        <v>28</v>
      </c>
      <c r="S148" s="5">
        <v>31</v>
      </c>
      <c r="T148" s="117">
        <v>5</v>
      </c>
      <c r="U148" s="26">
        <v>31</v>
      </c>
      <c r="V148" s="26">
        <v>30</v>
      </c>
      <c r="W148" s="26">
        <v>31</v>
      </c>
      <c r="X148" s="26">
        <v>31</v>
      </c>
      <c r="Y148" s="26">
        <v>30</v>
      </c>
      <c r="Z148" s="26">
        <v>31</v>
      </c>
      <c r="AA148" s="26">
        <v>30</v>
      </c>
      <c r="AB148" s="26">
        <v>31</v>
      </c>
      <c r="AG148" s="71" t="s">
        <v>163</v>
      </c>
      <c r="AH148" s="70">
        <v>7</v>
      </c>
      <c r="AI148" s="81" t="s">
        <v>189</v>
      </c>
      <c r="AJ148" s="5">
        <v>31</v>
      </c>
      <c r="AK148" s="5">
        <v>28</v>
      </c>
      <c r="AL148" s="5">
        <v>31</v>
      </c>
      <c r="AM148" s="26">
        <v>30</v>
      </c>
      <c r="AN148" s="26">
        <v>31</v>
      </c>
      <c r="AO148" s="26">
        <v>30</v>
      </c>
      <c r="AP148" s="26">
        <v>31</v>
      </c>
      <c r="AQ148" s="26">
        <v>31</v>
      </c>
      <c r="AR148" s="26">
        <v>30</v>
      </c>
      <c r="AS148" s="26">
        <v>31</v>
      </c>
      <c r="AT148" s="26">
        <v>30</v>
      </c>
      <c r="AU148" s="26">
        <v>31</v>
      </c>
    </row>
    <row r="149" spans="1:47" x14ac:dyDescent="0.2">
      <c r="A149" s="92">
        <f>CATCH2009!AQ150/CATCH2009!AT150</f>
        <v>0.95495215637500219</v>
      </c>
      <c r="B149" t="s">
        <v>383</v>
      </c>
      <c r="C149" s="22">
        <v>18</v>
      </c>
      <c r="D149" s="14" t="s">
        <v>270</v>
      </c>
      <c r="E149" s="5" t="s">
        <v>226</v>
      </c>
      <c r="G149" s="14"/>
      <c r="H149" s="5" t="s">
        <v>226</v>
      </c>
      <c r="I149" s="26">
        <v>160</v>
      </c>
      <c r="J149" t="s">
        <v>217</v>
      </c>
      <c r="N149" s="122">
        <v>142</v>
      </c>
      <c r="P149" s="72">
        <v>142</v>
      </c>
      <c r="Q149" s="97">
        <v>27</v>
      </c>
      <c r="R149" s="5">
        <v>28</v>
      </c>
      <c r="S149" s="5">
        <v>31</v>
      </c>
      <c r="T149" s="118">
        <v>18</v>
      </c>
      <c r="U149" s="26">
        <v>31</v>
      </c>
      <c r="V149" s="26">
        <v>30</v>
      </c>
      <c r="W149" s="119">
        <v>5</v>
      </c>
      <c r="X149" s="119">
        <v>5</v>
      </c>
      <c r="Y149" s="97">
        <v>17</v>
      </c>
      <c r="Z149" s="26">
        <v>31</v>
      </c>
      <c r="AA149" s="26">
        <v>30</v>
      </c>
      <c r="AB149" s="97">
        <v>20</v>
      </c>
      <c r="AG149" s="71" t="s">
        <v>169</v>
      </c>
      <c r="AH149" s="70">
        <v>8</v>
      </c>
      <c r="AI149" s="83" t="s">
        <v>187</v>
      </c>
      <c r="AJ149" s="97">
        <v>27</v>
      </c>
      <c r="AK149" s="5">
        <v>28</v>
      </c>
      <c r="AL149" s="5">
        <v>31</v>
      </c>
      <c r="AM149" s="118">
        <v>18</v>
      </c>
      <c r="AN149" s="26">
        <v>31</v>
      </c>
      <c r="AO149" s="26">
        <v>30</v>
      </c>
      <c r="AP149" s="96">
        <v>0</v>
      </c>
      <c r="AQ149" s="96">
        <v>0</v>
      </c>
      <c r="AR149" s="97">
        <v>17</v>
      </c>
      <c r="AS149" s="26">
        <v>31</v>
      </c>
      <c r="AT149" s="26">
        <v>30</v>
      </c>
      <c r="AU149" s="97">
        <v>20</v>
      </c>
    </row>
    <row r="150" spans="1:47" x14ac:dyDescent="0.2">
      <c r="A150" s="92">
        <f>CATCH2009!AQ151/CATCH2009!AT151</f>
        <v>0</v>
      </c>
      <c r="B150" t="s">
        <v>386</v>
      </c>
      <c r="C150" s="22">
        <v>18</v>
      </c>
      <c r="D150" s="14" t="s">
        <v>270</v>
      </c>
      <c r="E150" s="5" t="s">
        <v>226</v>
      </c>
      <c r="G150" s="14"/>
      <c r="H150" s="5" t="s">
        <v>226</v>
      </c>
      <c r="I150" s="26">
        <v>160</v>
      </c>
      <c r="J150" t="s">
        <v>217</v>
      </c>
      <c r="N150" s="122">
        <v>143</v>
      </c>
      <c r="P150" s="72">
        <v>143</v>
      </c>
      <c r="Q150" s="5">
        <v>31</v>
      </c>
      <c r="R150" s="5">
        <v>28</v>
      </c>
      <c r="S150" s="5">
        <v>31</v>
      </c>
      <c r="T150" s="26">
        <v>30</v>
      </c>
      <c r="U150" s="26">
        <v>31</v>
      </c>
      <c r="V150" s="26">
        <v>30</v>
      </c>
      <c r="W150" s="26">
        <v>31</v>
      </c>
      <c r="X150" s="26">
        <v>31</v>
      </c>
      <c r="Y150" s="26">
        <v>30</v>
      </c>
      <c r="Z150" s="26">
        <v>31</v>
      </c>
      <c r="AA150" s="26">
        <v>30</v>
      </c>
      <c r="AB150" s="26">
        <v>31</v>
      </c>
      <c r="AG150" s="71" t="s">
        <v>177</v>
      </c>
      <c r="AH150" s="70">
        <v>8</v>
      </c>
      <c r="AI150" s="83" t="s">
        <v>187</v>
      </c>
      <c r="AJ150" s="97">
        <v>27</v>
      </c>
      <c r="AK150" s="5">
        <v>28</v>
      </c>
      <c r="AL150" s="5">
        <v>31</v>
      </c>
      <c r="AM150" s="118">
        <v>18</v>
      </c>
      <c r="AN150" s="26">
        <v>31</v>
      </c>
      <c r="AO150" s="26">
        <v>30</v>
      </c>
      <c r="AP150" s="96">
        <v>0</v>
      </c>
      <c r="AQ150" s="96">
        <v>0</v>
      </c>
      <c r="AR150" s="97">
        <v>17</v>
      </c>
      <c r="AS150" s="26">
        <v>31</v>
      </c>
      <c r="AT150" s="26">
        <v>30</v>
      </c>
      <c r="AU150" s="97">
        <v>20</v>
      </c>
    </row>
    <row r="151" spans="1:47" x14ac:dyDescent="0.2">
      <c r="A151" s="92">
        <f>CATCH2009!AQ152/CATCH2009!AT152</f>
        <v>0</v>
      </c>
      <c r="B151" t="s">
        <v>385</v>
      </c>
      <c r="C151" s="22">
        <v>18</v>
      </c>
      <c r="D151" s="14" t="s">
        <v>270</v>
      </c>
      <c r="E151" s="5" t="s">
        <v>226</v>
      </c>
      <c r="G151" s="14"/>
      <c r="H151" s="5" t="s">
        <v>226</v>
      </c>
      <c r="I151" s="26"/>
      <c r="J151" t="s">
        <v>219</v>
      </c>
      <c r="N151" s="122">
        <v>144</v>
      </c>
      <c r="P151" s="72">
        <v>144</v>
      </c>
      <c r="Q151" s="5">
        <v>31</v>
      </c>
      <c r="R151" s="5">
        <v>28</v>
      </c>
      <c r="S151" s="5">
        <v>31</v>
      </c>
      <c r="T151" s="26">
        <v>30</v>
      </c>
      <c r="U151" s="26">
        <v>31</v>
      </c>
      <c r="V151" s="26">
        <v>30</v>
      </c>
      <c r="W151" s="26">
        <v>31</v>
      </c>
      <c r="X151" s="26">
        <v>31</v>
      </c>
      <c r="Y151" s="26">
        <v>30</v>
      </c>
      <c r="Z151" s="26">
        <v>31</v>
      </c>
      <c r="AA151" s="26">
        <v>30</v>
      </c>
      <c r="AB151" s="26">
        <v>31</v>
      </c>
      <c r="AG151" s="71" t="s">
        <v>180</v>
      </c>
      <c r="AH151" s="70">
        <v>8</v>
      </c>
      <c r="AI151" s="81" t="s">
        <v>187</v>
      </c>
      <c r="AJ151" s="5">
        <v>31</v>
      </c>
      <c r="AK151" s="5">
        <v>28</v>
      </c>
      <c r="AL151" s="5">
        <v>31</v>
      </c>
      <c r="AM151" s="26">
        <v>30</v>
      </c>
      <c r="AN151" s="26">
        <v>31</v>
      </c>
      <c r="AO151" s="26">
        <v>30</v>
      </c>
      <c r="AP151" s="26">
        <v>31</v>
      </c>
      <c r="AQ151" s="26">
        <v>31</v>
      </c>
      <c r="AR151" s="26">
        <v>30</v>
      </c>
      <c r="AS151" s="26">
        <v>31</v>
      </c>
      <c r="AT151" s="26">
        <v>30</v>
      </c>
      <c r="AU151" s="26">
        <v>31</v>
      </c>
    </row>
    <row r="152" spans="1:47" x14ac:dyDescent="0.2">
      <c r="A152" s="92">
        <f>CATCH2009!AQ153/CATCH2009!AT153</f>
        <v>0</v>
      </c>
      <c r="B152" t="s">
        <v>388</v>
      </c>
      <c r="C152" s="22">
        <v>18</v>
      </c>
      <c r="D152" s="14" t="s">
        <v>270</v>
      </c>
      <c r="E152" s="5" t="s">
        <v>226</v>
      </c>
      <c r="G152" s="14"/>
      <c r="H152" s="5" t="s">
        <v>226</v>
      </c>
      <c r="I152" s="26"/>
      <c r="J152" t="s">
        <v>219</v>
      </c>
      <c r="N152" s="122">
        <v>145</v>
      </c>
      <c r="P152" s="72">
        <v>145</v>
      </c>
      <c r="Q152" s="5">
        <v>31</v>
      </c>
      <c r="R152" s="5">
        <v>28</v>
      </c>
      <c r="S152" s="5">
        <v>31</v>
      </c>
      <c r="T152" s="26">
        <v>30</v>
      </c>
      <c r="U152" s="26">
        <v>31</v>
      </c>
      <c r="V152" s="26">
        <v>30</v>
      </c>
      <c r="W152" s="26">
        <v>31</v>
      </c>
      <c r="X152" s="26">
        <v>31</v>
      </c>
      <c r="Y152" s="26">
        <v>30</v>
      </c>
      <c r="Z152" s="26">
        <v>31</v>
      </c>
      <c r="AA152" s="26">
        <v>30</v>
      </c>
      <c r="AB152" s="26">
        <v>31</v>
      </c>
      <c r="AG152" s="71" t="s">
        <v>183</v>
      </c>
      <c r="AH152" s="70">
        <v>8</v>
      </c>
      <c r="AI152" s="83" t="s">
        <v>187</v>
      </c>
      <c r="AJ152" s="5">
        <v>31</v>
      </c>
      <c r="AK152" s="5">
        <v>28</v>
      </c>
      <c r="AL152" s="5">
        <v>31</v>
      </c>
      <c r="AM152" s="26">
        <v>30</v>
      </c>
      <c r="AN152" s="26">
        <v>31</v>
      </c>
      <c r="AO152" s="26">
        <v>30</v>
      </c>
      <c r="AP152" s="26">
        <v>31</v>
      </c>
      <c r="AQ152" s="26">
        <v>31</v>
      </c>
      <c r="AR152" s="26">
        <v>30</v>
      </c>
      <c r="AS152" s="26">
        <v>31</v>
      </c>
      <c r="AT152" s="26">
        <v>30</v>
      </c>
      <c r="AU152" s="26">
        <v>31</v>
      </c>
    </row>
    <row r="153" spans="1:47" x14ac:dyDescent="0.2">
      <c r="A153" s="92">
        <f>CATCH2009!AQ154/CATCH2009!AT154</f>
        <v>0</v>
      </c>
      <c r="B153" t="s">
        <v>390</v>
      </c>
      <c r="C153" s="22">
        <v>18</v>
      </c>
      <c r="D153" s="14" t="s">
        <v>270</v>
      </c>
      <c r="E153" s="5" t="s">
        <v>226</v>
      </c>
      <c r="G153" s="14"/>
      <c r="H153" s="5" t="s">
        <v>226</v>
      </c>
      <c r="I153" s="26"/>
      <c r="J153" t="s">
        <v>219</v>
      </c>
      <c r="N153" s="122">
        <v>146</v>
      </c>
      <c r="P153" s="72">
        <v>146</v>
      </c>
      <c r="Q153" s="5">
        <v>31</v>
      </c>
      <c r="R153" s="5">
        <v>28</v>
      </c>
      <c r="S153" s="5">
        <v>31</v>
      </c>
      <c r="T153" s="26">
        <v>30</v>
      </c>
      <c r="U153" s="26">
        <v>31</v>
      </c>
      <c r="V153" s="26">
        <v>30</v>
      </c>
      <c r="W153" s="26">
        <v>31</v>
      </c>
      <c r="X153" s="26">
        <v>31</v>
      </c>
      <c r="Y153" s="26">
        <v>30</v>
      </c>
      <c r="Z153" s="26">
        <v>31</v>
      </c>
      <c r="AA153" s="26">
        <v>30</v>
      </c>
      <c r="AB153" s="26">
        <v>31</v>
      </c>
      <c r="AG153" s="71" t="s">
        <v>140</v>
      </c>
      <c r="AH153" s="70">
        <v>8</v>
      </c>
      <c r="AI153" s="83" t="s">
        <v>189</v>
      </c>
      <c r="AJ153" s="5">
        <v>31</v>
      </c>
      <c r="AK153" s="5">
        <v>28</v>
      </c>
      <c r="AL153" s="5">
        <v>31</v>
      </c>
      <c r="AM153" s="26">
        <v>30</v>
      </c>
      <c r="AN153" s="26">
        <v>31</v>
      </c>
      <c r="AO153" s="26">
        <v>30</v>
      </c>
      <c r="AP153" s="26">
        <v>31</v>
      </c>
      <c r="AQ153" s="26">
        <v>31</v>
      </c>
      <c r="AR153" s="26">
        <v>30</v>
      </c>
      <c r="AS153" s="26">
        <v>31</v>
      </c>
      <c r="AT153" s="26">
        <v>30</v>
      </c>
      <c r="AU153" s="26">
        <v>31</v>
      </c>
    </row>
    <row r="154" spans="1:47" x14ac:dyDescent="0.2">
      <c r="A154" s="92">
        <f>CATCH2009!AQ155/CATCH2009!AT155</f>
        <v>1</v>
      </c>
      <c r="B154" t="s">
        <v>389</v>
      </c>
      <c r="C154" s="22">
        <v>18</v>
      </c>
      <c r="D154" s="14" t="s">
        <v>270</v>
      </c>
      <c r="E154" s="5" t="s">
        <v>226</v>
      </c>
      <c r="G154" s="14"/>
      <c r="H154" s="5" t="s">
        <v>226</v>
      </c>
      <c r="I154" s="26"/>
      <c r="J154" t="s">
        <v>219</v>
      </c>
      <c r="N154" s="122">
        <v>147</v>
      </c>
      <c r="P154" s="72">
        <v>147</v>
      </c>
      <c r="Q154" s="97">
        <v>27</v>
      </c>
      <c r="R154" s="5">
        <v>28</v>
      </c>
      <c r="S154" s="5">
        <v>31</v>
      </c>
      <c r="T154" s="118">
        <v>18</v>
      </c>
      <c r="U154" s="26">
        <v>31</v>
      </c>
      <c r="V154" s="26">
        <v>30</v>
      </c>
      <c r="W154" s="119">
        <v>5</v>
      </c>
      <c r="X154" s="119">
        <v>5</v>
      </c>
      <c r="Y154" s="97">
        <v>17</v>
      </c>
      <c r="Z154" s="26">
        <v>31</v>
      </c>
      <c r="AA154" s="26">
        <v>30</v>
      </c>
      <c r="AB154" s="97">
        <v>20</v>
      </c>
      <c r="AG154" s="71" t="s">
        <v>152</v>
      </c>
      <c r="AH154" s="70">
        <v>8</v>
      </c>
      <c r="AI154" s="81" t="s">
        <v>189</v>
      </c>
      <c r="AJ154" s="5">
        <v>31</v>
      </c>
      <c r="AK154" s="5">
        <v>28</v>
      </c>
      <c r="AL154" s="5">
        <v>31</v>
      </c>
      <c r="AM154" s="26">
        <v>30</v>
      </c>
      <c r="AN154" s="26">
        <v>31</v>
      </c>
      <c r="AO154" s="26">
        <v>30</v>
      </c>
      <c r="AP154" s="26">
        <v>31</v>
      </c>
      <c r="AQ154" s="26">
        <v>31</v>
      </c>
      <c r="AR154" s="26">
        <v>30</v>
      </c>
      <c r="AS154" s="26">
        <v>31</v>
      </c>
      <c r="AT154" s="26">
        <v>30</v>
      </c>
      <c r="AU154" s="26">
        <v>31</v>
      </c>
    </row>
    <row r="155" spans="1:47" x14ac:dyDescent="0.2">
      <c r="A155" s="92">
        <f>CATCH2009!AQ156/CATCH2009!AT156</f>
        <v>1</v>
      </c>
      <c r="B155" t="s">
        <v>362</v>
      </c>
      <c r="C155" s="22">
        <v>18</v>
      </c>
      <c r="D155" s="14" t="s">
        <v>270</v>
      </c>
      <c r="E155" s="5" t="s">
        <v>226</v>
      </c>
      <c r="G155" s="14"/>
      <c r="H155" s="5" t="s">
        <v>226</v>
      </c>
      <c r="I155" s="26"/>
      <c r="J155" t="s">
        <v>219</v>
      </c>
      <c r="N155" s="122">
        <v>148</v>
      </c>
      <c r="P155" s="72">
        <v>148</v>
      </c>
      <c r="Q155" s="97">
        <v>27</v>
      </c>
      <c r="R155" s="5">
        <v>28</v>
      </c>
      <c r="S155" s="5">
        <v>31</v>
      </c>
      <c r="T155" s="118">
        <v>18</v>
      </c>
      <c r="U155" s="26">
        <v>31</v>
      </c>
      <c r="V155" s="26">
        <v>30</v>
      </c>
      <c r="W155" s="119">
        <v>5</v>
      </c>
      <c r="X155" s="119">
        <v>5</v>
      </c>
      <c r="Y155" s="97">
        <v>17</v>
      </c>
      <c r="Z155" s="26">
        <v>31</v>
      </c>
      <c r="AA155" s="26">
        <v>30</v>
      </c>
      <c r="AB155" s="97">
        <v>20</v>
      </c>
      <c r="AG155" s="71" t="s">
        <v>163</v>
      </c>
      <c r="AH155" s="70">
        <v>8</v>
      </c>
      <c r="AI155" s="81" t="s">
        <v>189</v>
      </c>
      <c r="AJ155" s="5">
        <v>31</v>
      </c>
      <c r="AK155" s="5">
        <v>28</v>
      </c>
      <c r="AL155" s="5">
        <v>31</v>
      </c>
      <c r="AM155" s="26">
        <v>30</v>
      </c>
      <c r="AN155" s="26">
        <v>31</v>
      </c>
      <c r="AO155" s="26">
        <v>30</v>
      </c>
      <c r="AP155" s="26">
        <v>31</v>
      </c>
      <c r="AQ155" s="26">
        <v>31</v>
      </c>
      <c r="AR155" s="26">
        <v>30</v>
      </c>
      <c r="AS155" s="26">
        <v>31</v>
      </c>
      <c r="AT155" s="26">
        <v>30</v>
      </c>
      <c r="AU155" s="26">
        <v>31</v>
      </c>
    </row>
    <row r="156" spans="1:47" x14ac:dyDescent="0.2">
      <c r="A156" s="92">
        <f>CATCH2009!AQ157/CATCH2009!AT157</f>
        <v>6.9829503335804302E-2</v>
      </c>
      <c r="B156" t="s">
        <v>383</v>
      </c>
      <c r="C156" s="22">
        <v>19</v>
      </c>
      <c r="D156" s="14" t="s">
        <v>192</v>
      </c>
      <c r="E156" s="26" t="s">
        <v>235</v>
      </c>
      <c r="F156" s="26"/>
      <c r="G156" s="14"/>
      <c r="H156" s="26" t="s">
        <v>242</v>
      </c>
      <c r="I156" s="26"/>
      <c r="J156" t="s">
        <v>219</v>
      </c>
      <c r="N156" s="122">
        <v>149</v>
      </c>
      <c r="P156" s="72">
        <v>149</v>
      </c>
      <c r="Q156" s="5">
        <v>31</v>
      </c>
      <c r="R156" s="5">
        <v>28</v>
      </c>
      <c r="S156" s="5">
        <v>31</v>
      </c>
      <c r="T156" s="26">
        <v>30</v>
      </c>
      <c r="U156" s="26">
        <v>31</v>
      </c>
      <c r="V156" s="26">
        <v>30</v>
      </c>
      <c r="W156" s="26">
        <v>31</v>
      </c>
      <c r="X156" s="26">
        <v>31</v>
      </c>
      <c r="Y156" s="26">
        <v>30</v>
      </c>
      <c r="Z156" s="26">
        <v>31</v>
      </c>
      <c r="AA156" s="26">
        <v>30</v>
      </c>
      <c r="AB156" s="26">
        <v>31</v>
      </c>
      <c r="AG156" s="71" t="s">
        <v>135</v>
      </c>
      <c r="AH156" s="70">
        <v>8</v>
      </c>
      <c r="AI156" s="81" t="s">
        <v>192</v>
      </c>
      <c r="AJ156" s="5">
        <v>31</v>
      </c>
      <c r="AK156" s="5">
        <v>28</v>
      </c>
      <c r="AL156" s="5">
        <v>31</v>
      </c>
      <c r="AM156" s="26">
        <v>30</v>
      </c>
      <c r="AN156" s="26">
        <v>31</v>
      </c>
      <c r="AO156" s="26">
        <v>30</v>
      </c>
      <c r="AP156" s="26">
        <v>31</v>
      </c>
      <c r="AQ156" s="26">
        <v>31</v>
      </c>
      <c r="AR156" s="26">
        <v>30</v>
      </c>
      <c r="AS156" s="26">
        <v>31</v>
      </c>
      <c r="AT156" s="26">
        <v>30</v>
      </c>
      <c r="AU156" s="26">
        <v>31</v>
      </c>
    </row>
    <row r="157" spans="1:47" x14ac:dyDescent="0.2">
      <c r="A157" s="92">
        <f>CATCH2009!AQ158/CATCH2009!AT158</f>
        <v>0.76288272279934388</v>
      </c>
      <c r="B157" t="s">
        <v>389</v>
      </c>
      <c r="C157" s="22">
        <v>19</v>
      </c>
      <c r="D157" s="14" t="s">
        <v>190</v>
      </c>
      <c r="E157" s="129" t="s">
        <v>354</v>
      </c>
      <c r="G157" s="14"/>
      <c r="H157" s="99" t="s">
        <v>228</v>
      </c>
      <c r="I157" s="26"/>
      <c r="J157" t="s">
        <v>219</v>
      </c>
      <c r="N157" s="122">
        <v>150</v>
      </c>
      <c r="P157" s="72">
        <v>150</v>
      </c>
      <c r="Q157" s="5">
        <v>31</v>
      </c>
      <c r="R157" s="5">
        <v>28</v>
      </c>
      <c r="S157" s="5">
        <v>31</v>
      </c>
      <c r="T157" s="26">
        <v>30</v>
      </c>
      <c r="U157" s="26">
        <v>31</v>
      </c>
      <c r="V157" s="26">
        <v>30</v>
      </c>
      <c r="W157" s="26">
        <v>31</v>
      </c>
      <c r="X157" s="26">
        <v>31</v>
      </c>
      <c r="Y157" s="26">
        <v>30</v>
      </c>
      <c r="Z157" s="26">
        <v>31</v>
      </c>
      <c r="AA157" s="26">
        <v>30</v>
      </c>
      <c r="AB157" s="26">
        <v>31</v>
      </c>
      <c r="AG157" s="71" t="s">
        <v>181</v>
      </c>
      <c r="AH157" s="70">
        <v>8</v>
      </c>
      <c r="AI157" s="83" t="s">
        <v>192</v>
      </c>
      <c r="AJ157" s="5">
        <v>31</v>
      </c>
      <c r="AK157" s="5">
        <v>28</v>
      </c>
      <c r="AL157" s="5">
        <v>31</v>
      </c>
      <c r="AM157" s="26">
        <v>30</v>
      </c>
      <c r="AN157" s="26">
        <v>31</v>
      </c>
      <c r="AO157" s="26">
        <v>30</v>
      </c>
      <c r="AP157" s="26">
        <v>31</v>
      </c>
      <c r="AQ157" s="26">
        <v>31</v>
      </c>
      <c r="AR157" s="26">
        <v>30</v>
      </c>
      <c r="AS157" s="26">
        <v>31</v>
      </c>
      <c r="AT157" s="26">
        <v>30</v>
      </c>
      <c r="AU157" s="26">
        <v>31</v>
      </c>
    </row>
    <row r="158" spans="1:47" x14ac:dyDescent="0.2">
      <c r="A158" s="92">
        <f>CATCH2009!AQ159/CATCH2009!AT159</f>
        <v>0.92273998379635691</v>
      </c>
      <c r="B158" t="s">
        <v>383</v>
      </c>
      <c r="C158" s="22">
        <v>19</v>
      </c>
      <c r="D158" s="14" t="s">
        <v>191</v>
      </c>
      <c r="E158" s="5" t="s">
        <v>226</v>
      </c>
      <c r="G158" s="14"/>
      <c r="H158" s="26" t="s">
        <v>241</v>
      </c>
      <c r="I158" s="26"/>
      <c r="J158" t="s">
        <v>219</v>
      </c>
      <c r="N158" s="122">
        <v>151</v>
      </c>
      <c r="P158" s="72">
        <v>151</v>
      </c>
      <c r="Q158" s="97">
        <v>27</v>
      </c>
      <c r="R158" s="5">
        <v>28</v>
      </c>
      <c r="S158" s="5">
        <v>31</v>
      </c>
      <c r="T158" s="117">
        <v>5</v>
      </c>
      <c r="U158" s="26">
        <v>31</v>
      </c>
      <c r="V158" s="26">
        <v>30</v>
      </c>
      <c r="W158" s="26">
        <v>31</v>
      </c>
      <c r="X158" s="26">
        <v>31</v>
      </c>
      <c r="Y158" s="26">
        <v>30</v>
      </c>
      <c r="Z158" s="26">
        <v>31</v>
      </c>
      <c r="AA158" s="26">
        <v>30</v>
      </c>
      <c r="AB158" s="26">
        <v>31</v>
      </c>
      <c r="AG158" s="71" t="s">
        <v>172</v>
      </c>
      <c r="AH158" s="70">
        <v>8</v>
      </c>
      <c r="AI158" s="81" t="s">
        <v>190</v>
      </c>
      <c r="AJ158" s="5">
        <v>31</v>
      </c>
      <c r="AK158" s="5">
        <v>28</v>
      </c>
      <c r="AL158" s="5">
        <v>31</v>
      </c>
      <c r="AM158" s="26">
        <v>30</v>
      </c>
      <c r="AN158" s="26">
        <v>31</v>
      </c>
      <c r="AO158" s="26">
        <v>30</v>
      </c>
      <c r="AP158" s="26">
        <v>31</v>
      </c>
      <c r="AQ158" s="26">
        <v>31</v>
      </c>
      <c r="AR158" s="26">
        <v>30</v>
      </c>
      <c r="AS158" s="26">
        <v>31</v>
      </c>
      <c r="AT158" s="26">
        <v>30</v>
      </c>
      <c r="AU158" s="26">
        <v>31</v>
      </c>
    </row>
    <row r="159" spans="1:47" x14ac:dyDescent="0.2">
      <c r="A159" s="92">
        <f>CATCH2009!AQ160/CATCH2009!AT160</f>
        <v>0</v>
      </c>
      <c r="B159" t="s">
        <v>385</v>
      </c>
      <c r="C159" s="22">
        <v>19</v>
      </c>
      <c r="D159" s="14" t="s">
        <v>191</v>
      </c>
      <c r="E159" s="5" t="s">
        <v>226</v>
      </c>
      <c r="G159" s="14"/>
      <c r="H159" s="5" t="s">
        <v>228</v>
      </c>
      <c r="I159" s="26"/>
      <c r="J159" t="s">
        <v>219</v>
      </c>
      <c r="N159" s="122">
        <v>152</v>
      </c>
      <c r="P159" s="72">
        <v>152</v>
      </c>
      <c r="Q159" s="5">
        <v>31</v>
      </c>
      <c r="R159" s="5">
        <v>28</v>
      </c>
      <c r="S159" s="5">
        <v>31</v>
      </c>
      <c r="T159" s="26">
        <v>30</v>
      </c>
      <c r="U159" s="26">
        <v>31</v>
      </c>
      <c r="V159" s="26">
        <v>30</v>
      </c>
      <c r="W159" s="26">
        <v>31</v>
      </c>
      <c r="X159" s="26">
        <v>31</v>
      </c>
      <c r="Y159" s="26">
        <v>30</v>
      </c>
      <c r="Z159" s="26">
        <v>31</v>
      </c>
      <c r="AA159" s="26">
        <v>30</v>
      </c>
      <c r="AB159" s="26">
        <v>31</v>
      </c>
      <c r="AG159" s="71" t="s">
        <v>171</v>
      </c>
      <c r="AH159" s="70">
        <v>8</v>
      </c>
      <c r="AI159" s="81" t="s">
        <v>188</v>
      </c>
      <c r="AJ159" s="5">
        <v>31</v>
      </c>
      <c r="AK159" s="5">
        <v>28</v>
      </c>
      <c r="AL159" s="5">
        <v>31</v>
      </c>
      <c r="AM159" s="26">
        <v>30</v>
      </c>
      <c r="AN159" s="26">
        <v>31</v>
      </c>
      <c r="AO159" s="26">
        <v>30</v>
      </c>
      <c r="AP159" s="26">
        <v>31</v>
      </c>
      <c r="AQ159" s="26">
        <v>31</v>
      </c>
      <c r="AR159" s="26">
        <v>30</v>
      </c>
      <c r="AS159" s="26">
        <v>31</v>
      </c>
      <c r="AT159" s="26">
        <v>30</v>
      </c>
      <c r="AU159" s="26">
        <v>31</v>
      </c>
    </row>
    <row r="160" spans="1:47" x14ac:dyDescent="0.2">
      <c r="A160" s="92">
        <f>CATCH2009!AQ161/CATCH2009!AT161</f>
        <v>0.98898970461796232</v>
      </c>
      <c r="B160" t="s">
        <v>383</v>
      </c>
      <c r="C160" s="22">
        <v>19</v>
      </c>
      <c r="D160" s="14" t="s">
        <v>270</v>
      </c>
      <c r="E160" s="5" t="s">
        <v>226</v>
      </c>
      <c r="G160" s="14"/>
      <c r="H160" s="26" t="s">
        <v>241</v>
      </c>
      <c r="I160" s="26"/>
      <c r="J160" t="s">
        <v>219</v>
      </c>
      <c r="N160" s="122">
        <v>153</v>
      </c>
      <c r="P160" s="72">
        <v>153</v>
      </c>
      <c r="Q160" s="97">
        <v>27</v>
      </c>
      <c r="R160" s="5">
        <v>28</v>
      </c>
      <c r="S160" s="5">
        <v>31</v>
      </c>
      <c r="T160" s="118">
        <v>18</v>
      </c>
      <c r="U160" s="26">
        <v>31</v>
      </c>
      <c r="V160" s="26">
        <v>30</v>
      </c>
      <c r="W160" s="96">
        <v>0</v>
      </c>
      <c r="X160" s="96">
        <v>0</v>
      </c>
      <c r="Y160" s="97">
        <v>17</v>
      </c>
      <c r="Z160" s="26">
        <v>31</v>
      </c>
      <c r="AA160" s="26">
        <v>30</v>
      </c>
      <c r="AB160" s="97">
        <v>20</v>
      </c>
      <c r="AC160" s="5" t="s">
        <v>520</v>
      </c>
      <c r="AG160" s="71" t="s">
        <v>179</v>
      </c>
      <c r="AH160" s="70">
        <v>8</v>
      </c>
      <c r="AI160" s="83" t="s">
        <v>188</v>
      </c>
      <c r="AJ160" s="5">
        <v>31</v>
      </c>
      <c r="AK160" s="5">
        <v>28</v>
      </c>
      <c r="AL160" s="5">
        <v>31</v>
      </c>
      <c r="AM160" s="26">
        <v>30</v>
      </c>
      <c r="AN160" s="26">
        <v>31</v>
      </c>
      <c r="AO160" s="26">
        <v>30</v>
      </c>
      <c r="AP160" s="26">
        <v>31</v>
      </c>
      <c r="AQ160" s="26">
        <v>31</v>
      </c>
      <c r="AR160" s="26">
        <v>30</v>
      </c>
      <c r="AS160" s="26">
        <v>31</v>
      </c>
      <c r="AT160" s="26">
        <v>30</v>
      </c>
      <c r="AU160" s="26">
        <v>31</v>
      </c>
    </row>
    <row r="161" spans="1:47" x14ac:dyDescent="0.2">
      <c r="A161" s="92">
        <f>CATCH2009!AQ162/CATCH2009!AT162</f>
        <v>3.0479437213803865E-2</v>
      </c>
      <c r="B161" t="s">
        <v>390</v>
      </c>
      <c r="C161" s="22">
        <v>19</v>
      </c>
      <c r="D161" s="14" t="s">
        <v>270</v>
      </c>
      <c r="E161" s="5" t="s">
        <v>226</v>
      </c>
      <c r="G161" s="14"/>
      <c r="H161" s="26" t="s">
        <v>228</v>
      </c>
      <c r="I161" s="26"/>
      <c r="J161" t="s">
        <v>219</v>
      </c>
      <c r="N161" s="122">
        <v>154</v>
      </c>
      <c r="P161" s="72">
        <v>154</v>
      </c>
      <c r="Q161" s="5">
        <v>31</v>
      </c>
      <c r="R161" s="5">
        <v>28</v>
      </c>
      <c r="S161" s="5">
        <v>31</v>
      </c>
      <c r="T161" s="26">
        <v>30</v>
      </c>
      <c r="U161" s="26">
        <v>31</v>
      </c>
      <c r="V161" s="26">
        <v>30</v>
      </c>
      <c r="W161" s="26">
        <v>31</v>
      </c>
      <c r="X161" s="26">
        <v>31</v>
      </c>
      <c r="Y161" s="26">
        <v>30</v>
      </c>
      <c r="Z161" s="26">
        <v>31</v>
      </c>
      <c r="AA161" s="26">
        <v>30</v>
      </c>
      <c r="AB161" s="26">
        <v>31</v>
      </c>
      <c r="AG161" s="71" t="s">
        <v>134</v>
      </c>
      <c r="AH161" s="70">
        <v>8</v>
      </c>
      <c r="AI161" s="81" t="s">
        <v>188</v>
      </c>
      <c r="AJ161" s="5">
        <v>31</v>
      </c>
      <c r="AK161" s="5">
        <v>28</v>
      </c>
      <c r="AL161" s="5">
        <v>31</v>
      </c>
      <c r="AM161" s="26">
        <v>30</v>
      </c>
      <c r="AN161" s="26">
        <v>31</v>
      </c>
      <c r="AO161" s="26">
        <v>30</v>
      </c>
      <c r="AP161" s="26">
        <v>31</v>
      </c>
      <c r="AQ161" s="26">
        <v>31</v>
      </c>
      <c r="AR161" s="26">
        <v>30</v>
      </c>
      <c r="AS161" s="26">
        <v>31</v>
      </c>
      <c r="AT161" s="26">
        <v>30</v>
      </c>
      <c r="AU161" s="26">
        <v>31</v>
      </c>
    </row>
    <row r="162" spans="1:47" x14ac:dyDescent="0.2">
      <c r="A162" s="92">
        <f>CATCH2009!AQ163/CATCH2009!AT163</f>
        <v>1</v>
      </c>
      <c r="B162" t="s">
        <v>389</v>
      </c>
      <c r="C162" s="22">
        <v>19</v>
      </c>
      <c r="D162" s="14" t="s">
        <v>270</v>
      </c>
      <c r="E162" s="5" t="s">
        <v>226</v>
      </c>
      <c r="G162" s="14"/>
      <c r="H162" s="99" t="s">
        <v>228</v>
      </c>
      <c r="I162" s="26"/>
      <c r="J162" t="s">
        <v>219</v>
      </c>
      <c r="N162" s="122">
        <v>155</v>
      </c>
      <c r="P162" s="72">
        <v>155</v>
      </c>
      <c r="Q162" s="97">
        <v>27</v>
      </c>
      <c r="R162" s="5">
        <v>28</v>
      </c>
      <c r="S162" s="5">
        <v>31</v>
      </c>
      <c r="T162" s="118">
        <v>18</v>
      </c>
      <c r="U162" s="26">
        <v>31</v>
      </c>
      <c r="V162" s="26">
        <v>30</v>
      </c>
      <c r="W162" s="96">
        <v>0</v>
      </c>
      <c r="X162" s="96">
        <v>0</v>
      </c>
      <c r="Y162" s="97">
        <v>17</v>
      </c>
      <c r="Z162" s="26">
        <v>31</v>
      </c>
      <c r="AA162" s="26">
        <v>30</v>
      </c>
      <c r="AB162" s="97">
        <v>20</v>
      </c>
      <c r="AC162" s="5" t="s">
        <v>520</v>
      </c>
      <c r="AG162" s="71" t="s">
        <v>182</v>
      </c>
      <c r="AH162" s="70">
        <v>8</v>
      </c>
      <c r="AI162" s="83" t="s">
        <v>188</v>
      </c>
      <c r="AJ162" s="5">
        <v>31</v>
      </c>
      <c r="AK162" s="5">
        <v>28</v>
      </c>
      <c r="AL162" s="5">
        <v>31</v>
      </c>
      <c r="AM162" s="26">
        <v>30</v>
      </c>
      <c r="AN162" s="26">
        <v>31</v>
      </c>
      <c r="AO162" s="26">
        <v>30</v>
      </c>
      <c r="AP162" s="26">
        <v>31</v>
      </c>
      <c r="AQ162" s="26">
        <v>31</v>
      </c>
      <c r="AR162" s="26">
        <v>30</v>
      </c>
      <c r="AS162" s="26">
        <v>31</v>
      </c>
      <c r="AT162" s="26">
        <v>30</v>
      </c>
      <c r="AU162" s="26">
        <v>31</v>
      </c>
    </row>
    <row r="163" spans="1:47" x14ac:dyDescent="0.2">
      <c r="A163" s="92">
        <f>CATCH2009!AQ164/CATCH2009!AT164</f>
        <v>0</v>
      </c>
      <c r="B163" s="14" t="s">
        <v>364</v>
      </c>
      <c r="C163" s="248">
        <v>20</v>
      </c>
      <c r="D163" s="14" t="s">
        <v>191</v>
      </c>
      <c r="E163" s="5" t="s">
        <v>226</v>
      </c>
      <c r="G163" s="14"/>
      <c r="H163" s="26" t="s">
        <v>241</v>
      </c>
      <c r="I163" s="26"/>
      <c r="J163" t="s">
        <v>219</v>
      </c>
      <c r="N163" s="122">
        <v>156</v>
      </c>
      <c r="P163" s="72">
        <v>156</v>
      </c>
      <c r="Q163" s="5">
        <v>31</v>
      </c>
      <c r="R163" s="5">
        <v>28</v>
      </c>
      <c r="S163" s="5">
        <v>31</v>
      </c>
      <c r="T163" s="26">
        <v>30</v>
      </c>
      <c r="U163" s="26">
        <v>31</v>
      </c>
      <c r="V163" s="26">
        <v>30</v>
      </c>
      <c r="W163" s="26">
        <v>31</v>
      </c>
      <c r="X163" s="26">
        <v>31</v>
      </c>
      <c r="Y163" s="26">
        <v>30</v>
      </c>
      <c r="Z163" s="26">
        <v>31</v>
      </c>
      <c r="AA163" s="26">
        <v>30</v>
      </c>
      <c r="AB163" s="26">
        <v>31</v>
      </c>
      <c r="AG163" s="71" t="s">
        <v>135</v>
      </c>
      <c r="AH163" s="70">
        <v>8</v>
      </c>
      <c r="AI163" s="81" t="s">
        <v>188</v>
      </c>
      <c r="AJ163" s="5">
        <v>31</v>
      </c>
      <c r="AK163" s="5">
        <v>28</v>
      </c>
      <c r="AL163" s="5">
        <v>31</v>
      </c>
      <c r="AM163" s="26">
        <v>30</v>
      </c>
      <c r="AN163" s="26">
        <v>31</v>
      </c>
      <c r="AO163" s="26">
        <v>30</v>
      </c>
      <c r="AP163" s="26">
        <v>31</v>
      </c>
      <c r="AQ163" s="26">
        <v>31</v>
      </c>
      <c r="AR163" s="26">
        <v>30</v>
      </c>
      <c r="AS163" s="26">
        <v>31</v>
      </c>
      <c r="AT163" s="26">
        <v>30</v>
      </c>
      <c r="AU163" s="26">
        <v>31</v>
      </c>
    </row>
    <row r="164" spans="1:47" x14ac:dyDescent="0.2">
      <c r="A164" s="92">
        <f>CATCH2009!AQ165/CATCH2009!AT165</f>
        <v>0</v>
      </c>
      <c r="B164" s="14" t="s">
        <v>364</v>
      </c>
      <c r="C164" s="248">
        <v>20</v>
      </c>
      <c r="D164" s="14" t="s">
        <v>191</v>
      </c>
      <c r="E164" s="5" t="s">
        <v>226</v>
      </c>
      <c r="F164" s="14"/>
      <c r="G164" s="14"/>
      <c r="H164" s="26" t="s">
        <v>228</v>
      </c>
      <c r="I164" s="26"/>
      <c r="J164" s="128" t="s">
        <v>286</v>
      </c>
      <c r="N164" s="122">
        <v>157</v>
      </c>
      <c r="P164" s="72">
        <v>157</v>
      </c>
      <c r="Q164" s="5">
        <v>31</v>
      </c>
      <c r="R164" s="5">
        <v>28</v>
      </c>
      <c r="S164" s="5">
        <v>31</v>
      </c>
      <c r="T164" s="26">
        <v>30</v>
      </c>
      <c r="U164" s="26">
        <v>31</v>
      </c>
      <c r="V164" s="26">
        <v>30</v>
      </c>
      <c r="W164" s="26">
        <v>31</v>
      </c>
      <c r="X164" s="26">
        <v>31</v>
      </c>
      <c r="Y164" s="26">
        <v>30</v>
      </c>
      <c r="Z164" s="26">
        <v>31</v>
      </c>
      <c r="AA164" s="26">
        <v>30</v>
      </c>
      <c r="AB164" s="26">
        <v>31</v>
      </c>
      <c r="AG164" s="71" t="s">
        <v>166</v>
      </c>
      <c r="AH164" s="70">
        <v>8</v>
      </c>
      <c r="AI164" s="81" t="s">
        <v>188</v>
      </c>
      <c r="AJ164" s="5">
        <v>31</v>
      </c>
      <c r="AK164" s="5">
        <v>28</v>
      </c>
      <c r="AL164" s="5">
        <v>31</v>
      </c>
      <c r="AM164" s="26">
        <v>30</v>
      </c>
      <c r="AN164" s="26">
        <v>31</v>
      </c>
      <c r="AO164" s="26">
        <v>30</v>
      </c>
      <c r="AP164" s="26">
        <v>31</v>
      </c>
      <c r="AQ164" s="26">
        <v>31</v>
      </c>
      <c r="AR164" s="26">
        <v>30</v>
      </c>
      <c r="AS164" s="26">
        <v>31</v>
      </c>
      <c r="AT164" s="26">
        <v>30</v>
      </c>
      <c r="AU164" s="26">
        <v>31</v>
      </c>
    </row>
    <row r="165" spans="1:47" x14ac:dyDescent="0.2">
      <c r="A165" s="92">
        <f>CATCH2009!AQ166/CATCH2009!AT166</f>
        <v>9.3720712277413302E-3</v>
      </c>
      <c r="B165" s="14" t="s">
        <v>364</v>
      </c>
      <c r="C165" s="248">
        <v>20</v>
      </c>
      <c r="D165" s="14" t="s">
        <v>270</v>
      </c>
      <c r="E165" s="5" t="s">
        <v>226</v>
      </c>
      <c r="F165" s="242"/>
      <c r="G165" s="14"/>
      <c r="H165" s="26" t="s">
        <v>241</v>
      </c>
      <c r="I165" s="26"/>
      <c r="J165" t="s">
        <v>219</v>
      </c>
      <c r="N165" s="122">
        <v>158</v>
      </c>
      <c r="P165" s="72">
        <v>158</v>
      </c>
      <c r="Q165" s="5">
        <v>31</v>
      </c>
      <c r="R165" s="5">
        <v>28</v>
      </c>
      <c r="S165" s="5">
        <v>31</v>
      </c>
      <c r="T165" s="26">
        <v>30</v>
      </c>
      <c r="U165" s="26">
        <v>31</v>
      </c>
      <c r="V165" s="26">
        <v>30</v>
      </c>
      <c r="W165" s="26">
        <v>31</v>
      </c>
      <c r="X165" s="26">
        <v>31</v>
      </c>
      <c r="Y165" s="26">
        <v>30</v>
      </c>
      <c r="Z165" s="26">
        <v>31</v>
      </c>
      <c r="AA165" s="26">
        <v>30</v>
      </c>
      <c r="AB165" s="26">
        <v>31</v>
      </c>
      <c r="AG165" s="71" t="s">
        <v>168</v>
      </c>
      <c r="AH165" s="70">
        <v>8</v>
      </c>
      <c r="AI165" s="81" t="s">
        <v>188</v>
      </c>
      <c r="AJ165" s="5">
        <v>31</v>
      </c>
      <c r="AK165" s="5">
        <v>28</v>
      </c>
      <c r="AL165" s="5">
        <v>31</v>
      </c>
      <c r="AM165" s="26">
        <v>30</v>
      </c>
      <c r="AN165" s="26">
        <v>31</v>
      </c>
      <c r="AO165" s="26">
        <v>30</v>
      </c>
      <c r="AP165" s="26">
        <v>31</v>
      </c>
      <c r="AQ165" s="26">
        <v>31</v>
      </c>
      <c r="AR165" s="26">
        <v>30</v>
      </c>
      <c r="AS165" s="26">
        <v>31</v>
      </c>
      <c r="AT165" s="26">
        <v>30</v>
      </c>
      <c r="AU165" s="26">
        <v>31</v>
      </c>
    </row>
    <row r="166" spans="1:47" x14ac:dyDescent="0.2">
      <c r="A166" s="92">
        <f>CATCH2009!AQ167/CATCH2009!AT167</f>
        <v>9.3370681605975722E-3</v>
      </c>
      <c r="B166" s="14" t="s">
        <v>364</v>
      </c>
      <c r="C166" s="248">
        <v>20</v>
      </c>
      <c r="D166" s="14" t="s">
        <v>270</v>
      </c>
      <c r="E166" s="5" t="s">
        <v>226</v>
      </c>
      <c r="F166" s="14"/>
      <c r="G166" s="14"/>
      <c r="H166" s="5" t="s">
        <v>228</v>
      </c>
      <c r="I166" s="26"/>
      <c r="J166"/>
      <c r="N166" s="122">
        <v>159</v>
      </c>
      <c r="P166" s="72">
        <v>159</v>
      </c>
      <c r="Q166" s="5">
        <v>31</v>
      </c>
      <c r="R166" s="5">
        <v>28</v>
      </c>
      <c r="S166" s="5">
        <v>31</v>
      </c>
      <c r="T166" s="26">
        <v>30</v>
      </c>
      <c r="U166" s="26">
        <v>31</v>
      </c>
      <c r="V166" s="26">
        <v>30</v>
      </c>
      <c r="W166" s="26">
        <v>31</v>
      </c>
      <c r="X166" s="26">
        <v>31</v>
      </c>
      <c r="Y166" s="26">
        <v>30</v>
      </c>
      <c r="Z166" s="26">
        <v>31</v>
      </c>
      <c r="AA166" s="26">
        <v>30</v>
      </c>
      <c r="AB166" s="26">
        <v>31</v>
      </c>
      <c r="AG166" s="71" t="s">
        <v>170</v>
      </c>
      <c r="AH166" s="70">
        <v>8</v>
      </c>
      <c r="AI166" s="83" t="s">
        <v>188</v>
      </c>
      <c r="AJ166" s="5">
        <v>31</v>
      </c>
      <c r="AK166" s="5">
        <v>28</v>
      </c>
      <c r="AL166" s="5">
        <v>31</v>
      </c>
      <c r="AM166" s="26">
        <v>30</v>
      </c>
      <c r="AN166" s="26">
        <v>31</v>
      </c>
      <c r="AO166" s="26">
        <v>30</v>
      </c>
      <c r="AP166" s="26">
        <v>31</v>
      </c>
      <c r="AQ166" s="26">
        <v>31</v>
      </c>
      <c r="AR166" s="26">
        <v>30</v>
      </c>
      <c r="AS166" s="26">
        <v>31</v>
      </c>
      <c r="AT166" s="26">
        <v>30</v>
      </c>
      <c r="AU166" s="26">
        <v>31</v>
      </c>
    </row>
    <row r="167" spans="1:47" x14ac:dyDescent="0.2">
      <c r="A167" s="92">
        <f>CATCH2009!AQ168/CATCH2009!AT168</f>
        <v>0</v>
      </c>
      <c r="B167" s="80" t="s">
        <v>391</v>
      </c>
      <c r="C167" s="249">
        <v>21</v>
      </c>
      <c r="D167" s="242" t="s">
        <v>192</v>
      </c>
      <c r="E167" s="129" t="s">
        <v>228</v>
      </c>
      <c r="F167" s="14"/>
      <c r="G167" s="14"/>
      <c r="H167" s="26" t="s">
        <v>228</v>
      </c>
      <c r="I167" s="26"/>
      <c r="J167" t="s">
        <v>219</v>
      </c>
      <c r="N167" s="122">
        <v>160</v>
      </c>
      <c r="P167" s="72">
        <v>160</v>
      </c>
      <c r="Q167" s="5">
        <v>31</v>
      </c>
      <c r="R167" s="5">
        <v>28</v>
      </c>
      <c r="S167" s="5">
        <v>31</v>
      </c>
      <c r="T167" s="26">
        <v>30</v>
      </c>
      <c r="U167" s="26">
        <v>31</v>
      </c>
      <c r="V167" s="26">
        <v>30</v>
      </c>
      <c r="W167" s="26">
        <v>31</v>
      </c>
      <c r="X167" s="26">
        <v>31</v>
      </c>
      <c r="Y167" s="26">
        <v>30</v>
      </c>
      <c r="Z167" s="26">
        <v>31</v>
      </c>
      <c r="AA167" s="26">
        <v>30</v>
      </c>
      <c r="AB167" s="26">
        <v>31</v>
      </c>
      <c r="AG167" s="71" t="s">
        <v>159</v>
      </c>
      <c r="AH167" s="70">
        <v>8</v>
      </c>
      <c r="AI167" s="81" t="s">
        <v>188</v>
      </c>
      <c r="AJ167" s="5">
        <v>31</v>
      </c>
      <c r="AK167" s="5">
        <v>28</v>
      </c>
      <c r="AL167" s="5">
        <v>31</v>
      </c>
      <c r="AM167" s="26">
        <v>30</v>
      </c>
      <c r="AN167" s="26">
        <v>31</v>
      </c>
      <c r="AO167" s="26">
        <v>30</v>
      </c>
      <c r="AP167" s="26">
        <v>31</v>
      </c>
      <c r="AQ167" s="26">
        <v>31</v>
      </c>
      <c r="AR167" s="26">
        <v>30</v>
      </c>
      <c r="AS167" s="26">
        <v>31</v>
      </c>
      <c r="AT167" s="26">
        <v>30</v>
      </c>
      <c r="AU167" s="26">
        <v>31</v>
      </c>
    </row>
    <row r="168" spans="1:47" x14ac:dyDescent="0.2">
      <c r="A168" s="92">
        <f>CATCH2009!AQ169/CATCH2009!AT169</f>
        <v>0</v>
      </c>
      <c r="B168" s="14" t="s">
        <v>393</v>
      </c>
      <c r="C168" s="249">
        <v>21</v>
      </c>
      <c r="D168" s="80" t="s">
        <v>192</v>
      </c>
      <c r="E168" s="129" t="s">
        <v>228</v>
      </c>
      <c r="F168" s="14"/>
      <c r="G168" s="14"/>
      <c r="H168" s="5" t="s">
        <v>226</v>
      </c>
      <c r="I168" s="26"/>
      <c r="J168" t="s">
        <v>219</v>
      </c>
      <c r="N168" s="122">
        <v>161</v>
      </c>
      <c r="P168" s="72">
        <v>161</v>
      </c>
      <c r="Q168" s="5">
        <v>31</v>
      </c>
      <c r="R168" s="5">
        <v>28</v>
      </c>
      <c r="S168" s="5">
        <v>31</v>
      </c>
      <c r="T168" s="26">
        <v>30</v>
      </c>
      <c r="U168" s="26">
        <v>31</v>
      </c>
      <c r="V168" s="26">
        <v>30</v>
      </c>
      <c r="W168" s="26">
        <v>31</v>
      </c>
      <c r="X168" s="26">
        <v>31</v>
      </c>
      <c r="Y168" s="26">
        <v>30</v>
      </c>
      <c r="Z168" s="26">
        <v>31</v>
      </c>
      <c r="AA168" s="26">
        <v>30</v>
      </c>
      <c r="AB168" s="26">
        <v>31</v>
      </c>
      <c r="AG168" s="71" t="s">
        <v>180</v>
      </c>
      <c r="AH168" s="70">
        <v>9</v>
      </c>
      <c r="AI168" s="81" t="s">
        <v>191</v>
      </c>
      <c r="AJ168" s="5">
        <v>31</v>
      </c>
      <c r="AK168" s="5">
        <v>28</v>
      </c>
      <c r="AL168" s="5">
        <v>31</v>
      </c>
      <c r="AM168" s="26">
        <v>30</v>
      </c>
      <c r="AN168" s="26">
        <v>31</v>
      </c>
      <c r="AO168" s="26">
        <v>30</v>
      </c>
      <c r="AP168" s="26">
        <v>31</v>
      </c>
      <c r="AQ168" s="26">
        <v>31</v>
      </c>
      <c r="AR168" s="26">
        <v>30</v>
      </c>
      <c r="AS168" s="26">
        <v>31</v>
      </c>
      <c r="AT168" s="26">
        <v>30</v>
      </c>
      <c r="AU168" s="26">
        <v>31</v>
      </c>
    </row>
    <row r="169" spans="1:47" x14ac:dyDescent="0.2">
      <c r="A169" s="92">
        <f>CATCH2009!AQ170/CATCH2009!AT170</f>
        <v>0</v>
      </c>
      <c r="B169" s="14" t="s">
        <v>392</v>
      </c>
      <c r="C169" s="249">
        <v>21</v>
      </c>
      <c r="D169" s="242" t="s">
        <v>190</v>
      </c>
      <c r="E169" s="129" t="s">
        <v>228</v>
      </c>
      <c r="G169" s="14"/>
      <c r="H169" s="5" t="s">
        <v>226</v>
      </c>
      <c r="I169" s="26"/>
      <c r="J169" t="s">
        <v>219</v>
      </c>
      <c r="N169" s="122">
        <v>162</v>
      </c>
      <c r="P169" s="72">
        <v>162</v>
      </c>
      <c r="Q169" s="5">
        <v>31</v>
      </c>
      <c r="R169" s="5">
        <v>28</v>
      </c>
      <c r="S169" s="5">
        <v>31</v>
      </c>
      <c r="T169" s="26">
        <v>30</v>
      </c>
      <c r="U169" s="26">
        <v>31</v>
      </c>
      <c r="V169" s="26">
        <v>30</v>
      </c>
      <c r="W169" s="26">
        <v>31</v>
      </c>
      <c r="X169" s="26">
        <v>31</v>
      </c>
      <c r="Y169" s="26">
        <v>30</v>
      </c>
      <c r="Z169" s="26">
        <v>31</v>
      </c>
      <c r="AA169" s="26">
        <v>30</v>
      </c>
      <c r="AB169" s="26">
        <v>31</v>
      </c>
      <c r="AG169" s="71" t="s">
        <v>183</v>
      </c>
      <c r="AH169" s="70">
        <v>9</v>
      </c>
      <c r="AI169" s="81" t="s">
        <v>187</v>
      </c>
      <c r="AJ169" s="5">
        <v>31</v>
      </c>
      <c r="AK169" s="5">
        <v>28</v>
      </c>
      <c r="AL169" s="5">
        <v>31</v>
      </c>
      <c r="AM169" s="26">
        <v>30</v>
      </c>
      <c r="AN169" s="26">
        <v>31</v>
      </c>
      <c r="AO169" s="26">
        <v>30</v>
      </c>
      <c r="AP169" s="26">
        <v>31</v>
      </c>
      <c r="AQ169" s="26">
        <v>31</v>
      </c>
      <c r="AR169" s="26">
        <v>30</v>
      </c>
      <c r="AS169" s="26">
        <v>31</v>
      </c>
      <c r="AT169" s="26">
        <v>30</v>
      </c>
      <c r="AU169" s="26">
        <v>31</v>
      </c>
    </row>
    <row r="170" spans="1:47" x14ac:dyDescent="0.2">
      <c r="A170" s="92">
        <f>CATCH2009!AQ171/CATCH2009!AT171</f>
        <v>0</v>
      </c>
      <c r="B170" s="14" t="s">
        <v>393</v>
      </c>
      <c r="C170" s="249">
        <v>21</v>
      </c>
      <c r="D170" s="80" t="s">
        <v>190</v>
      </c>
      <c r="E170" s="129" t="s">
        <v>228</v>
      </c>
      <c r="G170" s="14"/>
      <c r="H170" s="5" t="s">
        <v>226</v>
      </c>
      <c r="I170" s="26">
        <v>160</v>
      </c>
      <c r="J170" t="s">
        <v>217</v>
      </c>
      <c r="N170" s="122">
        <v>163</v>
      </c>
      <c r="P170" s="72">
        <v>163</v>
      </c>
      <c r="Q170" s="5">
        <v>31</v>
      </c>
      <c r="R170" s="5">
        <v>28</v>
      </c>
      <c r="S170" s="5">
        <v>31</v>
      </c>
      <c r="T170" s="26">
        <v>30</v>
      </c>
      <c r="U170" s="26">
        <v>31</v>
      </c>
      <c r="V170" s="26">
        <v>30</v>
      </c>
      <c r="W170" s="26">
        <v>31</v>
      </c>
      <c r="X170" s="26">
        <v>31</v>
      </c>
      <c r="Y170" s="26">
        <v>30</v>
      </c>
      <c r="Z170" s="26">
        <v>31</v>
      </c>
      <c r="AA170" s="26">
        <v>30</v>
      </c>
      <c r="AB170" s="26">
        <v>31</v>
      </c>
      <c r="AG170" s="71" t="s">
        <v>169</v>
      </c>
      <c r="AH170" s="70">
        <v>9</v>
      </c>
      <c r="AI170" s="83" t="s">
        <v>187</v>
      </c>
      <c r="AJ170" s="97">
        <v>27</v>
      </c>
      <c r="AK170" s="5">
        <v>28</v>
      </c>
      <c r="AL170" s="5">
        <v>31</v>
      </c>
      <c r="AM170" s="118">
        <v>18</v>
      </c>
      <c r="AN170" s="26">
        <v>31</v>
      </c>
      <c r="AO170" s="26">
        <v>30</v>
      </c>
      <c r="AP170" s="96">
        <v>0</v>
      </c>
      <c r="AQ170" s="96">
        <v>0</v>
      </c>
      <c r="AR170" s="97">
        <v>17</v>
      </c>
      <c r="AS170" s="26">
        <v>31</v>
      </c>
      <c r="AT170" s="26">
        <v>30</v>
      </c>
      <c r="AU170" s="97">
        <v>20</v>
      </c>
    </row>
    <row r="171" spans="1:47" x14ac:dyDescent="0.2">
      <c r="A171" s="92">
        <f>CATCH2009!AQ172/CATCH2009!AT172</f>
        <v>0</v>
      </c>
      <c r="B171" s="14" t="s">
        <v>393</v>
      </c>
      <c r="C171" s="249">
        <v>21</v>
      </c>
      <c r="D171" s="80" t="s">
        <v>190</v>
      </c>
      <c r="E171" s="129" t="s">
        <v>228</v>
      </c>
      <c r="G171" s="14"/>
      <c r="H171" s="5" t="s">
        <v>226</v>
      </c>
      <c r="I171" s="26"/>
      <c r="J171" t="s">
        <v>219</v>
      </c>
      <c r="N171" s="122">
        <v>164</v>
      </c>
      <c r="P171" s="72">
        <v>164</v>
      </c>
      <c r="Q171" s="5">
        <v>31</v>
      </c>
      <c r="R171" s="5">
        <v>28</v>
      </c>
      <c r="S171" s="5">
        <v>31</v>
      </c>
      <c r="T171" s="26">
        <v>30</v>
      </c>
      <c r="U171" s="26">
        <v>31</v>
      </c>
      <c r="V171" s="26">
        <v>30</v>
      </c>
      <c r="W171" s="26">
        <v>31</v>
      </c>
      <c r="X171" s="26">
        <v>31</v>
      </c>
      <c r="Y171" s="26">
        <v>30</v>
      </c>
      <c r="Z171" s="26">
        <v>31</v>
      </c>
      <c r="AA171" s="26">
        <v>30</v>
      </c>
      <c r="AB171" s="26">
        <v>31</v>
      </c>
      <c r="AG171" s="71" t="s">
        <v>180</v>
      </c>
      <c r="AH171" s="70">
        <v>9</v>
      </c>
      <c r="AI171" s="81" t="s">
        <v>187</v>
      </c>
      <c r="AJ171" s="5">
        <v>31</v>
      </c>
      <c r="AK171" s="5">
        <v>28</v>
      </c>
      <c r="AL171" s="5">
        <v>31</v>
      </c>
      <c r="AM171" s="26">
        <v>30</v>
      </c>
      <c r="AN171" s="26">
        <v>31</v>
      </c>
      <c r="AO171" s="26">
        <v>30</v>
      </c>
      <c r="AP171" s="26">
        <v>31</v>
      </c>
      <c r="AQ171" s="26">
        <v>31</v>
      </c>
      <c r="AR171" s="26">
        <v>30</v>
      </c>
      <c r="AS171" s="26">
        <v>31</v>
      </c>
      <c r="AT171" s="26">
        <v>30</v>
      </c>
      <c r="AU171" s="26">
        <v>31</v>
      </c>
    </row>
    <row r="172" spans="1:47" x14ac:dyDescent="0.2">
      <c r="A172" s="92">
        <f>CATCH2009!AQ173/CATCH2009!AT173</f>
        <v>0</v>
      </c>
      <c r="B172" s="14" t="s">
        <v>393</v>
      </c>
      <c r="C172" s="249">
        <v>21</v>
      </c>
      <c r="D172" s="80" t="s">
        <v>190</v>
      </c>
      <c r="E172" s="129" t="s">
        <v>228</v>
      </c>
      <c r="G172" s="14"/>
      <c r="H172" s="5" t="s">
        <v>226</v>
      </c>
      <c r="I172" s="26"/>
      <c r="J172" t="s">
        <v>219</v>
      </c>
      <c r="N172" s="122">
        <v>165</v>
      </c>
      <c r="P172" s="72">
        <v>165</v>
      </c>
      <c r="Q172" s="5">
        <v>31</v>
      </c>
      <c r="R172" s="5">
        <v>28</v>
      </c>
      <c r="S172" s="5">
        <v>31</v>
      </c>
      <c r="T172" s="26">
        <v>30</v>
      </c>
      <c r="U172" s="26">
        <v>31</v>
      </c>
      <c r="V172" s="26">
        <v>30</v>
      </c>
      <c r="W172" s="26">
        <v>31</v>
      </c>
      <c r="X172" s="26">
        <v>31</v>
      </c>
      <c r="Y172" s="26">
        <v>30</v>
      </c>
      <c r="Z172" s="26">
        <v>31</v>
      </c>
      <c r="AA172" s="26">
        <v>30</v>
      </c>
      <c r="AB172" s="26">
        <v>31</v>
      </c>
      <c r="AG172" s="71" t="s">
        <v>180</v>
      </c>
      <c r="AH172" s="70">
        <v>9</v>
      </c>
      <c r="AI172" s="83" t="s">
        <v>189</v>
      </c>
      <c r="AJ172" s="5">
        <v>31</v>
      </c>
      <c r="AK172" s="5">
        <v>28</v>
      </c>
      <c r="AL172" s="5">
        <v>31</v>
      </c>
      <c r="AM172" s="26">
        <v>30</v>
      </c>
      <c r="AN172" s="26">
        <v>31</v>
      </c>
      <c r="AO172" s="26">
        <v>30</v>
      </c>
      <c r="AP172" s="26">
        <v>31</v>
      </c>
      <c r="AQ172" s="26">
        <v>31</v>
      </c>
      <c r="AR172" s="26">
        <v>30</v>
      </c>
      <c r="AS172" s="26">
        <v>31</v>
      </c>
      <c r="AT172" s="26">
        <v>30</v>
      </c>
      <c r="AU172" s="26">
        <v>31</v>
      </c>
    </row>
    <row r="173" spans="1:47" x14ac:dyDescent="0.2">
      <c r="A173" s="92">
        <f>CATCH2009!AQ174/CATCH2009!AT174</f>
        <v>0</v>
      </c>
      <c r="B173" s="14" t="s">
        <v>366</v>
      </c>
      <c r="C173" s="249">
        <v>21</v>
      </c>
      <c r="D173" s="80" t="s">
        <v>190</v>
      </c>
      <c r="E173" s="129" t="s">
        <v>228</v>
      </c>
      <c r="G173" s="14"/>
      <c r="H173" s="99" t="s">
        <v>228</v>
      </c>
      <c r="I173" s="26"/>
      <c r="J173" t="s">
        <v>219</v>
      </c>
      <c r="N173" s="122">
        <v>166</v>
      </c>
      <c r="P173" s="72">
        <v>166</v>
      </c>
      <c r="Q173" s="5">
        <v>31</v>
      </c>
      <c r="R173" s="5">
        <v>28</v>
      </c>
      <c r="S173" s="5">
        <v>31</v>
      </c>
      <c r="T173" s="26">
        <v>30</v>
      </c>
      <c r="U173" s="26">
        <v>31</v>
      </c>
      <c r="V173" s="26">
        <v>30</v>
      </c>
      <c r="W173" s="26">
        <v>31</v>
      </c>
      <c r="X173" s="26">
        <v>31</v>
      </c>
      <c r="Y173" s="26">
        <v>30</v>
      </c>
      <c r="Z173" s="26">
        <v>31</v>
      </c>
      <c r="AA173" s="26">
        <v>30</v>
      </c>
      <c r="AB173" s="26">
        <v>31</v>
      </c>
      <c r="AG173" s="71" t="s">
        <v>181</v>
      </c>
      <c r="AH173" s="70">
        <v>9</v>
      </c>
      <c r="AI173" s="81" t="s">
        <v>192</v>
      </c>
      <c r="AJ173" s="5">
        <v>31</v>
      </c>
      <c r="AK173" s="5">
        <v>28</v>
      </c>
      <c r="AL173" s="5">
        <v>31</v>
      </c>
      <c r="AM173" s="26">
        <v>30</v>
      </c>
      <c r="AN173" s="26">
        <v>31</v>
      </c>
      <c r="AO173" s="26">
        <v>30</v>
      </c>
      <c r="AP173" s="26">
        <v>31</v>
      </c>
      <c r="AQ173" s="26">
        <v>31</v>
      </c>
      <c r="AR173" s="26">
        <v>30</v>
      </c>
      <c r="AS173" s="26">
        <v>31</v>
      </c>
      <c r="AT173" s="26">
        <v>30</v>
      </c>
      <c r="AU173" s="26">
        <v>31</v>
      </c>
    </row>
    <row r="174" spans="1:47" x14ac:dyDescent="0.2">
      <c r="A174" s="92">
        <f>CATCH2009!AQ175/CATCH2009!AT175</f>
        <v>0</v>
      </c>
      <c r="B174" s="14" t="s">
        <v>366</v>
      </c>
      <c r="C174" s="249">
        <v>21</v>
      </c>
      <c r="D174" s="80" t="s">
        <v>190</v>
      </c>
      <c r="E174" s="129" t="s">
        <v>228</v>
      </c>
      <c r="G174" s="14"/>
      <c r="H174" s="99" t="s">
        <v>228</v>
      </c>
      <c r="I174" s="26"/>
      <c r="J174" t="s">
        <v>219</v>
      </c>
      <c r="N174" s="122">
        <v>167</v>
      </c>
      <c r="P174" s="72">
        <v>167</v>
      </c>
      <c r="Q174" s="5">
        <v>31</v>
      </c>
      <c r="R174" s="5">
        <v>28</v>
      </c>
      <c r="S174" s="5">
        <v>31</v>
      </c>
      <c r="T174" s="26">
        <v>30</v>
      </c>
      <c r="U174" s="26">
        <v>31</v>
      </c>
      <c r="V174" s="26">
        <v>30</v>
      </c>
      <c r="W174" s="26">
        <v>31</v>
      </c>
      <c r="X174" s="26">
        <v>31</v>
      </c>
      <c r="Y174" s="26">
        <v>30</v>
      </c>
      <c r="Z174" s="26">
        <v>31</v>
      </c>
      <c r="AA174" s="26">
        <v>30</v>
      </c>
      <c r="AB174" s="26">
        <v>31</v>
      </c>
      <c r="AG174" s="71" t="s">
        <v>181</v>
      </c>
      <c r="AH174" s="70">
        <v>9</v>
      </c>
      <c r="AI174" s="81" t="s">
        <v>190</v>
      </c>
      <c r="AJ174" s="5">
        <v>31</v>
      </c>
      <c r="AK174" s="5">
        <v>28</v>
      </c>
      <c r="AL174" s="5">
        <v>31</v>
      </c>
      <c r="AM174" s="26">
        <v>30</v>
      </c>
      <c r="AN174" s="26">
        <v>31</v>
      </c>
      <c r="AO174" s="26">
        <v>30</v>
      </c>
      <c r="AP174" s="26">
        <v>31</v>
      </c>
      <c r="AQ174" s="26">
        <v>31</v>
      </c>
      <c r="AR174" s="26">
        <v>30</v>
      </c>
      <c r="AS174" s="26">
        <v>31</v>
      </c>
      <c r="AT174" s="26">
        <v>30</v>
      </c>
      <c r="AU174" s="26">
        <v>31</v>
      </c>
    </row>
    <row r="175" spans="1:47" x14ac:dyDescent="0.2">
      <c r="A175" s="92">
        <f>CATCH2009!AQ176/CATCH2009!AT176</f>
        <v>0</v>
      </c>
      <c r="B175" s="14" t="s">
        <v>391</v>
      </c>
      <c r="C175" s="249">
        <v>21</v>
      </c>
      <c r="D175" s="14" t="s">
        <v>189</v>
      </c>
      <c r="E175" s="129" t="s">
        <v>226</v>
      </c>
      <c r="F175" s="129"/>
      <c r="G175" s="14"/>
      <c r="H175" s="26" t="s">
        <v>240</v>
      </c>
      <c r="I175" s="26"/>
      <c r="J175" s="26"/>
      <c r="N175" s="122">
        <v>168</v>
      </c>
      <c r="P175" s="72">
        <v>168</v>
      </c>
      <c r="Q175" s="5">
        <v>31</v>
      </c>
      <c r="R175" s="5">
        <v>28</v>
      </c>
      <c r="S175" s="5">
        <v>31</v>
      </c>
      <c r="T175" s="26">
        <v>30</v>
      </c>
      <c r="U175" s="26">
        <v>31</v>
      </c>
      <c r="V175" s="26">
        <v>30</v>
      </c>
      <c r="W175" s="26">
        <v>31</v>
      </c>
      <c r="X175" s="26">
        <v>31</v>
      </c>
      <c r="Y175" s="26">
        <v>30</v>
      </c>
      <c r="Z175" s="26">
        <v>31</v>
      </c>
      <c r="AA175" s="26">
        <v>30</v>
      </c>
      <c r="AB175" s="26">
        <v>31</v>
      </c>
      <c r="AG175" s="71" t="s">
        <v>184</v>
      </c>
      <c r="AH175" s="70">
        <v>9</v>
      </c>
      <c r="AI175" s="81" t="s">
        <v>190</v>
      </c>
      <c r="AJ175" s="5">
        <v>31</v>
      </c>
      <c r="AK175" s="5">
        <v>28</v>
      </c>
      <c r="AL175" s="5">
        <v>31</v>
      </c>
      <c r="AM175" s="26">
        <v>30</v>
      </c>
      <c r="AN175" s="26">
        <v>31</v>
      </c>
      <c r="AO175" s="26">
        <v>30</v>
      </c>
      <c r="AP175" s="26">
        <v>31</v>
      </c>
      <c r="AQ175" s="26">
        <v>31</v>
      </c>
      <c r="AR175" s="26">
        <v>30</v>
      </c>
      <c r="AS175" s="26">
        <v>31</v>
      </c>
      <c r="AT175" s="26">
        <v>30</v>
      </c>
      <c r="AU175" s="26">
        <v>31</v>
      </c>
    </row>
    <row r="176" spans="1:47" x14ac:dyDescent="0.2">
      <c r="A176" s="92">
        <f>CATCH2009!AQ177/CATCH2009!AT177</f>
        <v>0</v>
      </c>
      <c r="B176" s="14" t="s">
        <v>392</v>
      </c>
      <c r="C176" s="249">
        <v>21</v>
      </c>
      <c r="D176" s="80" t="s">
        <v>188</v>
      </c>
      <c r="E176" s="129" t="s">
        <v>351</v>
      </c>
      <c r="F176" s="14"/>
      <c r="G176" s="14"/>
      <c r="H176" s="26" t="s">
        <v>241</v>
      </c>
      <c r="I176" s="26"/>
      <c r="J176" s="26"/>
      <c r="N176" s="122">
        <v>169</v>
      </c>
      <c r="P176" s="72">
        <v>169</v>
      </c>
      <c r="Q176" s="5">
        <v>31</v>
      </c>
      <c r="R176" s="5">
        <v>28</v>
      </c>
      <c r="S176" s="5">
        <v>31</v>
      </c>
      <c r="T176" s="26">
        <v>30</v>
      </c>
      <c r="U176" s="26">
        <v>31</v>
      </c>
      <c r="V176" s="26">
        <v>30</v>
      </c>
      <c r="W176" s="26">
        <v>31</v>
      </c>
      <c r="X176" s="26">
        <v>31</v>
      </c>
      <c r="Y176" s="26">
        <v>30</v>
      </c>
      <c r="Z176" s="26">
        <v>31</v>
      </c>
      <c r="AA176" s="26">
        <v>30</v>
      </c>
      <c r="AB176" s="26">
        <v>31</v>
      </c>
      <c r="AG176" s="71" t="s">
        <v>172</v>
      </c>
      <c r="AH176" s="70">
        <v>9</v>
      </c>
      <c r="AI176" s="83" t="s">
        <v>190</v>
      </c>
      <c r="AJ176" s="5">
        <v>31</v>
      </c>
      <c r="AK176" s="5">
        <v>28</v>
      </c>
      <c r="AL176" s="5">
        <v>31</v>
      </c>
      <c r="AM176" s="26">
        <v>30</v>
      </c>
      <c r="AN176" s="26">
        <v>31</v>
      </c>
      <c r="AO176" s="26">
        <v>30</v>
      </c>
      <c r="AP176" s="26">
        <v>31</v>
      </c>
      <c r="AQ176" s="26">
        <v>31</v>
      </c>
      <c r="AR176" s="26">
        <v>30</v>
      </c>
      <c r="AS176" s="26">
        <v>31</v>
      </c>
      <c r="AT176" s="26">
        <v>30</v>
      </c>
      <c r="AU176" s="26">
        <v>31</v>
      </c>
    </row>
    <row r="177" spans="1:47" x14ac:dyDescent="0.2">
      <c r="A177" s="92">
        <f>CATCH2009!AQ178/CATCH2009!AT178</f>
        <v>0</v>
      </c>
      <c r="B177" s="14" t="s">
        <v>391</v>
      </c>
      <c r="C177" s="249">
        <v>21</v>
      </c>
      <c r="D177" s="80" t="s">
        <v>188</v>
      </c>
      <c r="E177" s="129" t="s">
        <v>228</v>
      </c>
      <c r="F177" s="14"/>
      <c r="G177" s="14"/>
      <c r="H177" s="99" t="s">
        <v>228</v>
      </c>
      <c r="I177" s="26"/>
      <c r="J177" t="s">
        <v>219</v>
      </c>
      <c r="N177" s="122">
        <v>170</v>
      </c>
      <c r="P177" s="72">
        <v>170</v>
      </c>
      <c r="Q177" s="5">
        <v>31</v>
      </c>
      <c r="R177" s="5">
        <v>28</v>
      </c>
      <c r="S177" s="5">
        <v>31</v>
      </c>
      <c r="T177" s="26">
        <v>30</v>
      </c>
      <c r="U177" s="26">
        <v>31</v>
      </c>
      <c r="V177" s="26">
        <v>30</v>
      </c>
      <c r="W177" s="26">
        <v>31</v>
      </c>
      <c r="X177" s="26">
        <v>31</v>
      </c>
      <c r="Y177" s="26">
        <v>30</v>
      </c>
      <c r="Z177" s="26">
        <v>31</v>
      </c>
      <c r="AA177" s="26">
        <v>30</v>
      </c>
      <c r="AB177" s="26">
        <v>31</v>
      </c>
      <c r="AG177" s="71" t="s">
        <v>182</v>
      </c>
      <c r="AH177" s="70">
        <v>9</v>
      </c>
      <c r="AI177" s="81" t="s">
        <v>188</v>
      </c>
      <c r="AJ177" s="5">
        <v>31</v>
      </c>
      <c r="AK177" s="5">
        <v>28</v>
      </c>
      <c r="AL177" s="5">
        <v>31</v>
      </c>
      <c r="AM177" s="26">
        <v>30</v>
      </c>
      <c r="AN177" s="26">
        <v>31</v>
      </c>
      <c r="AO177" s="26">
        <v>30</v>
      </c>
      <c r="AP177" s="26">
        <v>31</v>
      </c>
      <c r="AQ177" s="26">
        <v>31</v>
      </c>
      <c r="AR177" s="26">
        <v>30</v>
      </c>
      <c r="AS177" s="26">
        <v>31</v>
      </c>
      <c r="AT177" s="26">
        <v>30</v>
      </c>
      <c r="AU177" s="26">
        <v>31</v>
      </c>
    </row>
    <row r="178" spans="1:47" x14ac:dyDescent="0.2">
      <c r="A178" s="92">
        <f>CATCH2009!AQ179/CATCH2009!AT179</f>
        <v>0</v>
      </c>
      <c r="B178" s="80" t="s">
        <v>393</v>
      </c>
      <c r="C178" s="249">
        <v>21</v>
      </c>
      <c r="D178" s="80" t="s">
        <v>188</v>
      </c>
      <c r="E178" s="129" t="s">
        <v>228</v>
      </c>
      <c r="G178" s="14"/>
      <c r="H178" s="26" t="s">
        <v>241</v>
      </c>
      <c r="I178" s="26"/>
      <c r="J178" t="s">
        <v>219</v>
      </c>
      <c r="N178" s="122">
        <v>171</v>
      </c>
      <c r="P178" s="72">
        <v>171</v>
      </c>
      <c r="Q178" s="5">
        <v>31</v>
      </c>
      <c r="R178" s="5">
        <v>28</v>
      </c>
      <c r="S178" s="5">
        <v>31</v>
      </c>
      <c r="T178" s="26">
        <v>30</v>
      </c>
      <c r="U178" s="26">
        <v>31</v>
      </c>
      <c r="V178" s="26">
        <v>30</v>
      </c>
      <c r="W178" s="26">
        <v>31</v>
      </c>
      <c r="X178" s="26">
        <v>31</v>
      </c>
      <c r="Y178" s="26">
        <v>30</v>
      </c>
      <c r="Z178" s="26">
        <v>31</v>
      </c>
      <c r="AA178" s="26">
        <v>30</v>
      </c>
      <c r="AB178" s="26">
        <v>31</v>
      </c>
      <c r="AG178" s="71" t="s">
        <v>172</v>
      </c>
      <c r="AH178" s="70">
        <v>9</v>
      </c>
      <c r="AI178" s="81" t="s">
        <v>188</v>
      </c>
      <c r="AJ178" s="5">
        <v>31</v>
      </c>
      <c r="AK178" s="5">
        <v>28</v>
      </c>
      <c r="AL178" s="5">
        <v>31</v>
      </c>
      <c r="AM178" s="26">
        <v>30</v>
      </c>
      <c r="AN178" s="26">
        <v>31</v>
      </c>
      <c r="AO178" s="26">
        <v>30</v>
      </c>
      <c r="AP178" s="26">
        <v>31</v>
      </c>
      <c r="AQ178" s="26">
        <v>31</v>
      </c>
      <c r="AR178" s="26">
        <v>30</v>
      </c>
      <c r="AS178" s="26">
        <v>31</v>
      </c>
      <c r="AT178" s="26">
        <v>30</v>
      </c>
      <c r="AU178" s="26">
        <v>31</v>
      </c>
    </row>
    <row r="179" spans="1:47" x14ac:dyDescent="0.2">
      <c r="A179" s="92">
        <f>CATCH2009!AQ180/CATCH2009!AT180</f>
        <v>0</v>
      </c>
      <c r="B179" s="80" t="s">
        <v>393</v>
      </c>
      <c r="C179" s="249">
        <v>21</v>
      </c>
      <c r="D179" s="80" t="s">
        <v>188</v>
      </c>
      <c r="E179" s="129" t="s">
        <v>228</v>
      </c>
      <c r="G179" s="14"/>
      <c r="H179" s="26" t="s">
        <v>228</v>
      </c>
      <c r="I179" s="26"/>
      <c r="J179" t="s">
        <v>219</v>
      </c>
      <c r="N179" s="122">
        <v>172</v>
      </c>
      <c r="P179" s="72">
        <v>172</v>
      </c>
      <c r="Q179" s="5">
        <v>31</v>
      </c>
      <c r="R179" s="5">
        <v>28</v>
      </c>
      <c r="S179" s="5">
        <v>31</v>
      </c>
      <c r="T179" s="26">
        <v>30</v>
      </c>
      <c r="U179" s="26">
        <v>31</v>
      </c>
      <c r="V179" s="26">
        <v>30</v>
      </c>
      <c r="W179" s="26">
        <v>31</v>
      </c>
      <c r="X179" s="26">
        <v>31</v>
      </c>
      <c r="Y179" s="26">
        <v>30</v>
      </c>
      <c r="Z179" s="26">
        <v>31</v>
      </c>
      <c r="AA179" s="26">
        <v>30</v>
      </c>
      <c r="AB179" s="26">
        <v>31</v>
      </c>
      <c r="AG179" s="71" t="s">
        <v>154</v>
      </c>
      <c r="AH179" s="70">
        <v>9</v>
      </c>
      <c r="AI179" s="81" t="s">
        <v>188</v>
      </c>
      <c r="AJ179" s="5">
        <v>31</v>
      </c>
      <c r="AK179" s="5">
        <v>28</v>
      </c>
      <c r="AL179" s="5">
        <v>31</v>
      </c>
      <c r="AM179" s="26">
        <v>30</v>
      </c>
      <c r="AN179" s="26">
        <v>31</v>
      </c>
      <c r="AO179" s="26">
        <v>30</v>
      </c>
      <c r="AP179" s="26">
        <v>31</v>
      </c>
      <c r="AQ179" s="26">
        <v>31</v>
      </c>
      <c r="AR179" s="26">
        <v>30</v>
      </c>
      <c r="AS179" s="26">
        <v>31</v>
      </c>
      <c r="AT179" s="26">
        <v>30</v>
      </c>
      <c r="AU179" s="26">
        <v>31</v>
      </c>
    </row>
    <row r="180" spans="1:47" x14ac:dyDescent="0.2">
      <c r="A180" s="92">
        <f>CATCH2009!AQ181/CATCH2009!AT181</f>
        <v>1</v>
      </c>
      <c r="B180" s="14" t="s">
        <v>362</v>
      </c>
      <c r="C180" s="249">
        <v>21</v>
      </c>
      <c r="D180" s="14" t="s">
        <v>191</v>
      </c>
      <c r="E180" s="129" t="s">
        <v>226</v>
      </c>
      <c r="F180" s="80"/>
      <c r="G180" s="14"/>
      <c r="H180" s="99" t="s">
        <v>228</v>
      </c>
      <c r="I180" s="26"/>
      <c r="J180"/>
      <c r="N180" s="122">
        <v>173</v>
      </c>
      <c r="P180" s="72">
        <v>173</v>
      </c>
      <c r="Q180" s="97">
        <v>27</v>
      </c>
      <c r="R180" s="5">
        <v>28</v>
      </c>
      <c r="S180" s="5">
        <v>31</v>
      </c>
      <c r="T180" s="118">
        <v>18</v>
      </c>
      <c r="U180" s="26">
        <v>31</v>
      </c>
      <c r="V180" s="26">
        <v>30</v>
      </c>
      <c r="W180" s="96">
        <v>0</v>
      </c>
      <c r="X180" s="96">
        <v>0</v>
      </c>
      <c r="Y180" s="97">
        <v>17</v>
      </c>
      <c r="Z180" s="26">
        <v>31</v>
      </c>
      <c r="AA180" s="26">
        <v>30</v>
      </c>
      <c r="AB180" s="97">
        <v>20</v>
      </c>
      <c r="AG180" s="71" t="s">
        <v>181</v>
      </c>
      <c r="AH180" s="70">
        <v>9</v>
      </c>
      <c r="AI180" s="83" t="s">
        <v>188</v>
      </c>
      <c r="AJ180" s="5">
        <v>31</v>
      </c>
      <c r="AK180" s="5">
        <v>28</v>
      </c>
      <c r="AL180" s="5">
        <v>31</v>
      </c>
      <c r="AM180" s="26">
        <v>30</v>
      </c>
      <c r="AN180" s="26">
        <v>31</v>
      </c>
      <c r="AO180" s="26">
        <v>30</v>
      </c>
      <c r="AP180" s="26">
        <v>31</v>
      </c>
      <c r="AQ180" s="26">
        <v>31</v>
      </c>
      <c r="AR180" s="26">
        <v>30</v>
      </c>
      <c r="AS180" s="26">
        <v>31</v>
      </c>
      <c r="AT180" s="26">
        <v>30</v>
      </c>
      <c r="AU180" s="26">
        <v>31</v>
      </c>
    </row>
    <row r="181" spans="1:47" x14ac:dyDescent="0.2">
      <c r="A181" s="92">
        <f>CATCH2009!AQ182/CATCH2009!AT182</f>
        <v>1.7615971814445098E-3</v>
      </c>
      <c r="B181" s="14" t="s">
        <v>391</v>
      </c>
      <c r="C181" s="249">
        <v>21</v>
      </c>
      <c r="D181" s="14" t="s">
        <v>191</v>
      </c>
      <c r="E181" s="129" t="s">
        <v>226</v>
      </c>
      <c r="F181" s="14"/>
      <c r="G181" s="14"/>
      <c r="H181" s="5" t="s">
        <v>226</v>
      </c>
      <c r="I181" s="26"/>
      <c r="J181" t="s">
        <v>219</v>
      </c>
      <c r="N181" s="122">
        <v>174</v>
      </c>
      <c r="P181" s="72">
        <v>174</v>
      </c>
      <c r="Q181" s="5">
        <v>31</v>
      </c>
      <c r="R181" s="5">
        <v>28</v>
      </c>
      <c r="S181" s="5">
        <v>31</v>
      </c>
      <c r="T181" s="26">
        <v>30</v>
      </c>
      <c r="U181" s="26">
        <v>31</v>
      </c>
      <c r="V181" s="26">
        <v>30</v>
      </c>
      <c r="W181" s="26">
        <v>31</v>
      </c>
      <c r="X181" s="26">
        <v>31</v>
      </c>
      <c r="Y181" s="26">
        <v>30</v>
      </c>
      <c r="Z181" s="26">
        <v>31</v>
      </c>
      <c r="AA181" s="26">
        <v>30</v>
      </c>
      <c r="AB181" s="26">
        <v>31</v>
      </c>
      <c r="AG181" s="71" t="s">
        <v>183</v>
      </c>
      <c r="AH181" s="70">
        <v>10</v>
      </c>
      <c r="AI181" s="81" t="s">
        <v>187</v>
      </c>
      <c r="AJ181" s="5">
        <v>31</v>
      </c>
      <c r="AK181" s="5">
        <v>28</v>
      </c>
      <c r="AL181" s="5">
        <v>31</v>
      </c>
      <c r="AM181" s="26">
        <v>30</v>
      </c>
      <c r="AN181" s="26">
        <v>31</v>
      </c>
      <c r="AO181" s="26">
        <v>30</v>
      </c>
      <c r="AP181" s="26">
        <v>31</v>
      </c>
      <c r="AQ181" s="26">
        <v>31</v>
      </c>
      <c r="AR181" s="26">
        <v>30</v>
      </c>
      <c r="AS181" s="26">
        <v>31</v>
      </c>
      <c r="AT181" s="26">
        <v>30</v>
      </c>
      <c r="AU181" s="26">
        <v>31</v>
      </c>
    </row>
    <row r="182" spans="1:47" x14ac:dyDescent="0.2">
      <c r="A182" s="92">
        <f>CATCH2009!AQ183/CATCH2009!AT183</f>
        <v>0</v>
      </c>
      <c r="B182" s="14" t="s">
        <v>393</v>
      </c>
      <c r="C182" s="249">
        <v>21</v>
      </c>
      <c r="D182" s="14" t="s">
        <v>191</v>
      </c>
      <c r="E182" s="129" t="s">
        <v>226</v>
      </c>
      <c r="G182" s="14"/>
      <c r="H182" s="5" t="s">
        <v>226</v>
      </c>
      <c r="I182" s="26"/>
      <c r="J182" t="s">
        <v>219</v>
      </c>
      <c r="N182" s="122">
        <v>175</v>
      </c>
      <c r="P182" s="72">
        <v>175</v>
      </c>
      <c r="Q182" s="5">
        <v>31</v>
      </c>
      <c r="R182" s="5">
        <v>28</v>
      </c>
      <c r="S182" s="5">
        <v>31</v>
      </c>
      <c r="T182" s="26">
        <v>30</v>
      </c>
      <c r="U182" s="26">
        <v>31</v>
      </c>
      <c r="V182" s="26">
        <v>30</v>
      </c>
      <c r="W182" s="26">
        <v>31</v>
      </c>
      <c r="X182" s="26">
        <v>31</v>
      </c>
      <c r="Y182" s="26">
        <v>30</v>
      </c>
      <c r="Z182" s="26">
        <v>31</v>
      </c>
      <c r="AA182" s="26">
        <v>30</v>
      </c>
      <c r="AB182" s="26">
        <v>31</v>
      </c>
      <c r="AG182" s="71" t="s">
        <v>180</v>
      </c>
      <c r="AH182" s="70">
        <v>10</v>
      </c>
      <c r="AI182" s="83" t="s">
        <v>187</v>
      </c>
      <c r="AJ182" s="5">
        <v>31</v>
      </c>
      <c r="AK182" s="5">
        <v>28</v>
      </c>
      <c r="AL182" s="5">
        <v>31</v>
      </c>
      <c r="AM182" s="26">
        <v>30</v>
      </c>
      <c r="AN182" s="26">
        <v>31</v>
      </c>
      <c r="AO182" s="26">
        <v>30</v>
      </c>
      <c r="AP182" s="26">
        <v>31</v>
      </c>
      <c r="AQ182" s="26">
        <v>31</v>
      </c>
      <c r="AR182" s="26">
        <v>30</v>
      </c>
      <c r="AS182" s="26">
        <v>31</v>
      </c>
      <c r="AT182" s="26">
        <v>30</v>
      </c>
      <c r="AU182" s="26">
        <v>31</v>
      </c>
    </row>
    <row r="183" spans="1:47" x14ac:dyDescent="0.2">
      <c r="A183" s="92">
        <f>CATCH2009!AQ184/CATCH2009!AT184</f>
        <v>4.3878892492101324E-3</v>
      </c>
      <c r="B183" s="14" t="s">
        <v>366</v>
      </c>
      <c r="C183" s="249">
        <v>21</v>
      </c>
      <c r="D183" s="14" t="s">
        <v>191</v>
      </c>
      <c r="E183" s="129" t="s">
        <v>226</v>
      </c>
      <c r="G183" s="14"/>
      <c r="H183" s="99" t="s">
        <v>228</v>
      </c>
      <c r="I183" s="26"/>
      <c r="J183" t="s">
        <v>219</v>
      </c>
      <c r="N183" s="122">
        <v>176</v>
      </c>
      <c r="P183" s="72">
        <v>176</v>
      </c>
      <c r="Q183" s="5">
        <v>31</v>
      </c>
      <c r="R183" s="5">
        <v>28</v>
      </c>
      <c r="S183" s="5">
        <v>31</v>
      </c>
      <c r="T183" s="26">
        <v>30</v>
      </c>
      <c r="U183" s="26">
        <v>31</v>
      </c>
      <c r="V183" s="26">
        <v>30</v>
      </c>
      <c r="W183" s="26">
        <v>31</v>
      </c>
      <c r="X183" s="26">
        <v>31</v>
      </c>
      <c r="Y183" s="26">
        <v>30</v>
      </c>
      <c r="Z183" s="26">
        <v>31</v>
      </c>
      <c r="AA183" s="26">
        <v>30</v>
      </c>
      <c r="AB183" s="26">
        <v>31</v>
      </c>
      <c r="AG183" s="71" t="s">
        <v>181</v>
      </c>
      <c r="AH183" s="70">
        <v>10</v>
      </c>
      <c r="AI183" s="81" t="s">
        <v>192</v>
      </c>
      <c r="AJ183" s="5">
        <v>31</v>
      </c>
      <c r="AK183" s="5">
        <v>28</v>
      </c>
      <c r="AL183" s="5">
        <v>31</v>
      </c>
      <c r="AM183" s="26">
        <v>30</v>
      </c>
      <c r="AN183" s="26">
        <v>31</v>
      </c>
      <c r="AO183" s="26">
        <v>30</v>
      </c>
      <c r="AP183" s="26">
        <v>31</v>
      </c>
      <c r="AQ183" s="26">
        <v>31</v>
      </c>
      <c r="AR183" s="26">
        <v>30</v>
      </c>
      <c r="AS183" s="26">
        <v>31</v>
      </c>
      <c r="AT183" s="26">
        <v>30</v>
      </c>
      <c r="AU183" s="26">
        <v>31</v>
      </c>
    </row>
    <row r="184" spans="1:47" x14ac:dyDescent="0.2">
      <c r="A184" s="92">
        <f>CATCH2009!AQ185/CATCH2009!AT185</f>
        <v>1</v>
      </c>
      <c r="B184" s="14" t="s">
        <v>362</v>
      </c>
      <c r="C184" s="249">
        <v>21</v>
      </c>
      <c r="D184" s="14" t="s">
        <v>270</v>
      </c>
      <c r="E184" s="129" t="s">
        <v>226</v>
      </c>
      <c r="N184" s="122">
        <v>177</v>
      </c>
      <c r="P184" s="72">
        <v>177</v>
      </c>
      <c r="Q184" s="97">
        <v>27</v>
      </c>
      <c r="R184" s="5">
        <v>28</v>
      </c>
      <c r="S184" s="5">
        <v>31</v>
      </c>
      <c r="T184" s="118">
        <v>18</v>
      </c>
      <c r="U184" s="26">
        <v>31</v>
      </c>
      <c r="V184" s="26">
        <v>30</v>
      </c>
      <c r="W184" s="96">
        <v>0</v>
      </c>
      <c r="X184" s="96">
        <v>0</v>
      </c>
      <c r="Y184" s="97">
        <v>17</v>
      </c>
      <c r="Z184" s="26">
        <v>31</v>
      </c>
      <c r="AA184" s="26">
        <v>30</v>
      </c>
      <c r="AB184" s="97">
        <v>20</v>
      </c>
    </row>
    <row r="185" spans="1:47" x14ac:dyDescent="0.2">
      <c r="A185" s="92">
        <f>CATCH2009!AQ186/CATCH2009!AT186</f>
        <v>0</v>
      </c>
      <c r="B185" s="14" t="s">
        <v>364</v>
      </c>
      <c r="C185" s="249">
        <v>21</v>
      </c>
      <c r="D185" s="14" t="s">
        <v>270</v>
      </c>
      <c r="E185" s="129" t="s">
        <v>226</v>
      </c>
      <c r="N185" s="122">
        <v>178</v>
      </c>
      <c r="P185" s="72">
        <v>178</v>
      </c>
      <c r="Q185" s="5">
        <v>31</v>
      </c>
      <c r="R185" s="5">
        <v>28</v>
      </c>
      <c r="S185" s="5">
        <v>31</v>
      </c>
      <c r="T185" s="26">
        <v>30</v>
      </c>
      <c r="U185" s="26">
        <v>31</v>
      </c>
      <c r="V185" s="26">
        <v>30</v>
      </c>
      <c r="W185" s="26">
        <v>31</v>
      </c>
      <c r="X185" s="26">
        <v>31</v>
      </c>
      <c r="Y185" s="26">
        <v>30</v>
      </c>
      <c r="Z185" s="26">
        <v>31</v>
      </c>
      <c r="AA185" s="26">
        <v>30</v>
      </c>
      <c r="AB185" s="26">
        <v>31</v>
      </c>
    </row>
    <row r="186" spans="1:47" x14ac:dyDescent="0.2">
      <c r="A186" s="92">
        <f>CATCH2009!AQ187/CATCH2009!AT187</f>
        <v>7.7364290141044244E-4</v>
      </c>
      <c r="B186" s="14" t="s">
        <v>391</v>
      </c>
      <c r="C186" s="249">
        <v>21</v>
      </c>
      <c r="D186" s="14" t="s">
        <v>270</v>
      </c>
      <c r="E186" s="129" t="s">
        <v>226</v>
      </c>
      <c r="N186" s="122">
        <v>179</v>
      </c>
      <c r="P186" s="72">
        <v>179</v>
      </c>
      <c r="Q186" s="5">
        <v>31</v>
      </c>
      <c r="R186" s="5">
        <v>28</v>
      </c>
      <c r="S186" s="5">
        <v>31</v>
      </c>
      <c r="T186" s="26">
        <v>30</v>
      </c>
      <c r="U186" s="26">
        <v>31</v>
      </c>
      <c r="V186" s="26">
        <v>30</v>
      </c>
      <c r="W186" s="26">
        <v>31</v>
      </c>
      <c r="X186" s="26">
        <v>31</v>
      </c>
      <c r="Y186" s="26">
        <v>30</v>
      </c>
      <c r="Z186" s="26">
        <v>31</v>
      </c>
      <c r="AA186" s="26">
        <v>30</v>
      </c>
      <c r="AB186" s="26">
        <v>31</v>
      </c>
    </row>
    <row r="187" spans="1:47" x14ac:dyDescent="0.2">
      <c r="A187" s="92">
        <f>CATCH2009!AQ188/CATCH2009!AT188</f>
        <v>0</v>
      </c>
      <c r="B187" t="s">
        <v>393</v>
      </c>
      <c r="C187" s="249">
        <v>21</v>
      </c>
      <c r="D187" s="14" t="s">
        <v>270</v>
      </c>
      <c r="E187" s="129" t="s">
        <v>226</v>
      </c>
      <c r="N187" s="122">
        <v>180</v>
      </c>
      <c r="P187" s="72">
        <v>180</v>
      </c>
      <c r="Q187" s="5">
        <v>31</v>
      </c>
      <c r="R187" s="5">
        <v>28</v>
      </c>
      <c r="S187" s="5">
        <v>31</v>
      </c>
      <c r="T187" s="26">
        <v>30</v>
      </c>
      <c r="U187" s="26">
        <v>31</v>
      </c>
      <c r="V187" s="26">
        <v>30</v>
      </c>
      <c r="W187" s="26">
        <v>31</v>
      </c>
      <c r="X187" s="26">
        <v>31</v>
      </c>
      <c r="Y187" s="26">
        <v>30</v>
      </c>
      <c r="Z187" s="26">
        <v>31</v>
      </c>
      <c r="AA187" s="26">
        <v>30</v>
      </c>
      <c r="AB187" s="26">
        <v>31</v>
      </c>
    </row>
    <row r="188" spans="1:47" x14ac:dyDescent="0.2">
      <c r="A188" s="92">
        <f>CATCH2009!AQ189/CATCH2009!AT189</f>
        <v>1.8322249160346096E-3</v>
      </c>
      <c r="B188" s="14" t="s">
        <v>366</v>
      </c>
      <c r="C188" s="249">
        <v>21</v>
      </c>
      <c r="D188" s="14" t="s">
        <v>270</v>
      </c>
      <c r="E188" s="129" t="s">
        <v>226</v>
      </c>
      <c r="N188" s="122">
        <v>181</v>
      </c>
      <c r="P188" s="72">
        <v>181</v>
      </c>
      <c r="Q188" s="5">
        <v>31</v>
      </c>
      <c r="R188" s="5">
        <v>28</v>
      </c>
      <c r="S188" s="5">
        <v>31</v>
      </c>
      <c r="T188" s="26">
        <v>30</v>
      </c>
      <c r="U188" s="26">
        <v>31</v>
      </c>
      <c r="V188" s="26">
        <v>30</v>
      </c>
      <c r="W188" s="26">
        <v>31</v>
      </c>
      <c r="X188" s="26">
        <v>31</v>
      </c>
      <c r="Y188" s="26">
        <v>30</v>
      </c>
      <c r="Z188" s="26">
        <v>31</v>
      </c>
      <c r="AA188" s="26">
        <v>30</v>
      </c>
      <c r="AB188" s="26">
        <v>31</v>
      </c>
    </row>
    <row r="189" spans="1:47" x14ac:dyDescent="0.2">
      <c r="A189" s="92">
        <f>CATCH2009!AQ190/CATCH2009!AT190</f>
        <v>0</v>
      </c>
      <c r="B189" t="s">
        <v>569</v>
      </c>
      <c r="C189" s="249">
        <v>21</v>
      </c>
      <c r="D189" s="14" t="s">
        <v>270</v>
      </c>
      <c r="E189" s="129" t="s">
        <v>226</v>
      </c>
      <c r="N189" s="122">
        <v>182</v>
      </c>
      <c r="P189" s="72">
        <v>182</v>
      </c>
      <c r="Q189" s="5">
        <v>31</v>
      </c>
      <c r="R189" s="5">
        <v>28</v>
      </c>
      <c r="S189" s="5">
        <v>31</v>
      </c>
      <c r="T189" s="26">
        <v>30</v>
      </c>
      <c r="U189" s="26">
        <v>31</v>
      </c>
      <c r="V189" s="26">
        <v>30</v>
      </c>
      <c r="W189" s="26">
        <v>31</v>
      </c>
      <c r="X189" s="26">
        <v>31</v>
      </c>
      <c r="Y189" s="26">
        <v>30</v>
      </c>
      <c r="Z189" s="26">
        <v>31</v>
      </c>
      <c r="AA189" s="26">
        <v>30</v>
      </c>
      <c r="AB189" s="26">
        <v>31</v>
      </c>
    </row>
    <row r="190" spans="1:47" x14ac:dyDescent="0.2">
      <c r="A190" s="92">
        <f>CATCH2009!AQ191/CATCH2009!AT191</f>
        <v>0</v>
      </c>
      <c r="B190" s="14" t="s">
        <v>391</v>
      </c>
      <c r="C190" s="249">
        <v>22</v>
      </c>
      <c r="D190" s="242" t="s">
        <v>192</v>
      </c>
      <c r="E190" s="129" t="s">
        <v>228</v>
      </c>
      <c r="N190" s="122">
        <v>183</v>
      </c>
      <c r="P190" s="72">
        <v>183</v>
      </c>
      <c r="Q190" s="5">
        <v>31</v>
      </c>
      <c r="R190" s="5">
        <v>28</v>
      </c>
      <c r="S190" s="5">
        <v>31</v>
      </c>
      <c r="T190" s="26">
        <v>30</v>
      </c>
      <c r="U190" s="26">
        <v>31</v>
      </c>
      <c r="V190" s="26">
        <v>30</v>
      </c>
      <c r="W190" s="26">
        <v>31</v>
      </c>
      <c r="X190" s="26">
        <v>31</v>
      </c>
      <c r="Y190" s="26">
        <v>30</v>
      </c>
      <c r="Z190" s="26">
        <v>31</v>
      </c>
      <c r="AA190" s="26">
        <v>30</v>
      </c>
      <c r="AB190" s="26">
        <v>31</v>
      </c>
    </row>
    <row r="191" spans="1:47" x14ac:dyDescent="0.2">
      <c r="A191" s="92">
        <f>CATCH2009!AQ192/CATCH2009!AT192</f>
        <v>0</v>
      </c>
      <c r="B191" s="14" t="s">
        <v>392</v>
      </c>
      <c r="C191" s="249">
        <v>22</v>
      </c>
      <c r="D191" s="242" t="s">
        <v>190</v>
      </c>
      <c r="E191" s="129" t="s">
        <v>228</v>
      </c>
      <c r="N191" s="122">
        <v>184</v>
      </c>
      <c r="P191" s="72">
        <v>184</v>
      </c>
      <c r="Q191" s="5">
        <v>31</v>
      </c>
      <c r="R191" s="5">
        <v>28</v>
      </c>
      <c r="S191" s="5">
        <v>31</v>
      </c>
      <c r="T191" s="26">
        <v>30</v>
      </c>
      <c r="U191" s="26">
        <v>31</v>
      </c>
      <c r="V191" s="26">
        <v>30</v>
      </c>
      <c r="W191" s="26">
        <v>31</v>
      </c>
      <c r="X191" s="26">
        <v>31</v>
      </c>
      <c r="Y191" s="26">
        <v>30</v>
      </c>
      <c r="Z191" s="26">
        <v>31</v>
      </c>
      <c r="AA191" s="26">
        <v>30</v>
      </c>
      <c r="AB191" s="26">
        <v>31</v>
      </c>
    </row>
    <row r="192" spans="1:47" s="26" customFormat="1" x14ac:dyDescent="0.2">
      <c r="A192" s="92">
        <f>CATCH2009!AQ193/CATCH2009!AT193</f>
        <v>0</v>
      </c>
      <c r="B192" s="14" t="s">
        <v>393</v>
      </c>
      <c r="C192" s="249">
        <v>22</v>
      </c>
      <c r="D192" s="242" t="s">
        <v>190</v>
      </c>
      <c r="E192" s="129" t="s">
        <v>228</v>
      </c>
      <c r="N192" s="122">
        <v>185</v>
      </c>
      <c r="P192" s="72">
        <v>185</v>
      </c>
      <c r="Q192" s="5">
        <v>31</v>
      </c>
      <c r="R192" s="5">
        <v>28</v>
      </c>
      <c r="S192" s="5">
        <v>31</v>
      </c>
      <c r="T192" s="26">
        <v>30</v>
      </c>
      <c r="U192" s="26">
        <v>31</v>
      </c>
      <c r="V192" s="26">
        <v>30</v>
      </c>
      <c r="W192" s="26">
        <v>31</v>
      </c>
      <c r="X192" s="26">
        <v>31</v>
      </c>
      <c r="Y192" s="26">
        <v>30</v>
      </c>
      <c r="Z192" s="26">
        <v>31</v>
      </c>
      <c r="AA192" s="26">
        <v>30</v>
      </c>
      <c r="AB192" s="26">
        <v>31</v>
      </c>
    </row>
    <row r="193" spans="1:47" s="26" customFormat="1" x14ac:dyDescent="0.2">
      <c r="A193" s="92">
        <f>CATCH2009!AQ194/CATCH2009!AT194</f>
        <v>0</v>
      </c>
      <c r="B193" s="14" t="s">
        <v>393</v>
      </c>
      <c r="C193" s="249">
        <v>22</v>
      </c>
      <c r="D193" s="80" t="s">
        <v>190</v>
      </c>
      <c r="E193" s="129" t="s">
        <v>228</v>
      </c>
      <c r="N193" s="122">
        <v>186</v>
      </c>
      <c r="P193" s="72">
        <v>186</v>
      </c>
      <c r="Q193" s="5">
        <v>31</v>
      </c>
      <c r="R193" s="5">
        <v>28</v>
      </c>
      <c r="S193" s="5">
        <v>31</v>
      </c>
      <c r="T193" s="26">
        <v>30</v>
      </c>
      <c r="U193" s="26">
        <v>31</v>
      </c>
      <c r="V193" s="26">
        <v>30</v>
      </c>
      <c r="W193" s="26">
        <v>31</v>
      </c>
      <c r="X193" s="26">
        <v>31</v>
      </c>
      <c r="Y193" s="26">
        <v>30</v>
      </c>
      <c r="Z193" s="26">
        <v>31</v>
      </c>
      <c r="AA193" s="26">
        <v>30</v>
      </c>
      <c r="AB193" s="26">
        <v>31</v>
      </c>
    </row>
    <row r="194" spans="1:47" s="26" customFormat="1" x14ac:dyDescent="0.2">
      <c r="A194" s="92">
        <f>CATCH2009!AQ195/CATCH2009!AT195</f>
        <v>0</v>
      </c>
      <c r="B194" s="14" t="s">
        <v>393</v>
      </c>
      <c r="C194" s="249">
        <v>22</v>
      </c>
      <c r="D194" s="80" t="s">
        <v>190</v>
      </c>
      <c r="E194" s="129" t="s">
        <v>228</v>
      </c>
      <c r="N194" s="122">
        <v>187</v>
      </c>
      <c r="P194" s="72">
        <v>187</v>
      </c>
      <c r="Q194" s="5">
        <v>31</v>
      </c>
      <c r="R194" s="5">
        <v>28</v>
      </c>
      <c r="S194" s="5">
        <v>31</v>
      </c>
      <c r="T194" s="26">
        <v>30</v>
      </c>
      <c r="U194" s="26">
        <v>31</v>
      </c>
      <c r="V194" s="26">
        <v>30</v>
      </c>
      <c r="W194" s="26">
        <v>31</v>
      </c>
      <c r="X194" s="26">
        <v>31</v>
      </c>
      <c r="Y194" s="26">
        <v>30</v>
      </c>
      <c r="Z194" s="26">
        <v>31</v>
      </c>
      <c r="AA194" s="26">
        <v>30</v>
      </c>
      <c r="AB194" s="26">
        <v>31</v>
      </c>
    </row>
    <row r="195" spans="1:47" s="26" customFormat="1" x14ac:dyDescent="0.2">
      <c r="A195" s="92">
        <f>CATCH2009!AQ196/CATCH2009!AT196</f>
        <v>0</v>
      </c>
      <c r="B195" s="14" t="s">
        <v>393</v>
      </c>
      <c r="C195" s="249">
        <v>22</v>
      </c>
      <c r="D195" s="80" t="s">
        <v>190</v>
      </c>
      <c r="E195" s="129" t="s">
        <v>228</v>
      </c>
      <c r="N195" s="122">
        <v>188</v>
      </c>
      <c r="P195" s="72">
        <v>188</v>
      </c>
      <c r="Q195" s="5">
        <v>31</v>
      </c>
      <c r="R195" s="5">
        <v>28</v>
      </c>
      <c r="S195" s="5">
        <v>31</v>
      </c>
      <c r="T195" s="26">
        <v>30</v>
      </c>
      <c r="U195" s="26">
        <v>31</v>
      </c>
      <c r="V195" s="26">
        <v>30</v>
      </c>
      <c r="W195" s="26">
        <v>31</v>
      </c>
      <c r="X195" s="26">
        <v>31</v>
      </c>
      <c r="Y195" s="26">
        <v>30</v>
      </c>
      <c r="Z195" s="26">
        <v>31</v>
      </c>
      <c r="AA195" s="26">
        <v>30</v>
      </c>
      <c r="AB195" s="26">
        <v>31</v>
      </c>
    </row>
    <row r="196" spans="1:47" s="26" customFormat="1" x14ac:dyDescent="0.2">
      <c r="A196" s="92">
        <f>CATCH2009!AQ197/CATCH2009!AT197</f>
        <v>0</v>
      </c>
      <c r="B196" s="14" t="s">
        <v>366</v>
      </c>
      <c r="C196" s="249">
        <v>22</v>
      </c>
      <c r="D196" s="80" t="s">
        <v>190</v>
      </c>
      <c r="E196" s="129" t="s">
        <v>228</v>
      </c>
      <c r="N196" s="122">
        <v>189</v>
      </c>
      <c r="P196" s="72">
        <v>189</v>
      </c>
      <c r="Q196" s="5">
        <v>31</v>
      </c>
      <c r="R196" s="5">
        <v>28</v>
      </c>
      <c r="S196" s="5">
        <v>31</v>
      </c>
      <c r="T196" s="26">
        <v>30</v>
      </c>
      <c r="U196" s="26">
        <v>31</v>
      </c>
      <c r="V196" s="26">
        <v>30</v>
      </c>
      <c r="W196" s="26">
        <v>31</v>
      </c>
      <c r="X196" s="26">
        <v>31</v>
      </c>
      <c r="Y196" s="26">
        <v>30</v>
      </c>
      <c r="Z196" s="26">
        <v>31</v>
      </c>
      <c r="AA196" s="26">
        <v>30</v>
      </c>
      <c r="AB196" s="26">
        <v>31</v>
      </c>
    </row>
    <row r="197" spans="1:47" s="26" customFormat="1" x14ac:dyDescent="0.2">
      <c r="A197" s="92">
        <f>CATCH2009!AQ198/CATCH2009!AT198</f>
        <v>0</v>
      </c>
      <c r="B197" s="14" t="s">
        <v>366</v>
      </c>
      <c r="C197" s="249">
        <v>22</v>
      </c>
      <c r="D197" s="80" t="s">
        <v>190</v>
      </c>
      <c r="E197" s="129" t="s">
        <v>228</v>
      </c>
      <c r="N197" s="122">
        <v>190</v>
      </c>
      <c r="P197" s="72">
        <v>190</v>
      </c>
      <c r="Q197" s="5">
        <v>31</v>
      </c>
      <c r="R197" s="5">
        <v>28</v>
      </c>
      <c r="S197" s="5">
        <v>31</v>
      </c>
      <c r="T197" s="26">
        <v>30</v>
      </c>
      <c r="U197" s="26">
        <v>31</v>
      </c>
      <c r="V197" s="26">
        <v>30</v>
      </c>
      <c r="W197" s="26">
        <v>31</v>
      </c>
      <c r="X197" s="26">
        <v>31</v>
      </c>
      <c r="Y197" s="26">
        <v>30</v>
      </c>
      <c r="Z197" s="26">
        <v>31</v>
      </c>
      <c r="AA197" s="26">
        <v>30</v>
      </c>
      <c r="AB197" s="26">
        <v>31</v>
      </c>
    </row>
    <row r="198" spans="1:47" s="26" customFormat="1" x14ac:dyDescent="0.2">
      <c r="A198" s="92">
        <f>CATCH2009!AQ199/CATCH2009!AT199</f>
        <v>0</v>
      </c>
      <c r="B198" s="14" t="s">
        <v>391</v>
      </c>
      <c r="C198" s="249">
        <v>22</v>
      </c>
      <c r="D198" s="14" t="s">
        <v>189</v>
      </c>
      <c r="E198" s="129" t="s">
        <v>226</v>
      </c>
      <c r="N198" s="122">
        <v>191</v>
      </c>
      <c r="P198" s="72">
        <v>191</v>
      </c>
      <c r="Q198" s="5">
        <v>31</v>
      </c>
      <c r="R198" s="5">
        <v>28</v>
      </c>
      <c r="S198" s="5">
        <v>31</v>
      </c>
      <c r="T198" s="26">
        <v>30</v>
      </c>
      <c r="U198" s="26">
        <v>31</v>
      </c>
      <c r="V198" s="26">
        <v>30</v>
      </c>
      <c r="W198" s="26">
        <v>31</v>
      </c>
      <c r="X198" s="26">
        <v>31</v>
      </c>
      <c r="Y198" s="26">
        <v>30</v>
      </c>
      <c r="Z198" s="26">
        <v>31</v>
      </c>
      <c r="AA198" s="26">
        <v>30</v>
      </c>
      <c r="AB198" s="26">
        <v>31</v>
      </c>
    </row>
    <row r="199" spans="1:47" s="26" customFormat="1" x14ac:dyDescent="0.2">
      <c r="A199" s="92">
        <f>CATCH2009!AQ200/CATCH2009!AT200</f>
        <v>0</v>
      </c>
      <c r="B199" s="14" t="s">
        <v>366</v>
      </c>
      <c r="C199" s="249">
        <v>22</v>
      </c>
      <c r="D199" s="14" t="s">
        <v>189</v>
      </c>
      <c r="E199" s="129" t="s">
        <v>226</v>
      </c>
      <c r="N199" s="122">
        <v>192</v>
      </c>
      <c r="P199" s="72">
        <v>192</v>
      </c>
      <c r="Q199" s="5">
        <v>31</v>
      </c>
      <c r="R199" s="5">
        <v>28</v>
      </c>
      <c r="S199" s="5">
        <v>31</v>
      </c>
      <c r="T199" s="26">
        <v>30</v>
      </c>
      <c r="U199" s="26">
        <v>31</v>
      </c>
      <c r="V199" s="26">
        <v>30</v>
      </c>
      <c r="W199" s="26">
        <v>31</v>
      </c>
      <c r="X199" s="26">
        <v>31</v>
      </c>
      <c r="Y199" s="26">
        <v>30</v>
      </c>
      <c r="Z199" s="26">
        <v>31</v>
      </c>
      <c r="AA199" s="26">
        <v>30</v>
      </c>
      <c r="AB199" s="26">
        <v>31</v>
      </c>
    </row>
    <row r="200" spans="1:47" s="26" customFormat="1" x14ac:dyDescent="0.2">
      <c r="A200" s="92">
        <f>CATCH2009!AQ201/CATCH2009!AT201</f>
        <v>0</v>
      </c>
      <c r="B200" s="14" t="s">
        <v>392</v>
      </c>
      <c r="C200" s="249">
        <v>22</v>
      </c>
      <c r="D200" s="80" t="s">
        <v>188</v>
      </c>
      <c r="E200" s="129" t="s">
        <v>351</v>
      </c>
      <c r="N200" s="122">
        <v>193</v>
      </c>
      <c r="P200" s="72">
        <v>193</v>
      </c>
      <c r="Q200" s="5">
        <v>31</v>
      </c>
      <c r="R200" s="5">
        <v>28</v>
      </c>
      <c r="S200" s="5">
        <v>31</v>
      </c>
      <c r="T200" s="26">
        <v>30</v>
      </c>
      <c r="U200" s="26">
        <v>31</v>
      </c>
      <c r="V200" s="26">
        <v>30</v>
      </c>
      <c r="W200" s="26">
        <v>31</v>
      </c>
      <c r="X200" s="26">
        <v>31</v>
      </c>
      <c r="Y200" s="26">
        <v>30</v>
      </c>
      <c r="Z200" s="26">
        <v>31</v>
      </c>
      <c r="AA200" s="26">
        <v>30</v>
      </c>
      <c r="AB200" s="26">
        <v>31</v>
      </c>
    </row>
    <row r="201" spans="1:47" s="26" customFormat="1" x14ac:dyDescent="0.2">
      <c r="A201" s="92">
        <f>CATCH2009!AQ202/CATCH2009!AT202</f>
        <v>0</v>
      </c>
      <c r="B201" s="14" t="s">
        <v>391</v>
      </c>
      <c r="C201" s="249">
        <v>22</v>
      </c>
      <c r="D201" s="80" t="s">
        <v>188</v>
      </c>
      <c r="E201" s="129" t="s">
        <v>228</v>
      </c>
      <c r="N201" s="122">
        <v>194</v>
      </c>
      <c r="P201" s="72">
        <v>194</v>
      </c>
      <c r="Q201" s="5">
        <v>31</v>
      </c>
      <c r="R201" s="5">
        <v>28</v>
      </c>
      <c r="S201" s="5">
        <v>31</v>
      </c>
      <c r="T201" s="26">
        <v>30</v>
      </c>
      <c r="U201" s="26">
        <v>31</v>
      </c>
      <c r="V201" s="26">
        <v>30</v>
      </c>
      <c r="W201" s="26">
        <v>31</v>
      </c>
      <c r="X201" s="26">
        <v>31</v>
      </c>
      <c r="Y201" s="26">
        <v>30</v>
      </c>
      <c r="Z201" s="26">
        <v>31</v>
      </c>
      <c r="AA201" s="26">
        <v>30</v>
      </c>
      <c r="AB201" s="26">
        <v>31</v>
      </c>
    </row>
    <row r="202" spans="1:47" s="26" customFormat="1" x14ac:dyDescent="0.2">
      <c r="A202" s="92">
        <f>CATCH2009!AQ203/CATCH2009!AT203</f>
        <v>0</v>
      </c>
      <c r="B202" s="14" t="s">
        <v>393</v>
      </c>
      <c r="C202" s="249">
        <v>22</v>
      </c>
      <c r="D202" s="80" t="s">
        <v>188</v>
      </c>
      <c r="E202" s="129" t="s">
        <v>228</v>
      </c>
      <c r="N202" s="122">
        <v>195</v>
      </c>
      <c r="P202" s="72">
        <v>195</v>
      </c>
      <c r="Q202" s="5">
        <v>31</v>
      </c>
      <c r="R202" s="5">
        <v>28</v>
      </c>
      <c r="S202" s="5">
        <v>31</v>
      </c>
      <c r="T202" s="26">
        <v>30</v>
      </c>
      <c r="U202" s="26">
        <v>31</v>
      </c>
      <c r="V202" s="26">
        <v>30</v>
      </c>
      <c r="W202" s="26">
        <v>31</v>
      </c>
      <c r="X202" s="26">
        <v>31</v>
      </c>
      <c r="Y202" s="26">
        <v>30</v>
      </c>
      <c r="Z202" s="26">
        <v>31</v>
      </c>
      <c r="AA202" s="26">
        <v>30</v>
      </c>
      <c r="AB202" s="26">
        <v>31</v>
      </c>
    </row>
    <row r="203" spans="1:47" s="26" customFormat="1" x14ac:dyDescent="0.2">
      <c r="A203" s="92">
        <f>CATCH2009!AQ204/CATCH2009!AT204</f>
        <v>0</v>
      </c>
      <c r="B203" s="14" t="s">
        <v>391</v>
      </c>
      <c r="C203" s="249">
        <v>22</v>
      </c>
      <c r="D203" s="14" t="s">
        <v>191</v>
      </c>
      <c r="E203" s="129" t="s">
        <v>226</v>
      </c>
      <c r="N203" s="122">
        <v>196</v>
      </c>
      <c r="P203" s="72">
        <v>196</v>
      </c>
      <c r="Q203" s="5">
        <v>31</v>
      </c>
      <c r="R203" s="5">
        <v>28</v>
      </c>
      <c r="S203" s="5">
        <v>31</v>
      </c>
      <c r="T203" s="26">
        <v>30</v>
      </c>
      <c r="U203" s="26">
        <v>31</v>
      </c>
      <c r="V203" s="26">
        <v>30</v>
      </c>
      <c r="W203" s="26">
        <v>31</v>
      </c>
      <c r="X203" s="26">
        <v>31</v>
      </c>
      <c r="Y203" s="26">
        <v>30</v>
      </c>
      <c r="Z203" s="26">
        <v>31</v>
      </c>
      <c r="AA203" s="26">
        <v>30</v>
      </c>
      <c r="AB203" s="26">
        <v>31</v>
      </c>
    </row>
    <row r="204" spans="1:47" s="26" customFormat="1" x14ac:dyDescent="0.2">
      <c r="A204" s="92">
        <f>CATCH2009!AQ205/CATCH2009!AT205</f>
        <v>0</v>
      </c>
      <c r="B204" s="14" t="s">
        <v>366</v>
      </c>
      <c r="C204" s="249">
        <v>22</v>
      </c>
      <c r="D204" s="14" t="s">
        <v>191</v>
      </c>
      <c r="E204" s="129" t="s">
        <v>226</v>
      </c>
      <c r="N204" s="122">
        <v>197</v>
      </c>
      <c r="P204" s="72">
        <v>197</v>
      </c>
      <c r="Q204" s="5">
        <v>31</v>
      </c>
      <c r="R204" s="5">
        <v>28</v>
      </c>
      <c r="S204" s="5">
        <v>31</v>
      </c>
      <c r="T204" s="26">
        <v>30</v>
      </c>
      <c r="U204" s="26">
        <v>31</v>
      </c>
      <c r="V204" s="26">
        <v>30</v>
      </c>
      <c r="W204" s="26">
        <v>31</v>
      </c>
      <c r="X204" s="26">
        <v>31</v>
      </c>
      <c r="Y204" s="26">
        <v>30</v>
      </c>
      <c r="Z204" s="26">
        <v>31</v>
      </c>
      <c r="AA204" s="26">
        <v>30</v>
      </c>
      <c r="AB204" s="26">
        <v>31</v>
      </c>
    </row>
    <row r="205" spans="1:47" s="26" customFormat="1" x14ac:dyDescent="0.2">
      <c r="A205" s="92">
        <f>CATCH2009!AQ206/CATCH2009!AT206</f>
        <v>0</v>
      </c>
      <c r="B205" s="14" t="s">
        <v>391</v>
      </c>
      <c r="C205" s="249">
        <v>22</v>
      </c>
      <c r="D205" s="14" t="s">
        <v>270</v>
      </c>
      <c r="E205" s="129" t="s">
        <v>226</v>
      </c>
      <c r="N205" s="122">
        <v>198</v>
      </c>
      <c r="P205" s="72">
        <v>198</v>
      </c>
      <c r="Q205" s="5">
        <v>31</v>
      </c>
      <c r="R205" s="5">
        <v>28</v>
      </c>
      <c r="S205" s="5">
        <v>31</v>
      </c>
      <c r="T205" s="26">
        <v>30</v>
      </c>
      <c r="U205" s="26">
        <v>31</v>
      </c>
      <c r="V205" s="26">
        <v>30</v>
      </c>
      <c r="W205" s="26">
        <v>31</v>
      </c>
      <c r="X205" s="26">
        <v>31</v>
      </c>
      <c r="Y205" s="26">
        <v>30</v>
      </c>
      <c r="Z205" s="26">
        <v>31</v>
      </c>
      <c r="AA205" s="26">
        <v>30</v>
      </c>
      <c r="AB205" s="26">
        <v>31</v>
      </c>
    </row>
    <row r="206" spans="1:47" s="26" customFormat="1" x14ac:dyDescent="0.2">
      <c r="A206" s="92">
        <f>CATCH2009!AQ207/CATCH2009!AT207</f>
        <v>0</v>
      </c>
      <c r="B206" s="14" t="s">
        <v>366</v>
      </c>
      <c r="C206" s="249">
        <v>22</v>
      </c>
      <c r="D206" s="14" t="s">
        <v>270</v>
      </c>
      <c r="E206" s="129" t="s">
        <v>226</v>
      </c>
      <c r="N206" s="122">
        <v>199</v>
      </c>
      <c r="P206" s="72">
        <v>199</v>
      </c>
      <c r="Q206" s="5">
        <v>31</v>
      </c>
      <c r="R206" s="5">
        <v>28</v>
      </c>
      <c r="S206" s="5">
        <v>31</v>
      </c>
      <c r="T206" s="26">
        <v>30</v>
      </c>
      <c r="U206" s="26">
        <v>31</v>
      </c>
      <c r="V206" s="26">
        <v>30</v>
      </c>
      <c r="W206" s="26">
        <v>31</v>
      </c>
      <c r="X206" s="26">
        <v>31</v>
      </c>
      <c r="Y206" s="26">
        <v>30</v>
      </c>
      <c r="Z206" s="26">
        <v>31</v>
      </c>
      <c r="AA206" s="26">
        <v>30</v>
      </c>
      <c r="AB206" s="26">
        <v>31</v>
      </c>
    </row>
    <row r="207" spans="1:47" x14ac:dyDescent="0.2">
      <c r="A207" s="92">
        <f>CATCH2009!AQ208/CATCH2009!AT208</f>
        <v>0</v>
      </c>
      <c r="B207" t="s">
        <v>364</v>
      </c>
      <c r="C207" s="22">
        <v>23</v>
      </c>
      <c r="D207" s="14" t="s">
        <v>189</v>
      </c>
      <c r="E207" s="5" t="s">
        <v>226</v>
      </c>
      <c r="G207" s="14"/>
      <c r="H207" s="99" t="s">
        <v>228</v>
      </c>
      <c r="I207" s="26"/>
      <c r="J207" t="s">
        <v>219</v>
      </c>
      <c r="N207" s="122">
        <v>200</v>
      </c>
      <c r="P207" s="72">
        <v>200</v>
      </c>
      <c r="Q207" s="5">
        <v>31</v>
      </c>
      <c r="R207" s="5">
        <v>28</v>
      </c>
      <c r="S207" s="5">
        <v>31</v>
      </c>
      <c r="T207" s="26">
        <v>30</v>
      </c>
      <c r="U207" s="26">
        <v>31</v>
      </c>
      <c r="V207" s="26">
        <v>30</v>
      </c>
      <c r="W207" s="26">
        <v>31</v>
      </c>
      <c r="X207" s="26">
        <v>31</v>
      </c>
      <c r="Y207" s="26">
        <v>30</v>
      </c>
      <c r="Z207" s="26">
        <v>31</v>
      </c>
      <c r="AA207" s="26">
        <v>30</v>
      </c>
      <c r="AB207" s="26">
        <v>31</v>
      </c>
      <c r="AG207" s="71" t="s">
        <v>182</v>
      </c>
      <c r="AH207" s="70">
        <v>10</v>
      </c>
      <c r="AI207" s="81" t="s">
        <v>190</v>
      </c>
      <c r="AJ207" s="5">
        <v>31</v>
      </c>
      <c r="AK207" s="5">
        <v>28</v>
      </c>
      <c r="AL207" s="5">
        <v>31</v>
      </c>
      <c r="AM207" s="26">
        <v>30</v>
      </c>
      <c r="AN207" s="26">
        <v>31</v>
      </c>
      <c r="AO207" s="26">
        <v>30</v>
      </c>
      <c r="AP207" s="26">
        <v>31</v>
      </c>
      <c r="AQ207" s="26">
        <v>31</v>
      </c>
      <c r="AR207" s="26">
        <v>30</v>
      </c>
      <c r="AS207" s="26">
        <v>31</v>
      </c>
      <c r="AT207" s="26">
        <v>30</v>
      </c>
      <c r="AU207" s="26">
        <v>31</v>
      </c>
    </row>
    <row r="208" spans="1:47" x14ac:dyDescent="0.2">
      <c r="A208" s="92">
        <f>CATCH2009!AQ209/CATCH2009!AT209</f>
        <v>0</v>
      </c>
      <c r="B208" t="s">
        <v>394</v>
      </c>
      <c r="C208" s="22">
        <v>23</v>
      </c>
      <c r="D208" s="14" t="s">
        <v>189</v>
      </c>
      <c r="E208" s="5" t="s">
        <v>226</v>
      </c>
      <c r="G208" s="14"/>
      <c r="H208" s="99" t="s">
        <v>228</v>
      </c>
      <c r="I208" s="26"/>
      <c r="J208" t="s">
        <v>219</v>
      </c>
      <c r="N208" s="122">
        <v>201</v>
      </c>
      <c r="P208" s="72">
        <v>201</v>
      </c>
      <c r="Q208" s="5">
        <v>31</v>
      </c>
      <c r="R208" s="5">
        <v>28</v>
      </c>
      <c r="S208" s="5">
        <v>31</v>
      </c>
      <c r="T208" s="26">
        <v>30</v>
      </c>
      <c r="U208" s="26">
        <v>31</v>
      </c>
      <c r="V208" s="26">
        <v>30</v>
      </c>
      <c r="W208" s="26">
        <v>31</v>
      </c>
      <c r="X208" s="26">
        <v>31</v>
      </c>
      <c r="Y208" s="26">
        <v>30</v>
      </c>
      <c r="Z208" s="26">
        <v>31</v>
      </c>
      <c r="AA208" s="26">
        <v>30</v>
      </c>
      <c r="AB208" s="26">
        <v>31</v>
      </c>
      <c r="AG208" s="71" t="s">
        <v>181</v>
      </c>
      <c r="AH208" s="70">
        <v>10</v>
      </c>
      <c r="AI208" s="83" t="s">
        <v>190</v>
      </c>
      <c r="AJ208" s="5">
        <v>31</v>
      </c>
      <c r="AK208" s="5">
        <v>28</v>
      </c>
      <c r="AL208" s="5">
        <v>31</v>
      </c>
      <c r="AM208" s="26">
        <v>30</v>
      </c>
      <c r="AN208" s="26">
        <v>31</v>
      </c>
      <c r="AO208" s="26">
        <v>30</v>
      </c>
      <c r="AP208" s="26">
        <v>31</v>
      </c>
      <c r="AQ208" s="26">
        <v>31</v>
      </c>
      <c r="AR208" s="26">
        <v>30</v>
      </c>
      <c r="AS208" s="26">
        <v>31</v>
      </c>
      <c r="AT208" s="26">
        <v>30</v>
      </c>
      <c r="AU208" s="26">
        <v>31</v>
      </c>
    </row>
    <row r="209" spans="1:47" x14ac:dyDescent="0.2">
      <c r="A209" s="92">
        <f>CATCH2009!AQ210/CATCH2009!AT210</f>
        <v>0</v>
      </c>
      <c r="B209" t="s">
        <v>364</v>
      </c>
      <c r="C209" s="22">
        <v>24</v>
      </c>
      <c r="D209" s="14" t="s">
        <v>189</v>
      </c>
      <c r="E209" s="5" t="s">
        <v>226</v>
      </c>
      <c r="G209" s="14"/>
      <c r="H209" s="99" t="s">
        <v>228</v>
      </c>
      <c r="I209" s="26"/>
      <c r="J209" t="s">
        <v>219</v>
      </c>
      <c r="N209" s="122">
        <v>202</v>
      </c>
      <c r="P209" s="72">
        <v>202</v>
      </c>
      <c r="Q209" s="5">
        <v>31</v>
      </c>
      <c r="R209" s="5">
        <v>28</v>
      </c>
      <c r="S209" s="5">
        <v>31</v>
      </c>
      <c r="T209" s="26">
        <v>30</v>
      </c>
      <c r="U209" s="26">
        <v>31</v>
      </c>
      <c r="V209" s="26">
        <v>30</v>
      </c>
      <c r="W209" s="26">
        <v>31</v>
      </c>
      <c r="X209" s="26">
        <v>31</v>
      </c>
      <c r="Y209" s="26">
        <v>30</v>
      </c>
      <c r="Z209" s="26">
        <v>31</v>
      </c>
      <c r="AA209" s="26">
        <v>30</v>
      </c>
      <c r="AB209" s="26">
        <v>31</v>
      </c>
      <c r="AG209" s="71" t="s">
        <v>182</v>
      </c>
      <c r="AH209" s="70">
        <v>10</v>
      </c>
      <c r="AI209" s="81" t="s">
        <v>188</v>
      </c>
      <c r="AJ209" s="5">
        <v>31</v>
      </c>
      <c r="AK209" s="5">
        <v>28</v>
      </c>
      <c r="AL209" s="5">
        <v>31</v>
      </c>
      <c r="AM209" s="26">
        <v>30</v>
      </c>
      <c r="AN209" s="26">
        <v>31</v>
      </c>
      <c r="AO209" s="26">
        <v>30</v>
      </c>
      <c r="AP209" s="26">
        <v>31</v>
      </c>
      <c r="AQ209" s="26">
        <v>31</v>
      </c>
      <c r="AR209" s="26">
        <v>30</v>
      </c>
      <c r="AS209" s="26">
        <v>31</v>
      </c>
      <c r="AT209" s="26">
        <v>30</v>
      </c>
      <c r="AU209" s="26">
        <v>31</v>
      </c>
    </row>
    <row r="210" spans="1:47" x14ac:dyDescent="0.2">
      <c r="A210" s="92">
        <f>CATCH2009!AQ211/CATCH2009!AT211</f>
        <v>0</v>
      </c>
      <c r="B210" t="s">
        <v>394</v>
      </c>
      <c r="C210" s="22">
        <v>24</v>
      </c>
      <c r="D210" s="14" t="s">
        <v>189</v>
      </c>
      <c r="E210" s="5" t="s">
        <v>226</v>
      </c>
      <c r="G210" s="14"/>
      <c r="H210" s="99" t="s">
        <v>228</v>
      </c>
      <c r="I210" s="26"/>
      <c r="J210" t="s">
        <v>219</v>
      </c>
      <c r="N210" s="122">
        <v>203</v>
      </c>
      <c r="P210" s="72">
        <v>203</v>
      </c>
      <c r="Q210" s="5">
        <v>31</v>
      </c>
      <c r="R210" s="5">
        <v>28</v>
      </c>
      <c r="S210" s="5">
        <v>31</v>
      </c>
      <c r="T210" s="26">
        <v>30</v>
      </c>
      <c r="U210" s="26">
        <v>31</v>
      </c>
      <c r="V210" s="26">
        <v>30</v>
      </c>
      <c r="W210" s="26">
        <v>31</v>
      </c>
      <c r="X210" s="26">
        <v>31</v>
      </c>
      <c r="Y210" s="26">
        <v>30</v>
      </c>
      <c r="Z210" s="26">
        <v>31</v>
      </c>
      <c r="AA210" s="26">
        <v>30</v>
      </c>
      <c r="AB210" s="26">
        <v>31</v>
      </c>
      <c r="AG210" s="71" t="s">
        <v>181</v>
      </c>
      <c r="AH210" s="70">
        <v>10</v>
      </c>
      <c r="AI210" s="83" t="s">
        <v>188</v>
      </c>
      <c r="AJ210" s="5">
        <v>31</v>
      </c>
      <c r="AK210" s="5">
        <v>28</v>
      </c>
      <c r="AL210" s="5">
        <v>31</v>
      </c>
      <c r="AM210" s="26">
        <v>30</v>
      </c>
      <c r="AN210" s="26">
        <v>31</v>
      </c>
      <c r="AO210" s="26">
        <v>30</v>
      </c>
      <c r="AP210" s="26">
        <v>31</v>
      </c>
      <c r="AQ210" s="26">
        <v>31</v>
      </c>
      <c r="AR210" s="26">
        <v>30</v>
      </c>
      <c r="AS210" s="26">
        <v>31</v>
      </c>
      <c r="AT210" s="26">
        <v>30</v>
      </c>
      <c r="AU210" s="26">
        <v>31</v>
      </c>
    </row>
    <row r="211" spans="1:47" s="26" customFormat="1" x14ac:dyDescent="0.2">
      <c r="B211" s="27" t="s">
        <v>570</v>
      </c>
      <c r="N211" s="122">
        <v>204</v>
      </c>
      <c r="P211" s="72">
        <v>204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</row>
    <row r="212" spans="1:47" s="26" customFormat="1" x14ac:dyDescent="0.2">
      <c r="B212" s="27" t="s">
        <v>570</v>
      </c>
      <c r="N212" s="122">
        <v>205</v>
      </c>
      <c r="P212" s="72">
        <v>205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</row>
    <row r="213" spans="1:47" x14ac:dyDescent="0.2">
      <c r="B213" s="27" t="s">
        <v>570</v>
      </c>
      <c r="N213" s="122">
        <v>206</v>
      </c>
      <c r="P213" s="72">
        <v>206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</row>
    <row r="214" spans="1:47" x14ac:dyDescent="0.2">
      <c r="B214" s="27" t="s">
        <v>570</v>
      </c>
      <c r="N214" s="122">
        <v>207</v>
      </c>
      <c r="P214" s="72">
        <v>207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</row>
    <row r="215" spans="1:47" x14ac:dyDescent="0.2">
      <c r="B215" s="27" t="s">
        <v>570</v>
      </c>
      <c r="N215" s="122">
        <v>208</v>
      </c>
      <c r="P215" s="72">
        <v>208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</row>
    <row r="216" spans="1:47" x14ac:dyDescent="0.2">
      <c r="B216" s="27" t="s">
        <v>570</v>
      </c>
      <c r="N216" s="122">
        <v>209</v>
      </c>
      <c r="P216" s="72">
        <v>209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</row>
    <row r="217" spans="1:47" s="26" customFormat="1" x14ac:dyDescent="0.2">
      <c r="B217" s="27" t="s">
        <v>570</v>
      </c>
      <c r="N217" s="122">
        <v>210</v>
      </c>
      <c r="P217" s="72">
        <v>210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</row>
    <row r="218" spans="1:47" s="26" customFormat="1" x14ac:dyDescent="0.2">
      <c r="B218" s="27" t="s">
        <v>570</v>
      </c>
      <c r="N218" s="122">
        <v>211</v>
      </c>
      <c r="P218" s="72">
        <v>211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</row>
    <row r="219" spans="1:47" s="26" customFormat="1" x14ac:dyDescent="0.2">
      <c r="B219" s="27" t="s">
        <v>570</v>
      </c>
      <c r="N219" s="122">
        <v>212</v>
      </c>
      <c r="P219" s="72">
        <v>212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</row>
    <row r="220" spans="1:47" s="26" customFormat="1" x14ac:dyDescent="0.2">
      <c r="B220" s="27" t="s">
        <v>570</v>
      </c>
      <c r="N220" s="122">
        <v>213</v>
      </c>
      <c r="P220" s="72">
        <v>213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</row>
    <row r="221" spans="1:47" s="26" customFormat="1" x14ac:dyDescent="0.2"/>
    <row r="222" spans="1:47" s="26" customFormat="1" x14ac:dyDescent="0.2"/>
    <row r="223" spans="1:47" s="26" customForma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/>
      <c r="N223" s="5"/>
    </row>
    <row r="224" spans="1:47" s="26" customForma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/>
      <c r="N224" s="5"/>
    </row>
  </sheetData>
  <sortState ref="A8:BK195">
    <sortCondition ref="C8:C195"/>
    <sortCondition ref="D8:D195"/>
  </sortState>
  <phoneticPr fontId="3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220"/>
  <sheetViews>
    <sheetView topLeftCell="A184" workbookViewId="0">
      <selection activeCell="D221" sqref="D221"/>
    </sheetView>
  </sheetViews>
  <sheetFormatPr defaultRowHeight="12.75" x14ac:dyDescent="0.2"/>
  <cols>
    <col min="1" max="1" width="48.28515625" customWidth="1"/>
    <col min="17" max="17" width="9.140625" style="177"/>
    <col min="18" max="18" width="21.85546875" customWidth="1"/>
    <col min="19" max="20" width="9.5703125" customWidth="1"/>
    <col min="21" max="21" width="15.28515625" customWidth="1"/>
    <col min="22" max="39" width="9.140625" style="14"/>
    <col min="40" max="40" width="11" style="14" customWidth="1"/>
    <col min="41" max="42" width="9.140625" style="14"/>
    <col min="43" max="43" width="10" style="14" bestFit="1" customWidth="1"/>
    <col min="44" max="51" width="9.140625" style="14"/>
  </cols>
  <sheetData>
    <row r="4" spans="1:51" x14ac:dyDescent="0.2">
      <c r="D4" s="42" t="s">
        <v>319</v>
      </c>
    </row>
    <row r="5" spans="1:51" x14ac:dyDescent="0.2">
      <c r="D5" s="5"/>
      <c r="E5" s="5" t="s">
        <v>271</v>
      </c>
      <c r="F5" s="5" t="s">
        <v>272</v>
      </c>
      <c r="G5" s="5" t="s">
        <v>273</v>
      </c>
      <c r="H5" s="5" t="s">
        <v>274</v>
      </c>
      <c r="I5" s="5" t="s">
        <v>275</v>
      </c>
      <c r="J5" s="5" t="s">
        <v>276</v>
      </c>
      <c r="K5" s="5" t="s">
        <v>277</v>
      </c>
      <c r="L5" s="5" t="s">
        <v>278</v>
      </c>
      <c r="M5" s="5" t="s">
        <v>279</v>
      </c>
      <c r="N5" s="5" t="s">
        <v>280</v>
      </c>
      <c r="O5" s="5" t="s">
        <v>281</v>
      </c>
      <c r="P5" s="5" t="s">
        <v>282</v>
      </c>
      <c r="V5" s="145" t="s">
        <v>317</v>
      </c>
      <c r="AM5" s="80" t="s">
        <v>318</v>
      </c>
    </row>
    <row r="6" spans="1:51" ht="13.5" thickBot="1" x14ac:dyDescent="0.25">
      <c r="D6" s="5"/>
      <c r="E6" s="5">
        <v>31</v>
      </c>
      <c r="F6" s="5">
        <v>28</v>
      </c>
      <c r="G6" s="5">
        <v>31</v>
      </c>
      <c r="H6" s="26">
        <v>30</v>
      </c>
      <c r="I6" s="26">
        <v>31</v>
      </c>
      <c r="J6" s="26">
        <v>30</v>
      </c>
      <c r="K6" s="26">
        <v>31</v>
      </c>
      <c r="L6" s="26">
        <v>31</v>
      </c>
      <c r="M6" s="26">
        <v>30</v>
      </c>
      <c r="N6" s="26">
        <v>31</v>
      </c>
      <c r="O6" s="26">
        <v>30</v>
      </c>
      <c r="P6" s="26">
        <v>31</v>
      </c>
      <c r="AM6" s="80" t="s">
        <v>320</v>
      </c>
    </row>
    <row r="7" spans="1:51" x14ac:dyDescent="0.2">
      <c r="A7" s="5"/>
      <c r="B7" s="68" t="s">
        <v>120</v>
      </c>
      <c r="C7" s="84" t="s">
        <v>30</v>
      </c>
      <c r="D7" s="89"/>
      <c r="E7" s="90" t="s">
        <v>44</v>
      </c>
      <c r="F7" s="90" t="s">
        <v>45</v>
      </c>
      <c r="G7" s="90" t="s">
        <v>46</v>
      </c>
      <c r="H7" s="90" t="s">
        <v>47</v>
      </c>
      <c r="I7" s="90" t="s">
        <v>48</v>
      </c>
      <c r="J7" s="90" t="s">
        <v>49</v>
      </c>
      <c r="K7" s="90" t="s">
        <v>50</v>
      </c>
      <c r="L7" s="90" t="s">
        <v>51</v>
      </c>
      <c r="M7" s="90" t="s">
        <v>52</v>
      </c>
      <c r="N7" s="90" t="s">
        <v>53</v>
      </c>
      <c r="O7" s="90" t="s">
        <v>54</v>
      </c>
      <c r="P7" s="90" t="s">
        <v>55</v>
      </c>
      <c r="R7" s="5"/>
      <c r="S7" s="68" t="s">
        <v>120</v>
      </c>
      <c r="T7" s="84" t="s">
        <v>30</v>
      </c>
      <c r="U7" s="42" t="s">
        <v>488</v>
      </c>
      <c r="V7" s="121"/>
      <c r="W7" s="120" t="s">
        <v>44</v>
      </c>
      <c r="X7" s="120" t="s">
        <v>45</v>
      </c>
      <c r="Y7" s="120" t="s">
        <v>46</v>
      </c>
      <c r="Z7" s="120" t="s">
        <v>47</v>
      </c>
      <c r="AA7" s="120" t="s">
        <v>48</v>
      </c>
      <c r="AB7" s="120" t="s">
        <v>49</v>
      </c>
      <c r="AC7" s="120" t="s">
        <v>50</v>
      </c>
      <c r="AD7" s="120" t="s">
        <v>51</v>
      </c>
      <c r="AE7" s="120" t="s">
        <v>52</v>
      </c>
      <c r="AF7" s="120" t="s">
        <v>53</v>
      </c>
      <c r="AG7" s="120" t="s">
        <v>54</v>
      </c>
      <c r="AH7" s="120" t="s">
        <v>55</v>
      </c>
      <c r="AM7" s="164"/>
      <c r="AN7" s="165" t="s">
        <v>44</v>
      </c>
      <c r="AO7" s="165" t="s">
        <v>45</v>
      </c>
      <c r="AP7" s="165" t="s">
        <v>46</v>
      </c>
      <c r="AQ7" s="165" t="s">
        <v>47</v>
      </c>
      <c r="AR7" s="165" t="s">
        <v>48</v>
      </c>
      <c r="AS7" s="165" t="s">
        <v>49</v>
      </c>
      <c r="AT7" s="165" t="s">
        <v>50</v>
      </c>
      <c r="AU7" s="165" t="s">
        <v>51</v>
      </c>
      <c r="AV7" s="165" t="s">
        <v>52</v>
      </c>
      <c r="AW7" s="165" t="s">
        <v>53</v>
      </c>
      <c r="AX7" s="165" t="s">
        <v>54</v>
      </c>
      <c r="AY7" s="166" t="s">
        <v>55</v>
      </c>
    </row>
    <row r="8" spans="1:51" x14ac:dyDescent="0.2">
      <c r="A8" t="s">
        <v>357</v>
      </c>
      <c r="B8" s="22">
        <v>1</v>
      </c>
      <c r="C8" s="14" t="s">
        <v>188</v>
      </c>
      <c r="D8" s="72">
        <v>1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  <c r="R8" t="s">
        <v>357</v>
      </c>
      <c r="S8" s="22">
        <v>1</v>
      </c>
      <c r="T8" s="14" t="s">
        <v>188</v>
      </c>
      <c r="U8">
        <v>107</v>
      </c>
      <c r="V8" s="122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  <c r="AE8" s="26">
        <v>1</v>
      </c>
      <c r="AF8" s="26">
        <v>1</v>
      </c>
      <c r="AG8" s="26">
        <v>1</v>
      </c>
      <c r="AH8" s="26">
        <v>1</v>
      </c>
      <c r="AM8" s="122">
        <v>1</v>
      </c>
      <c r="AN8" s="26">
        <f>W8*POLICY!$K2</f>
        <v>1</v>
      </c>
      <c r="AO8" s="26">
        <f>X8*POLICY!$K2</f>
        <v>1</v>
      </c>
      <c r="AP8" s="26">
        <f>Y8*POLICY!$K2</f>
        <v>1</v>
      </c>
      <c r="AQ8" s="26">
        <f>Z8*POLICY!$K2</f>
        <v>1</v>
      </c>
      <c r="AR8" s="26">
        <f>AA8*POLICY!$K2</f>
        <v>1</v>
      </c>
      <c r="AS8" s="26">
        <f>AB8*POLICY!$K2</f>
        <v>1</v>
      </c>
      <c r="AT8" s="26">
        <f>AC8*POLICY!$K2</f>
        <v>1</v>
      </c>
      <c r="AU8" s="26">
        <f>AD8*POLICY!$K2</f>
        <v>1</v>
      </c>
      <c r="AV8" s="26">
        <f>AE8*POLICY!$K2</f>
        <v>1</v>
      </c>
      <c r="AW8" s="26">
        <f>AF8*POLICY!$K2</f>
        <v>1</v>
      </c>
      <c r="AX8" s="26">
        <f>AG8*POLICY!$K2</f>
        <v>1</v>
      </c>
      <c r="AY8" s="167">
        <f>AH8*POLICY!$K2</f>
        <v>1</v>
      </c>
    </row>
    <row r="9" spans="1:51" x14ac:dyDescent="0.2">
      <c r="A9" t="s">
        <v>358</v>
      </c>
      <c r="B9" s="22">
        <v>2</v>
      </c>
      <c r="C9" s="14" t="s">
        <v>192</v>
      </c>
      <c r="D9" s="72">
        <v>2</v>
      </c>
      <c r="E9" s="26">
        <v>1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R9" t="s">
        <v>358</v>
      </c>
      <c r="S9" s="22">
        <v>2</v>
      </c>
      <c r="T9" s="14" t="s">
        <v>192</v>
      </c>
      <c r="V9" s="122">
        <v>2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1</v>
      </c>
      <c r="AG9" s="26">
        <v>1</v>
      </c>
      <c r="AH9" s="26">
        <v>1</v>
      </c>
      <c r="AM9" s="122">
        <v>2</v>
      </c>
      <c r="AN9" s="26">
        <f>W9*POLICY!$K3</f>
        <v>1</v>
      </c>
      <c r="AO9" s="26">
        <f>X9*POLICY!$K3</f>
        <v>1</v>
      </c>
      <c r="AP9" s="26">
        <f>Y9*POLICY!$K3</f>
        <v>1</v>
      </c>
      <c r="AQ9" s="26">
        <f>Z9*POLICY!$K3</f>
        <v>1</v>
      </c>
      <c r="AR9" s="26">
        <f>AA9*POLICY!$K3</f>
        <v>1</v>
      </c>
      <c r="AS9" s="26">
        <f>AB9*POLICY!$K3</f>
        <v>1</v>
      </c>
      <c r="AT9" s="26">
        <f>AC9*POLICY!$K3</f>
        <v>1</v>
      </c>
      <c r="AU9" s="26">
        <f>AD9*POLICY!$K3</f>
        <v>1</v>
      </c>
      <c r="AV9" s="26">
        <f>AE9*POLICY!$K3</f>
        <v>1</v>
      </c>
      <c r="AW9" s="26">
        <f>AF9*POLICY!$K3</f>
        <v>1</v>
      </c>
      <c r="AX9" s="26">
        <f>AG9*POLICY!$K3</f>
        <v>1</v>
      </c>
      <c r="AY9" s="167">
        <f>AH9*POLICY!$K3</f>
        <v>1</v>
      </c>
    </row>
    <row r="10" spans="1:51" x14ac:dyDescent="0.2">
      <c r="A10" t="s">
        <v>357</v>
      </c>
      <c r="B10" s="22">
        <v>2</v>
      </c>
      <c r="C10" s="14" t="s">
        <v>192</v>
      </c>
      <c r="D10" s="72">
        <v>3</v>
      </c>
      <c r="E10" s="26">
        <v>1</v>
      </c>
      <c r="F10" s="26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6">
        <v>1</v>
      </c>
      <c r="R10" t="s">
        <v>357</v>
      </c>
      <c r="S10" s="22">
        <v>2</v>
      </c>
      <c r="T10" s="14" t="s">
        <v>192</v>
      </c>
      <c r="V10" s="122">
        <v>3</v>
      </c>
      <c r="W10" s="26">
        <v>1</v>
      </c>
      <c r="X10" s="26">
        <v>1</v>
      </c>
      <c r="Y10" s="26">
        <v>1</v>
      </c>
      <c r="Z10" s="26">
        <v>1</v>
      </c>
      <c r="AA10" s="26">
        <v>1</v>
      </c>
      <c r="AB10" s="26">
        <v>1</v>
      </c>
      <c r="AC10" s="26">
        <v>1</v>
      </c>
      <c r="AD10" s="26">
        <v>1</v>
      </c>
      <c r="AE10" s="26">
        <v>1</v>
      </c>
      <c r="AF10" s="26">
        <v>1</v>
      </c>
      <c r="AG10" s="26">
        <v>1</v>
      </c>
      <c r="AH10" s="26">
        <v>1</v>
      </c>
      <c r="AM10" s="122">
        <v>3</v>
      </c>
      <c r="AN10" s="26">
        <f>W10*POLICY!$K4</f>
        <v>1</v>
      </c>
      <c r="AO10" s="26">
        <f>X10*POLICY!$K4</f>
        <v>1</v>
      </c>
      <c r="AP10" s="26">
        <f>Y10*POLICY!$K4</f>
        <v>1</v>
      </c>
      <c r="AQ10" s="26">
        <f>Z10*POLICY!$K4</f>
        <v>1</v>
      </c>
      <c r="AR10" s="26">
        <f>AA10*POLICY!$K4</f>
        <v>1</v>
      </c>
      <c r="AS10" s="26">
        <f>AB10*POLICY!$K4</f>
        <v>1</v>
      </c>
      <c r="AT10" s="26">
        <f>AC10*POLICY!$K4</f>
        <v>1</v>
      </c>
      <c r="AU10" s="26">
        <f>AD10*POLICY!$K4</f>
        <v>1</v>
      </c>
      <c r="AV10" s="26">
        <f>AE10*POLICY!$K4</f>
        <v>1</v>
      </c>
      <c r="AW10" s="26">
        <f>AF10*POLICY!$K4</f>
        <v>1</v>
      </c>
      <c r="AX10" s="26">
        <f>AG10*POLICY!$K4</f>
        <v>1</v>
      </c>
      <c r="AY10" s="167">
        <f>AH10*POLICY!$K4</f>
        <v>1</v>
      </c>
    </row>
    <row r="11" spans="1:51" x14ac:dyDescent="0.2">
      <c r="A11" t="s">
        <v>359</v>
      </c>
      <c r="B11" s="22">
        <v>2</v>
      </c>
      <c r="C11" s="14" t="s">
        <v>192</v>
      </c>
      <c r="D11" s="72">
        <v>4</v>
      </c>
      <c r="E11" s="26">
        <v>1</v>
      </c>
      <c r="F11" s="26">
        <v>1</v>
      </c>
      <c r="G11" s="26">
        <v>1</v>
      </c>
      <c r="H11" s="26">
        <v>1</v>
      </c>
      <c r="I11" s="26">
        <v>1</v>
      </c>
      <c r="J11" s="26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R11" t="s">
        <v>359</v>
      </c>
      <c r="S11" s="22">
        <v>2</v>
      </c>
      <c r="T11" s="14" t="s">
        <v>192</v>
      </c>
      <c r="V11" s="122">
        <v>4</v>
      </c>
      <c r="W11" s="26">
        <v>1</v>
      </c>
      <c r="X11" s="26">
        <v>1</v>
      </c>
      <c r="Y11" s="26">
        <v>1</v>
      </c>
      <c r="Z11" s="26">
        <v>1</v>
      </c>
      <c r="AA11" s="26">
        <v>1</v>
      </c>
      <c r="AB11" s="26">
        <v>1</v>
      </c>
      <c r="AC11" s="26">
        <v>1</v>
      </c>
      <c r="AD11" s="26">
        <v>1</v>
      </c>
      <c r="AE11" s="26">
        <v>1</v>
      </c>
      <c r="AF11" s="26">
        <v>1</v>
      </c>
      <c r="AG11" s="26">
        <v>1</v>
      </c>
      <c r="AH11" s="26">
        <v>1</v>
      </c>
      <c r="AM11" s="122">
        <v>4</v>
      </c>
      <c r="AN11" s="26">
        <f>W11*POLICY!$K5</f>
        <v>1</v>
      </c>
      <c r="AO11" s="26">
        <f>X11*POLICY!$K5</f>
        <v>1</v>
      </c>
      <c r="AP11" s="26">
        <f>Y11*POLICY!$K5</f>
        <v>1</v>
      </c>
      <c r="AQ11" s="26">
        <f>Z11*POLICY!$K5</f>
        <v>1</v>
      </c>
      <c r="AR11" s="26">
        <f>AA11*POLICY!$K5</f>
        <v>1</v>
      </c>
      <c r="AS11" s="26">
        <f>AB11*POLICY!$K5</f>
        <v>1</v>
      </c>
      <c r="AT11" s="26">
        <f>AC11*POLICY!$K5</f>
        <v>1</v>
      </c>
      <c r="AU11" s="26">
        <f>AD11*POLICY!$K5</f>
        <v>1</v>
      </c>
      <c r="AV11" s="26">
        <f>AE11*POLICY!$K5</f>
        <v>1</v>
      </c>
      <c r="AW11" s="26">
        <f>AF11*POLICY!$K5</f>
        <v>1</v>
      </c>
      <c r="AX11" s="26">
        <f>AG11*POLICY!$K5</f>
        <v>1</v>
      </c>
      <c r="AY11" s="167">
        <f>AH11*POLICY!$K5</f>
        <v>1</v>
      </c>
    </row>
    <row r="12" spans="1:51" x14ac:dyDescent="0.2">
      <c r="A12" t="s">
        <v>358</v>
      </c>
      <c r="B12" s="22">
        <v>2</v>
      </c>
      <c r="C12" s="14" t="s">
        <v>188</v>
      </c>
      <c r="D12" s="72">
        <v>5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R12" t="s">
        <v>358</v>
      </c>
      <c r="S12" s="22">
        <v>2</v>
      </c>
      <c r="T12" s="14" t="s">
        <v>188</v>
      </c>
      <c r="V12" s="122">
        <v>5</v>
      </c>
      <c r="W12" s="26">
        <v>1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6">
        <v>1</v>
      </c>
      <c r="AD12" s="26">
        <v>1</v>
      </c>
      <c r="AE12" s="26">
        <v>1</v>
      </c>
      <c r="AF12" s="26">
        <v>1</v>
      </c>
      <c r="AG12" s="26">
        <v>1</v>
      </c>
      <c r="AH12" s="26">
        <v>1</v>
      </c>
      <c r="AM12" s="122">
        <v>5</v>
      </c>
      <c r="AN12" s="26">
        <f>W12*POLICY!$K6</f>
        <v>1</v>
      </c>
      <c r="AO12" s="26">
        <f>X12*POLICY!$K6</f>
        <v>1</v>
      </c>
      <c r="AP12" s="26">
        <f>Y12*POLICY!$K6</f>
        <v>1</v>
      </c>
      <c r="AQ12" s="26">
        <f>Z12*POLICY!$K6</f>
        <v>1</v>
      </c>
      <c r="AR12" s="26">
        <f>AA12*POLICY!$K6</f>
        <v>1</v>
      </c>
      <c r="AS12" s="26">
        <f>AB12*POLICY!$K6</f>
        <v>1</v>
      </c>
      <c r="AT12" s="26">
        <f>AC12*POLICY!$K6</f>
        <v>1</v>
      </c>
      <c r="AU12" s="26">
        <f>AD12*POLICY!$K6</f>
        <v>1</v>
      </c>
      <c r="AV12" s="26">
        <f>AE12*POLICY!$K6</f>
        <v>1</v>
      </c>
      <c r="AW12" s="26">
        <f>AF12*POLICY!$K6</f>
        <v>1</v>
      </c>
      <c r="AX12" s="26">
        <f>AG12*POLICY!$K6</f>
        <v>1</v>
      </c>
      <c r="AY12" s="167">
        <f>AH12*POLICY!$K6</f>
        <v>1</v>
      </c>
    </row>
    <row r="13" spans="1:51" x14ac:dyDescent="0.2">
      <c r="A13" t="s">
        <v>357</v>
      </c>
      <c r="B13" s="22">
        <v>2</v>
      </c>
      <c r="C13" s="14" t="s">
        <v>188</v>
      </c>
      <c r="D13" s="72">
        <v>6</v>
      </c>
      <c r="E13" s="26">
        <v>1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6">
        <v>1</v>
      </c>
      <c r="R13" t="s">
        <v>357</v>
      </c>
      <c r="S13" s="22">
        <v>2</v>
      </c>
      <c r="T13" s="14" t="s">
        <v>188</v>
      </c>
      <c r="V13" s="122">
        <v>6</v>
      </c>
      <c r="W13" s="26">
        <v>1</v>
      </c>
      <c r="X13" s="26">
        <v>1</v>
      </c>
      <c r="Y13" s="26">
        <v>1</v>
      </c>
      <c r="Z13" s="26">
        <v>1</v>
      </c>
      <c r="AA13" s="26">
        <v>1</v>
      </c>
      <c r="AB13" s="26">
        <v>1</v>
      </c>
      <c r="AC13" s="26">
        <v>1</v>
      </c>
      <c r="AD13" s="26">
        <v>1</v>
      </c>
      <c r="AE13" s="26">
        <v>1</v>
      </c>
      <c r="AF13" s="26">
        <v>1</v>
      </c>
      <c r="AG13" s="26">
        <v>1</v>
      </c>
      <c r="AH13" s="26">
        <v>1</v>
      </c>
      <c r="AM13" s="122">
        <v>6</v>
      </c>
      <c r="AN13" s="26">
        <f>W13*POLICY!$K7</f>
        <v>1</v>
      </c>
      <c r="AO13" s="26">
        <f>X13*POLICY!$K7</f>
        <v>1</v>
      </c>
      <c r="AP13" s="26">
        <f>Y13*POLICY!$K7</f>
        <v>1</v>
      </c>
      <c r="AQ13" s="26">
        <f>Z13*POLICY!$K7</f>
        <v>1</v>
      </c>
      <c r="AR13" s="26">
        <f>AA13*POLICY!$K7</f>
        <v>1</v>
      </c>
      <c r="AS13" s="26">
        <f>AB13*POLICY!$K7</f>
        <v>1</v>
      </c>
      <c r="AT13" s="26">
        <f>AC13*POLICY!$K7</f>
        <v>1</v>
      </c>
      <c r="AU13" s="26">
        <f>AD13*POLICY!$K7</f>
        <v>1</v>
      </c>
      <c r="AV13" s="26">
        <f>AE13*POLICY!$K7</f>
        <v>1</v>
      </c>
      <c r="AW13" s="26">
        <f>AF13*POLICY!$K7</f>
        <v>1</v>
      </c>
      <c r="AX13" s="26">
        <f>AG13*POLICY!$K7</f>
        <v>1</v>
      </c>
      <c r="AY13" s="167">
        <f>AH13*POLICY!$K7</f>
        <v>1</v>
      </c>
    </row>
    <row r="14" spans="1:51" x14ac:dyDescent="0.2">
      <c r="A14" t="s">
        <v>360</v>
      </c>
      <c r="B14" s="22">
        <v>2</v>
      </c>
      <c r="C14" s="14" t="s">
        <v>188</v>
      </c>
      <c r="D14" s="72">
        <v>7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R14" t="s">
        <v>360</v>
      </c>
      <c r="S14" s="22">
        <v>2</v>
      </c>
      <c r="T14" s="14" t="s">
        <v>188</v>
      </c>
      <c r="V14" s="122">
        <v>7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6">
        <v>1</v>
      </c>
      <c r="AM14" s="122">
        <v>7</v>
      </c>
      <c r="AN14" s="26">
        <f>W14*POLICY!$K8</f>
        <v>1</v>
      </c>
      <c r="AO14" s="26">
        <f>X14*POLICY!$K8</f>
        <v>1</v>
      </c>
      <c r="AP14" s="26">
        <f>Y14*POLICY!$K8</f>
        <v>1</v>
      </c>
      <c r="AQ14" s="26">
        <f>Z14*POLICY!$K8</f>
        <v>1</v>
      </c>
      <c r="AR14" s="26">
        <f>AA14*POLICY!$K8</f>
        <v>1</v>
      </c>
      <c r="AS14" s="26">
        <f>AB14*POLICY!$K8</f>
        <v>1</v>
      </c>
      <c r="AT14" s="26">
        <f>AC14*POLICY!$K8</f>
        <v>1</v>
      </c>
      <c r="AU14" s="26">
        <f>AD14*POLICY!$K8</f>
        <v>1</v>
      </c>
      <c r="AV14" s="26">
        <f>AE14*POLICY!$K8</f>
        <v>1</v>
      </c>
      <c r="AW14" s="26">
        <f>AF14*POLICY!$K8</f>
        <v>1</v>
      </c>
      <c r="AX14" s="26">
        <f>AG14*POLICY!$K8</f>
        <v>1</v>
      </c>
      <c r="AY14" s="167">
        <f>AH14*POLICY!$K8</f>
        <v>1</v>
      </c>
    </row>
    <row r="15" spans="1:51" x14ac:dyDescent="0.2">
      <c r="A15" t="s">
        <v>359</v>
      </c>
      <c r="B15" s="22">
        <v>2</v>
      </c>
      <c r="C15" s="14" t="s">
        <v>188</v>
      </c>
      <c r="D15" s="72">
        <v>8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R15" t="s">
        <v>359</v>
      </c>
      <c r="S15" s="22">
        <v>2</v>
      </c>
      <c r="T15" s="14" t="s">
        <v>188</v>
      </c>
      <c r="V15" s="122">
        <v>8</v>
      </c>
      <c r="W15" s="26">
        <v>1</v>
      </c>
      <c r="X15" s="26">
        <v>1</v>
      </c>
      <c r="Y15" s="26">
        <v>1</v>
      </c>
      <c r="Z15" s="26">
        <v>1</v>
      </c>
      <c r="AA15" s="26">
        <v>1</v>
      </c>
      <c r="AB15" s="26">
        <v>1</v>
      </c>
      <c r="AC15" s="26">
        <v>1</v>
      </c>
      <c r="AD15" s="26">
        <v>1</v>
      </c>
      <c r="AE15" s="26">
        <v>1</v>
      </c>
      <c r="AF15" s="26">
        <v>1</v>
      </c>
      <c r="AG15" s="26">
        <v>1</v>
      </c>
      <c r="AH15" s="26">
        <v>1</v>
      </c>
      <c r="AM15" s="122">
        <v>8</v>
      </c>
      <c r="AN15" s="26">
        <f>W15*POLICY!$K9</f>
        <v>1</v>
      </c>
      <c r="AO15" s="26">
        <f>X15*POLICY!$K9</f>
        <v>1</v>
      </c>
      <c r="AP15" s="26">
        <f>Y15*POLICY!$K9</f>
        <v>1</v>
      </c>
      <c r="AQ15" s="26">
        <f>Z15*POLICY!$K9</f>
        <v>1</v>
      </c>
      <c r="AR15" s="26">
        <f>AA15*POLICY!$K9</f>
        <v>1</v>
      </c>
      <c r="AS15" s="26">
        <f>AB15*POLICY!$K9</f>
        <v>1</v>
      </c>
      <c r="AT15" s="26">
        <f>AC15*POLICY!$K9</f>
        <v>1</v>
      </c>
      <c r="AU15" s="26">
        <f>AD15*POLICY!$K9</f>
        <v>1</v>
      </c>
      <c r="AV15" s="26">
        <f>AE15*POLICY!$K9</f>
        <v>1</v>
      </c>
      <c r="AW15" s="26">
        <f>AF15*POLICY!$K9</f>
        <v>1</v>
      </c>
      <c r="AX15" s="26">
        <f>AG15*POLICY!$K9</f>
        <v>1</v>
      </c>
      <c r="AY15" s="167">
        <f>AH15*POLICY!$K9</f>
        <v>1</v>
      </c>
    </row>
    <row r="16" spans="1:51" x14ac:dyDescent="0.2">
      <c r="A16" t="s">
        <v>358</v>
      </c>
      <c r="B16" s="22">
        <v>3</v>
      </c>
      <c r="C16" s="14" t="s">
        <v>192</v>
      </c>
      <c r="D16" s="72">
        <v>9</v>
      </c>
      <c r="E16" s="26">
        <v>1</v>
      </c>
      <c r="F16" s="26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R16" t="s">
        <v>358</v>
      </c>
      <c r="S16" s="22">
        <v>3</v>
      </c>
      <c r="T16" s="14" t="s">
        <v>192</v>
      </c>
      <c r="V16" s="122">
        <v>9</v>
      </c>
      <c r="W16" s="26">
        <v>1</v>
      </c>
      <c r="X16" s="26">
        <v>1</v>
      </c>
      <c r="Y16" s="26">
        <v>1</v>
      </c>
      <c r="Z16" s="26">
        <v>1</v>
      </c>
      <c r="AA16" s="26">
        <v>1</v>
      </c>
      <c r="AB16" s="26">
        <v>1</v>
      </c>
      <c r="AC16" s="26">
        <v>1</v>
      </c>
      <c r="AD16" s="26">
        <v>1</v>
      </c>
      <c r="AE16" s="26">
        <v>1</v>
      </c>
      <c r="AF16" s="26">
        <v>1</v>
      </c>
      <c r="AG16" s="26">
        <v>1</v>
      </c>
      <c r="AH16" s="26">
        <v>1</v>
      </c>
      <c r="AM16" s="122">
        <v>9</v>
      </c>
      <c r="AN16" s="26">
        <f>W16*POLICY!$K10</f>
        <v>1</v>
      </c>
      <c r="AO16" s="26">
        <f>X16*POLICY!$K10</f>
        <v>1</v>
      </c>
      <c r="AP16" s="26">
        <f>Y16*POLICY!$K10</f>
        <v>1</v>
      </c>
      <c r="AQ16" s="26">
        <f>Z16*POLICY!$K10</f>
        <v>1</v>
      </c>
      <c r="AR16" s="26">
        <f>AA16*POLICY!$K10</f>
        <v>1</v>
      </c>
      <c r="AS16" s="26">
        <f>AB16*POLICY!$K10</f>
        <v>1</v>
      </c>
      <c r="AT16" s="26">
        <f>AC16*POLICY!$K10</f>
        <v>1</v>
      </c>
      <c r="AU16" s="26">
        <f>AD16*POLICY!$K10</f>
        <v>1</v>
      </c>
      <c r="AV16" s="26">
        <f>AE16*POLICY!$K10</f>
        <v>1</v>
      </c>
      <c r="AW16" s="26">
        <f>AF16*POLICY!$K10</f>
        <v>1</v>
      </c>
      <c r="AX16" s="26">
        <f>AG16*POLICY!$K10</f>
        <v>1</v>
      </c>
      <c r="AY16" s="167">
        <f>AH16*POLICY!$K10</f>
        <v>1</v>
      </c>
    </row>
    <row r="17" spans="1:51" x14ac:dyDescent="0.2">
      <c r="A17" t="s">
        <v>357</v>
      </c>
      <c r="B17" s="22">
        <v>3</v>
      </c>
      <c r="C17" s="14" t="s">
        <v>192</v>
      </c>
      <c r="D17" s="72">
        <v>10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6">
        <v>1</v>
      </c>
      <c r="R17" t="s">
        <v>357</v>
      </c>
      <c r="S17" s="22">
        <v>3</v>
      </c>
      <c r="T17" s="14" t="s">
        <v>192</v>
      </c>
      <c r="V17" s="122">
        <v>10</v>
      </c>
      <c r="W17" s="26">
        <v>1</v>
      </c>
      <c r="X17" s="26">
        <v>1</v>
      </c>
      <c r="Y17" s="26">
        <v>1</v>
      </c>
      <c r="Z17" s="26">
        <v>1</v>
      </c>
      <c r="AA17" s="26">
        <v>1</v>
      </c>
      <c r="AB17" s="26">
        <v>1</v>
      </c>
      <c r="AC17" s="26">
        <v>1</v>
      </c>
      <c r="AD17" s="26">
        <v>1</v>
      </c>
      <c r="AE17" s="26">
        <v>1</v>
      </c>
      <c r="AF17" s="26">
        <v>1</v>
      </c>
      <c r="AG17" s="26">
        <v>1</v>
      </c>
      <c r="AH17" s="26">
        <v>1</v>
      </c>
      <c r="AM17" s="122">
        <v>10</v>
      </c>
      <c r="AN17" s="26">
        <f>W17*POLICY!$K11</f>
        <v>1</v>
      </c>
      <c r="AO17" s="26">
        <f>X17*POLICY!$K11</f>
        <v>1</v>
      </c>
      <c r="AP17" s="26">
        <f>Y17*POLICY!$K11</f>
        <v>1</v>
      </c>
      <c r="AQ17" s="26">
        <f>Z17*POLICY!$K11</f>
        <v>1</v>
      </c>
      <c r="AR17" s="26">
        <f>AA17*POLICY!$K11</f>
        <v>1</v>
      </c>
      <c r="AS17" s="26">
        <f>AB17*POLICY!$K11</f>
        <v>1</v>
      </c>
      <c r="AT17" s="26">
        <f>AC17*POLICY!$K11</f>
        <v>1</v>
      </c>
      <c r="AU17" s="26">
        <f>AD17*POLICY!$K11</f>
        <v>1</v>
      </c>
      <c r="AV17" s="26">
        <f>AE17*POLICY!$K11</f>
        <v>1</v>
      </c>
      <c r="AW17" s="26">
        <f>AF17*POLICY!$K11</f>
        <v>1</v>
      </c>
      <c r="AX17" s="26">
        <f>AG17*POLICY!$K11</f>
        <v>1</v>
      </c>
      <c r="AY17" s="167">
        <f>AH17*POLICY!$K11</f>
        <v>1</v>
      </c>
    </row>
    <row r="18" spans="1:51" x14ac:dyDescent="0.2">
      <c r="A18" t="s">
        <v>360</v>
      </c>
      <c r="B18" s="22">
        <v>3</v>
      </c>
      <c r="C18" s="14" t="s">
        <v>192</v>
      </c>
      <c r="D18" s="72">
        <v>11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R18" t="s">
        <v>360</v>
      </c>
      <c r="S18" s="22">
        <v>3</v>
      </c>
      <c r="T18" s="14" t="s">
        <v>192</v>
      </c>
      <c r="V18" s="122">
        <v>11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M18" s="122">
        <v>11</v>
      </c>
      <c r="AN18" s="26">
        <f>W18*POLICY!$K12</f>
        <v>1</v>
      </c>
      <c r="AO18" s="26">
        <f>X18*POLICY!$K12</f>
        <v>1</v>
      </c>
      <c r="AP18" s="26">
        <f>Y18*POLICY!$K12</f>
        <v>1</v>
      </c>
      <c r="AQ18" s="26">
        <f>Z18*POLICY!$K12</f>
        <v>1</v>
      </c>
      <c r="AR18" s="26">
        <f>AA18*POLICY!$K12</f>
        <v>1</v>
      </c>
      <c r="AS18" s="26">
        <f>AB18*POLICY!$K12</f>
        <v>1</v>
      </c>
      <c r="AT18" s="26">
        <f>AC18*POLICY!$K12</f>
        <v>1</v>
      </c>
      <c r="AU18" s="26">
        <f>AD18*POLICY!$K12</f>
        <v>1</v>
      </c>
      <c r="AV18" s="26">
        <f>AE18*POLICY!$K12</f>
        <v>1</v>
      </c>
      <c r="AW18" s="26">
        <f>AF18*POLICY!$K12</f>
        <v>1</v>
      </c>
      <c r="AX18" s="26">
        <f>AG18*POLICY!$K12</f>
        <v>1</v>
      </c>
      <c r="AY18" s="167">
        <f>AH18*POLICY!$K12</f>
        <v>1</v>
      </c>
    </row>
    <row r="19" spans="1:51" x14ac:dyDescent="0.2">
      <c r="A19" t="s">
        <v>359</v>
      </c>
      <c r="B19" s="22">
        <v>3</v>
      </c>
      <c r="C19" s="14" t="s">
        <v>192</v>
      </c>
      <c r="D19" s="72">
        <v>12</v>
      </c>
      <c r="E19" s="26">
        <v>1</v>
      </c>
      <c r="F19" s="26">
        <v>1</v>
      </c>
      <c r="G19" s="26">
        <v>1</v>
      </c>
      <c r="H19" s="26">
        <v>1</v>
      </c>
      <c r="I19" s="26">
        <v>1</v>
      </c>
      <c r="J19" s="26">
        <v>1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R19" t="s">
        <v>359</v>
      </c>
      <c r="S19" s="22">
        <v>3</v>
      </c>
      <c r="T19" s="14" t="s">
        <v>192</v>
      </c>
      <c r="V19" s="122">
        <v>12</v>
      </c>
      <c r="W19" s="26">
        <v>1</v>
      </c>
      <c r="X19" s="26">
        <v>1</v>
      </c>
      <c r="Y19" s="26">
        <v>1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6">
        <v>1</v>
      </c>
      <c r="AF19" s="26">
        <v>1</v>
      </c>
      <c r="AG19" s="26">
        <v>1</v>
      </c>
      <c r="AH19" s="26">
        <v>1</v>
      </c>
      <c r="AM19" s="122">
        <v>12</v>
      </c>
      <c r="AN19" s="26">
        <f>W19*POLICY!$K13</f>
        <v>1</v>
      </c>
      <c r="AO19" s="26">
        <f>X19*POLICY!$K13</f>
        <v>1</v>
      </c>
      <c r="AP19" s="26">
        <f>Y19*POLICY!$K13</f>
        <v>1</v>
      </c>
      <c r="AQ19" s="26">
        <f>Z19*POLICY!$K13</f>
        <v>1</v>
      </c>
      <c r="AR19" s="26">
        <f>AA19*POLICY!$K13</f>
        <v>1</v>
      </c>
      <c r="AS19" s="26">
        <f>AB19*POLICY!$K13</f>
        <v>1</v>
      </c>
      <c r="AT19" s="26">
        <f>AC19*POLICY!$K13</f>
        <v>1</v>
      </c>
      <c r="AU19" s="26">
        <f>AD19*POLICY!$K13</f>
        <v>1</v>
      </c>
      <c r="AV19" s="26">
        <f>AE19*POLICY!$K13</f>
        <v>1</v>
      </c>
      <c r="AW19" s="26">
        <f>AF19*POLICY!$K13</f>
        <v>1</v>
      </c>
      <c r="AX19" s="26">
        <f>AG19*POLICY!$K13</f>
        <v>1</v>
      </c>
      <c r="AY19" s="167">
        <f>AH19*POLICY!$K13</f>
        <v>1</v>
      </c>
    </row>
    <row r="20" spans="1:51" x14ac:dyDescent="0.2">
      <c r="A20" t="s">
        <v>358</v>
      </c>
      <c r="B20" s="22">
        <v>3</v>
      </c>
      <c r="C20" s="14" t="s">
        <v>188</v>
      </c>
      <c r="D20" s="72">
        <v>13</v>
      </c>
      <c r="E20" s="26">
        <v>1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R20" t="s">
        <v>358</v>
      </c>
      <c r="S20" s="22">
        <v>3</v>
      </c>
      <c r="T20" s="14" t="s">
        <v>188</v>
      </c>
      <c r="V20" s="122">
        <v>13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>
        <v>1</v>
      </c>
      <c r="AH20" s="26">
        <v>1</v>
      </c>
      <c r="AM20" s="122">
        <v>13</v>
      </c>
      <c r="AN20" s="26">
        <f>W20*POLICY!$K14</f>
        <v>1</v>
      </c>
      <c r="AO20" s="26">
        <f>X20*POLICY!$K14</f>
        <v>1</v>
      </c>
      <c r="AP20" s="26">
        <f>Y20*POLICY!$K14</f>
        <v>1</v>
      </c>
      <c r="AQ20" s="26">
        <f>Z20*POLICY!$K14</f>
        <v>1</v>
      </c>
      <c r="AR20" s="26">
        <f>AA20*POLICY!$K14</f>
        <v>1</v>
      </c>
      <c r="AS20" s="26">
        <f>AB20*POLICY!$K14</f>
        <v>1</v>
      </c>
      <c r="AT20" s="26">
        <f>AC20*POLICY!$K14</f>
        <v>1</v>
      </c>
      <c r="AU20" s="26">
        <f>AD20*POLICY!$K14</f>
        <v>1</v>
      </c>
      <c r="AV20" s="26">
        <f>AE20*POLICY!$K14</f>
        <v>1</v>
      </c>
      <c r="AW20" s="26">
        <f>AF20*POLICY!$K14</f>
        <v>1</v>
      </c>
      <c r="AX20" s="26">
        <f>AG20*POLICY!$K14</f>
        <v>1</v>
      </c>
      <c r="AY20" s="167">
        <f>AH20*POLICY!$K14</f>
        <v>1</v>
      </c>
    </row>
    <row r="21" spans="1:51" x14ac:dyDescent="0.2">
      <c r="A21" t="s">
        <v>361</v>
      </c>
      <c r="B21" s="22">
        <v>3</v>
      </c>
      <c r="C21" s="14" t="s">
        <v>188</v>
      </c>
      <c r="D21" s="72">
        <v>14</v>
      </c>
      <c r="E21" s="26">
        <v>1</v>
      </c>
      <c r="F21" s="26">
        <v>1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26">
        <v>1</v>
      </c>
      <c r="O21" s="26">
        <v>1</v>
      </c>
      <c r="P21" s="26">
        <v>1</v>
      </c>
      <c r="R21" t="s">
        <v>361</v>
      </c>
      <c r="S21" s="22">
        <v>3</v>
      </c>
      <c r="T21" s="14" t="s">
        <v>188</v>
      </c>
      <c r="V21" s="122">
        <v>14</v>
      </c>
      <c r="W21" s="26">
        <v>1</v>
      </c>
      <c r="X21" s="26">
        <v>1</v>
      </c>
      <c r="Y21" s="26">
        <v>1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26">
        <v>1</v>
      </c>
      <c r="AF21" s="26">
        <v>1</v>
      </c>
      <c r="AG21" s="26">
        <v>1</v>
      </c>
      <c r="AH21" s="26">
        <v>1</v>
      </c>
      <c r="AM21" s="122">
        <v>14</v>
      </c>
      <c r="AN21" s="26">
        <f>W21*POLICY!$K15</f>
        <v>1</v>
      </c>
      <c r="AO21" s="26">
        <f>X21*POLICY!$K15</f>
        <v>1</v>
      </c>
      <c r="AP21" s="26">
        <f>Y21*POLICY!$K15</f>
        <v>1</v>
      </c>
      <c r="AQ21" s="26">
        <f>Z21*POLICY!$K15</f>
        <v>1</v>
      </c>
      <c r="AR21" s="26">
        <f>AA21*POLICY!$K15</f>
        <v>1</v>
      </c>
      <c r="AS21" s="26">
        <f>AB21*POLICY!$K15</f>
        <v>1</v>
      </c>
      <c r="AT21" s="26">
        <f>AC21*POLICY!$K15</f>
        <v>1</v>
      </c>
      <c r="AU21" s="26">
        <f>AD21*POLICY!$K15</f>
        <v>1</v>
      </c>
      <c r="AV21" s="26">
        <f>AE21*POLICY!$K15</f>
        <v>1</v>
      </c>
      <c r="AW21" s="26">
        <f>AF21*POLICY!$K15</f>
        <v>1</v>
      </c>
      <c r="AX21" s="26">
        <f>AG21*POLICY!$K15</f>
        <v>1</v>
      </c>
      <c r="AY21" s="167">
        <f>AH21*POLICY!$K15</f>
        <v>1</v>
      </c>
    </row>
    <row r="22" spans="1:51" x14ac:dyDescent="0.2">
      <c r="A22" t="s">
        <v>357</v>
      </c>
      <c r="B22" s="22">
        <v>3</v>
      </c>
      <c r="C22" s="14" t="s">
        <v>188</v>
      </c>
      <c r="D22" s="72">
        <v>15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6">
        <v>1</v>
      </c>
      <c r="R22" t="s">
        <v>357</v>
      </c>
      <c r="S22" s="22">
        <v>3</v>
      </c>
      <c r="T22" s="14" t="s">
        <v>188</v>
      </c>
      <c r="V22" s="122">
        <v>15</v>
      </c>
      <c r="W22" s="26">
        <v>1</v>
      </c>
      <c r="X22" s="26">
        <v>1</v>
      </c>
      <c r="Y22" s="26">
        <v>1</v>
      </c>
      <c r="Z22" s="26">
        <v>1</v>
      </c>
      <c r="AA22" s="26">
        <v>1</v>
      </c>
      <c r="AB22" s="26">
        <v>1</v>
      </c>
      <c r="AC22" s="26">
        <v>1</v>
      </c>
      <c r="AD22" s="26">
        <v>1</v>
      </c>
      <c r="AE22" s="26">
        <v>1</v>
      </c>
      <c r="AF22" s="26">
        <v>1</v>
      </c>
      <c r="AG22" s="26">
        <v>1</v>
      </c>
      <c r="AH22" s="26">
        <v>1</v>
      </c>
      <c r="AM22" s="122">
        <v>15</v>
      </c>
      <c r="AN22" s="26">
        <f>W22*POLICY!$K16</f>
        <v>1</v>
      </c>
      <c r="AO22" s="26">
        <f>X22*POLICY!$K16</f>
        <v>1</v>
      </c>
      <c r="AP22" s="26">
        <f>Y22*POLICY!$K16</f>
        <v>1</v>
      </c>
      <c r="AQ22" s="26">
        <f>Z22*POLICY!$K16</f>
        <v>1</v>
      </c>
      <c r="AR22" s="26">
        <f>AA22*POLICY!$K16</f>
        <v>1</v>
      </c>
      <c r="AS22" s="26">
        <f>AB22*POLICY!$K16</f>
        <v>1</v>
      </c>
      <c r="AT22" s="26">
        <f>AC22*POLICY!$K16</f>
        <v>1</v>
      </c>
      <c r="AU22" s="26">
        <f>AD22*POLICY!$K16</f>
        <v>1</v>
      </c>
      <c r="AV22" s="26">
        <f>AE22*POLICY!$K16</f>
        <v>1</v>
      </c>
      <c r="AW22" s="26">
        <f>AF22*POLICY!$K16</f>
        <v>1</v>
      </c>
      <c r="AX22" s="26">
        <f>AG22*POLICY!$K16</f>
        <v>1</v>
      </c>
      <c r="AY22" s="167">
        <f>AH22*POLICY!$K16</f>
        <v>1</v>
      </c>
    </row>
    <row r="23" spans="1:51" x14ac:dyDescent="0.2">
      <c r="A23" t="s">
        <v>360</v>
      </c>
      <c r="B23" s="22">
        <v>3</v>
      </c>
      <c r="C23" s="14" t="s">
        <v>188</v>
      </c>
      <c r="D23" s="72">
        <v>16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26">
        <v>1</v>
      </c>
      <c r="O23" s="26">
        <v>1</v>
      </c>
      <c r="P23" s="26">
        <v>1</v>
      </c>
      <c r="R23" t="s">
        <v>360</v>
      </c>
      <c r="S23" s="22">
        <v>3</v>
      </c>
      <c r="T23" s="14" t="s">
        <v>188</v>
      </c>
      <c r="V23" s="122">
        <v>16</v>
      </c>
      <c r="W23" s="26">
        <v>1</v>
      </c>
      <c r="X23" s="26">
        <v>1</v>
      </c>
      <c r="Y23" s="26">
        <v>1</v>
      </c>
      <c r="Z23" s="26">
        <v>1</v>
      </c>
      <c r="AA23" s="26">
        <v>1</v>
      </c>
      <c r="AB23" s="26">
        <v>1</v>
      </c>
      <c r="AC23" s="26">
        <v>1</v>
      </c>
      <c r="AD23" s="26">
        <v>1</v>
      </c>
      <c r="AE23" s="26">
        <v>1</v>
      </c>
      <c r="AF23" s="26">
        <v>1</v>
      </c>
      <c r="AG23" s="26">
        <v>1</v>
      </c>
      <c r="AH23" s="26">
        <v>1</v>
      </c>
      <c r="AM23" s="122">
        <v>16</v>
      </c>
      <c r="AN23" s="26">
        <f>W23*POLICY!$K17</f>
        <v>1</v>
      </c>
      <c r="AO23" s="26">
        <f>X23*POLICY!$K17</f>
        <v>1</v>
      </c>
      <c r="AP23" s="26">
        <f>Y23*POLICY!$K17</f>
        <v>1</v>
      </c>
      <c r="AQ23" s="26">
        <f>Z23*POLICY!$K17</f>
        <v>1</v>
      </c>
      <c r="AR23" s="26">
        <f>AA23*POLICY!$K17</f>
        <v>1</v>
      </c>
      <c r="AS23" s="26">
        <f>AB23*POLICY!$K17</f>
        <v>1</v>
      </c>
      <c r="AT23" s="26">
        <f>AC23*POLICY!$K17</f>
        <v>1</v>
      </c>
      <c r="AU23" s="26">
        <f>AD23*POLICY!$K17</f>
        <v>1</v>
      </c>
      <c r="AV23" s="26">
        <f>AE23*POLICY!$K17</f>
        <v>1</v>
      </c>
      <c r="AW23" s="26">
        <f>AF23*POLICY!$K17</f>
        <v>1</v>
      </c>
      <c r="AX23" s="26">
        <f>AG23*POLICY!$K17</f>
        <v>1</v>
      </c>
      <c r="AY23" s="167">
        <f>AH23*POLICY!$K17</f>
        <v>1</v>
      </c>
    </row>
    <row r="24" spans="1:51" x14ac:dyDescent="0.2">
      <c r="A24" t="s">
        <v>359</v>
      </c>
      <c r="B24" s="22">
        <v>3</v>
      </c>
      <c r="C24" s="14" t="s">
        <v>188</v>
      </c>
      <c r="D24" s="72">
        <v>17</v>
      </c>
      <c r="E24" s="26">
        <v>1</v>
      </c>
      <c r="F24" s="26">
        <v>1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</v>
      </c>
      <c r="M24" s="26">
        <v>1</v>
      </c>
      <c r="N24" s="26">
        <v>1</v>
      </c>
      <c r="O24" s="26">
        <v>1</v>
      </c>
      <c r="P24" s="26">
        <v>1</v>
      </c>
      <c r="R24" t="s">
        <v>359</v>
      </c>
      <c r="S24" s="22">
        <v>3</v>
      </c>
      <c r="T24" s="14" t="s">
        <v>188</v>
      </c>
      <c r="V24" s="122">
        <v>17</v>
      </c>
      <c r="W24" s="26">
        <v>1</v>
      </c>
      <c r="X24" s="26">
        <v>1</v>
      </c>
      <c r="Y24" s="26">
        <v>1</v>
      </c>
      <c r="Z24" s="26">
        <v>1</v>
      </c>
      <c r="AA24" s="26">
        <v>1</v>
      </c>
      <c r="AB24" s="26">
        <v>1</v>
      </c>
      <c r="AC24" s="26">
        <v>1</v>
      </c>
      <c r="AD24" s="26">
        <v>1</v>
      </c>
      <c r="AE24" s="26">
        <v>1</v>
      </c>
      <c r="AF24" s="26">
        <v>1</v>
      </c>
      <c r="AG24" s="26">
        <v>1</v>
      </c>
      <c r="AH24" s="26">
        <v>1</v>
      </c>
      <c r="AM24" s="122">
        <v>17</v>
      </c>
      <c r="AN24" s="26">
        <f>W24*POLICY!$K18</f>
        <v>1</v>
      </c>
      <c r="AO24" s="26">
        <f>X24*POLICY!$K18</f>
        <v>1</v>
      </c>
      <c r="AP24" s="26">
        <f>Y24*POLICY!$K18</f>
        <v>1</v>
      </c>
      <c r="AQ24" s="26">
        <f>Z24*POLICY!$K18</f>
        <v>1</v>
      </c>
      <c r="AR24" s="26">
        <f>AA24*POLICY!$K18</f>
        <v>1</v>
      </c>
      <c r="AS24" s="26">
        <f>AB24*POLICY!$K18</f>
        <v>1</v>
      </c>
      <c r="AT24" s="26">
        <f>AC24*POLICY!$K18</f>
        <v>1</v>
      </c>
      <c r="AU24" s="26">
        <f>AD24*POLICY!$K18</f>
        <v>1</v>
      </c>
      <c r="AV24" s="26">
        <f>AE24*POLICY!$K18</f>
        <v>1</v>
      </c>
      <c r="AW24" s="26">
        <f>AF24*POLICY!$K18</f>
        <v>1</v>
      </c>
      <c r="AX24" s="26">
        <f>AG24*POLICY!$K18</f>
        <v>1</v>
      </c>
      <c r="AY24" s="167">
        <f>AH24*POLICY!$K18</f>
        <v>1</v>
      </c>
    </row>
    <row r="25" spans="1:51" x14ac:dyDescent="0.2">
      <c r="A25" t="s">
        <v>362</v>
      </c>
      <c r="B25" s="22">
        <v>3</v>
      </c>
      <c r="C25" s="14" t="s">
        <v>270</v>
      </c>
      <c r="D25" s="72">
        <v>18</v>
      </c>
      <c r="E25" s="26">
        <v>1</v>
      </c>
      <c r="F25" s="26">
        <v>1</v>
      </c>
      <c r="G25" s="26">
        <v>1</v>
      </c>
      <c r="H25" s="26">
        <v>1</v>
      </c>
      <c r="I25" s="26">
        <v>1</v>
      </c>
      <c r="J25" s="26">
        <v>1</v>
      </c>
      <c r="K25" s="26">
        <v>1</v>
      </c>
      <c r="L25" s="26">
        <v>1</v>
      </c>
      <c r="M25" s="26">
        <v>1</v>
      </c>
      <c r="N25" s="26">
        <v>1</v>
      </c>
      <c r="O25" s="26">
        <v>1</v>
      </c>
      <c r="P25" s="26">
        <v>1</v>
      </c>
      <c r="R25" t="s">
        <v>362</v>
      </c>
      <c r="S25" s="22">
        <v>3</v>
      </c>
      <c r="T25" s="14" t="s">
        <v>270</v>
      </c>
      <c r="V25" s="122">
        <v>18</v>
      </c>
      <c r="W25" s="26">
        <v>1</v>
      </c>
      <c r="X25" s="26">
        <v>1</v>
      </c>
      <c r="Y25" s="26">
        <v>1</v>
      </c>
      <c r="Z25" s="26">
        <v>1</v>
      </c>
      <c r="AA25" s="26">
        <v>1</v>
      </c>
      <c r="AB25" s="26">
        <v>1</v>
      </c>
      <c r="AC25" s="26">
        <v>1</v>
      </c>
      <c r="AD25" s="26">
        <v>1</v>
      </c>
      <c r="AE25" s="26">
        <v>1</v>
      </c>
      <c r="AF25" s="26">
        <v>1</v>
      </c>
      <c r="AG25" s="26">
        <v>1</v>
      </c>
      <c r="AH25" s="26">
        <v>1</v>
      </c>
      <c r="AM25" s="122">
        <v>18</v>
      </c>
      <c r="AN25" s="26">
        <f>W25*POLICY!$K19</f>
        <v>1</v>
      </c>
      <c r="AO25" s="26">
        <f>X25*POLICY!$K19</f>
        <v>1</v>
      </c>
      <c r="AP25" s="26">
        <f>Y25*POLICY!$K19</f>
        <v>1</v>
      </c>
      <c r="AQ25" s="26">
        <f>Z25*POLICY!$K19</f>
        <v>1</v>
      </c>
      <c r="AR25" s="26">
        <f>AA25*POLICY!$K19</f>
        <v>1</v>
      </c>
      <c r="AS25" s="26">
        <f>AB25*POLICY!$K19</f>
        <v>1</v>
      </c>
      <c r="AT25" s="26">
        <f>AC25*POLICY!$K19</f>
        <v>1</v>
      </c>
      <c r="AU25" s="26">
        <f>AD25*POLICY!$K19</f>
        <v>1</v>
      </c>
      <c r="AV25" s="26">
        <f>AE25*POLICY!$K19</f>
        <v>1</v>
      </c>
      <c r="AW25" s="26">
        <f>AF25*POLICY!$K19</f>
        <v>1</v>
      </c>
      <c r="AX25" s="26">
        <f>AG25*POLICY!$K19</f>
        <v>1</v>
      </c>
      <c r="AY25" s="167">
        <f>AH25*POLICY!$K19</f>
        <v>1</v>
      </c>
    </row>
    <row r="26" spans="1:51" x14ac:dyDescent="0.2">
      <c r="A26" t="s">
        <v>358</v>
      </c>
      <c r="B26" s="22">
        <v>4</v>
      </c>
      <c r="C26" s="14" t="s">
        <v>192</v>
      </c>
      <c r="D26" s="72">
        <v>19</v>
      </c>
      <c r="E26" s="26">
        <v>1</v>
      </c>
      <c r="F26" s="26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6">
        <v>1</v>
      </c>
      <c r="N26" s="26">
        <v>1</v>
      </c>
      <c r="O26" s="26">
        <v>1</v>
      </c>
      <c r="P26" s="26">
        <v>1</v>
      </c>
      <c r="R26" t="s">
        <v>358</v>
      </c>
      <c r="S26" s="22">
        <v>4</v>
      </c>
      <c r="T26" s="14" t="s">
        <v>192</v>
      </c>
      <c r="V26" s="122">
        <v>19</v>
      </c>
      <c r="W26" s="26">
        <v>1</v>
      </c>
      <c r="X26" s="26">
        <v>1</v>
      </c>
      <c r="Y26" s="26">
        <v>1</v>
      </c>
      <c r="Z26" s="26">
        <v>1</v>
      </c>
      <c r="AA26" s="26">
        <v>1</v>
      </c>
      <c r="AB26" s="26">
        <v>1</v>
      </c>
      <c r="AC26" s="26">
        <v>1</v>
      </c>
      <c r="AD26" s="26">
        <v>1</v>
      </c>
      <c r="AE26" s="26">
        <v>1</v>
      </c>
      <c r="AF26" s="26">
        <v>1</v>
      </c>
      <c r="AG26" s="26">
        <v>1</v>
      </c>
      <c r="AH26" s="26">
        <v>1</v>
      </c>
      <c r="AM26" s="122">
        <v>19</v>
      </c>
      <c r="AN26" s="26">
        <f>W26*POLICY!$K20</f>
        <v>1</v>
      </c>
      <c r="AO26" s="26">
        <f>X26*POLICY!$K20</f>
        <v>1</v>
      </c>
      <c r="AP26" s="26">
        <f>Y26*POLICY!$K20</f>
        <v>1</v>
      </c>
      <c r="AQ26" s="26">
        <f>Z26*POLICY!$K20</f>
        <v>1</v>
      </c>
      <c r="AR26" s="26">
        <f>AA26*POLICY!$K20</f>
        <v>1</v>
      </c>
      <c r="AS26" s="26">
        <f>AB26*POLICY!$K20</f>
        <v>1</v>
      </c>
      <c r="AT26" s="26">
        <f>AC26*POLICY!$K20</f>
        <v>1</v>
      </c>
      <c r="AU26" s="26">
        <f>AD26*POLICY!$K20</f>
        <v>1</v>
      </c>
      <c r="AV26" s="26">
        <f>AE26*POLICY!$K20</f>
        <v>1</v>
      </c>
      <c r="AW26" s="26">
        <f>AF26*POLICY!$K20</f>
        <v>1</v>
      </c>
      <c r="AX26" s="26">
        <f>AG26*POLICY!$K20</f>
        <v>1</v>
      </c>
      <c r="AY26" s="167">
        <f>AH26*POLICY!$K20</f>
        <v>1</v>
      </c>
    </row>
    <row r="27" spans="1:51" x14ac:dyDescent="0.2">
      <c r="A27" t="s">
        <v>357</v>
      </c>
      <c r="B27" s="22">
        <v>4</v>
      </c>
      <c r="C27" s="14" t="s">
        <v>192</v>
      </c>
      <c r="D27" s="72">
        <v>20</v>
      </c>
      <c r="E27" s="26">
        <v>1</v>
      </c>
      <c r="F27" s="26">
        <v>1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1</v>
      </c>
      <c r="M27" s="26">
        <v>1</v>
      </c>
      <c r="N27" s="26">
        <v>1</v>
      </c>
      <c r="O27" s="26">
        <v>1</v>
      </c>
      <c r="P27" s="26">
        <v>1</v>
      </c>
      <c r="R27" t="s">
        <v>357</v>
      </c>
      <c r="S27" s="22">
        <v>4</v>
      </c>
      <c r="T27" s="14" t="s">
        <v>192</v>
      </c>
      <c r="V27" s="122">
        <v>20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>
        <v>1</v>
      </c>
      <c r="AC27" s="26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M27" s="122">
        <v>20</v>
      </c>
      <c r="AN27" s="26">
        <f>W27*POLICY!$K21</f>
        <v>1</v>
      </c>
      <c r="AO27" s="26">
        <f>X27*POLICY!$K21</f>
        <v>1</v>
      </c>
      <c r="AP27" s="26">
        <f>Y27*POLICY!$K21</f>
        <v>1</v>
      </c>
      <c r="AQ27" s="26">
        <f>Z27*POLICY!$K21</f>
        <v>1</v>
      </c>
      <c r="AR27" s="26">
        <f>AA27*POLICY!$K21</f>
        <v>1</v>
      </c>
      <c r="AS27" s="26">
        <f>AB27*POLICY!$K21</f>
        <v>1</v>
      </c>
      <c r="AT27" s="26">
        <f>AC27*POLICY!$K21</f>
        <v>1</v>
      </c>
      <c r="AU27" s="26">
        <f>AD27*POLICY!$K21</f>
        <v>1</v>
      </c>
      <c r="AV27" s="26">
        <f>AE27*POLICY!$K21</f>
        <v>1</v>
      </c>
      <c r="AW27" s="26">
        <f>AF27*POLICY!$K21</f>
        <v>1</v>
      </c>
      <c r="AX27" s="26">
        <f>AG27*POLICY!$K21</f>
        <v>1</v>
      </c>
      <c r="AY27" s="167">
        <f>AH27*POLICY!$K21</f>
        <v>1</v>
      </c>
    </row>
    <row r="28" spans="1:51" x14ac:dyDescent="0.2">
      <c r="A28" t="s">
        <v>360</v>
      </c>
      <c r="B28" s="22">
        <v>4</v>
      </c>
      <c r="C28" s="14" t="s">
        <v>192</v>
      </c>
      <c r="D28" s="72">
        <v>21</v>
      </c>
      <c r="E28" s="26">
        <v>1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R28" t="s">
        <v>360</v>
      </c>
      <c r="S28" s="22">
        <v>4</v>
      </c>
      <c r="T28" s="14" t="s">
        <v>192</v>
      </c>
      <c r="V28" s="122">
        <v>21</v>
      </c>
      <c r="W28" s="26">
        <v>1</v>
      </c>
      <c r="X28" s="26">
        <v>1</v>
      </c>
      <c r="Y28" s="26">
        <v>1</v>
      </c>
      <c r="Z28" s="26">
        <v>1</v>
      </c>
      <c r="AA28" s="26">
        <v>1</v>
      </c>
      <c r="AB28" s="26">
        <v>1</v>
      </c>
      <c r="AC28" s="26">
        <v>1</v>
      </c>
      <c r="AD28" s="26">
        <v>1</v>
      </c>
      <c r="AE28" s="26">
        <v>1</v>
      </c>
      <c r="AF28" s="26">
        <v>1</v>
      </c>
      <c r="AG28" s="26">
        <v>1</v>
      </c>
      <c r="AH28" s="26">
        <v>1</v>
      </c>
      <c r="AM28" s="122">
        <v>21</v>
      </c>
      <c r="AN28" s="26">
        <f>W28*POLICY!$K22</f>
        <v>1</v>
      </c>
      <c r="AO28" s="26">
        <f>X28*POLICY!$K22</f>
        <v>1</v>
      </c>
      <c r="AP28" s="26">
        <f>Y28*POLICY!$K22</f>
        <v>1</v>
      </c>
      <c r="AQ28" s="26">
        <f>Z28*POLICY!$K22</f>
        <v>1</v>
      </c>
      <c r="AR28" s="26">
        <f>AA28*POLICY!$K22</f>
        <v>1</v>
      </c>
      <c r="AS28" s="26">
        <f>AB28*POLICY!$K22</f>
        <v>1</v>
      </c>
      <c r="AT28" s="26">
        <f>AC28*POLICY!$K22</f>
        <v>1</v>
      </c>
      <c r="AU28" s="26">
        <f>AD28*POLICY!$K22</f>
        <v>1</v>
      </c>
      <c r="AV28" s="26">
        <f>AE28*POLICY!$K22</f>
        <v>1</v>
      </c>
      <c r="AW28" s="26">
        <f>AF28*POLICY!$K22</f>
        <v>1</v>
      </c>
      <c r="AX28" s="26">
        <f>AG28*POLICY!$K22</f>
        <v>1</v>
      </c>
      <c r="AY28" s="167">
        <f>AH28*POLICY!$K22</f>
        <v>1</v>
      </c>
    </row>
    <row r="29" spans="1:51" x14ac:dyDescent="0.2">
      <c r="A29" t="s">
        <v>359</v>
      </c>
      <c r="B29" s="22">
        <v>4</v>
      </c>
      <c r="C29" s="14" t="s">
        <v>192</v>
      </c>
      <c r="D29" s="72">
        <v>22</v>
      </c>
      <c r="E29" s="26">
        <v>1</v>
      </c>
      <c r="F29" s="26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R29" t="s">
        <v>359</v>
      </c>
      <c r="S29" s="22">
        <v>4</v>
      </c>
      <c r="T29" s="14" t="s">
        <v>192</v>
      </c>
      <c r="V29" s="122">
        <v>22</v>
      </c>
      <c r="W29" s="26">
        <v>1</v>
      </c>
      <c r="X29" s="26">
        <v>1</v>
      </c>
      <c r="Y29" s="26">
        <v>1</v>
      </c>
      <c r="Z29" s="26">
        <v>1</v>
      </c>
      <c r="AA29" s="26">
        <v>1</v>
      </c>
      <c r="AB29" s="26">
        <v>1</v>
      </c>
      <c r="AC29" s="26">
        <v>1</v>
      </c>
      <c r="AD29" s="26">
        <v>1</v>
      </c>
      <c r="AE29" s="26">
        <v>1</v>
      </c>
      <c r="AF29" s="26">
        <v>1</v>
      </c>
      <c r="AG29" s="26">
        <v>1</v>
      </c>
      <c r="AH29" s="26">
        <v>1</v>
      </c>
      <c r="AM29" s="122">
        <v>22</v>
      </c>
      <c r="AN29" s="26">
        <f>W29*POLICY!$K23</f>
        <v>1</v>
      </c>
      <c r="AO29" s="26">
        <f>X29*POLICY!$K23</f>
        <v>1</v>
      </c>
      <c r="AP29" s="26">
        <f>Y29*POLICY!$K23</f>
        <v>1</v>
      </c>
      <c r="AQ29" s="26">
        <f>Z29*POLICY!$K23</f>
        <v>1</v>
      </c>
      <c r="AR29" s="26">
        <f>AA29*POLICY!$K23</f>
        <v>1</v>
      </c>
      <c r="AS29" s="26">
        <f>AB29*POLICY!$K23</f>
        <v>1</v>
      </c>
      <c r="AT29" s="26">
        <f>AC29*POLICY!$K23</f>
        <v>1</v>
      </c>
      <c r="AU29" s="26">
        <f>AD29*POLICY!$K23</f>
        <v>1</v>
      </c>
      <c r="AV29" s="26">
        <f>AE29*POLICY!$K23</f>
        <v>1</v>
      </c>
      <c r="AW29" s="26">
        <f>AF29*POLICY!$K23</f>
        <v>1</v>
      </c>
      <c r="AX29" s="26">
        <f>AG29*POLICY!$K23</f>
        <v>1</v>
      </c>
      <c r="AY29" s="167">
        <f>AH29*POLICY!$K23</f>
        <v>1</v>
      </c>
    </row>
    <row r="30" spans="1:51" x14ac:dyDescent="0.2">
      <c r="A30" t="s">
        <v>358</v>
      </c>
      <c r="B30" s="22">
        <v>4</v>
      </c>
      <c r="C30" s="14" t="s">
        <v>188</v>
      </c>
      <c r="D30" s="72">
        <v>23</v>
      </c>
      <c r="E30" s="26">
        <v>1</v>
      </c>
      <c r="F30" s="26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R30" t="s">
        <v>358</v>
      </c>
      <c r="S30" s="22">
        <v>4</v>
      </c>
      <c r="T30" s="14" t="s">
        <v>188</v>
      </c>
      <c r="V30" s="122">
        <v>23</v>
      </c>
      <c r="W30" s="26">
        <v>1</v>
      </c>
      <c r="X30" s="26">
        <v>1</v>
      </c>
      <c r="Y30" s="26">
        <v>1</v>
      </c>
      <c r="Z30" s="26">
        <v>1</v>
      </c>
      <c r="AA30" s="26">
        <v>1</v>
      </c>
      <c r="AB30" s="26">
        <v>1</v>
      </c>
      <c r="AC30" s="26">
        <v>1</v>
      </c>
      <c r="AD30" s="26">
        <v>1</v>
      </c>
      <c r="AE30" s="26">
        <v>1</v>
      </c>
      <c r="AF30" s="26">
        <v>1</v>
      </c>
      <c r="AG30" s="26">
        <v>1</v>
      </c>
      <c r="AH30" s="26">
        <v>1</v>
      </c>
      <c r="AM30" s="122">
        <v>23</v>
      </c>
      <c r="AN30" s="26">
        <f>W30*POLICY!$K24</f>
        <v>1</v>
      </c>
      <c r="AO30" s="26">
        <f>X30*POLICY!$K24</f>
        <v>1</v>
      </c>
      <c r="AP30" s="26">
        <f>Y30*POLICY!$K24</f>
        <v>1</v>
      </c>
      <c r="AQ30" s="26">
        <f>Z30*POLICY!$K24</f>
        <v>1</v>
      </c>
      <c r="AR30" s="26">
        <f>AA30*POLICY!$K24</f>
        <v>1</v>
      </c>
      <c r="AS30" s="26">
        <f>AB30*POLICY!$K24</f>
        <v>1</v>
      </c>
      <c r="AT30" s="26">
        <f>AC30*POLICY!$K24</f>
        <v>1</v>
      </c>
      <c r="AU30" s="26">
        <f>AD30*POLICY!$K24</f>
        <v>1</v>
      </c>
      <c r="AV30" s="26">
        <f>AE30*POLICY!$K24</f>
        <v>1</v>
      </c>
      <c r="AW30" s="26">
        <f>AF30*POLICY!$K24</f>
        <v>1</v>
      </c>
      <c r="AX30" s="26">
        <f>AG30*POLICY!$K24</f>
        <v>1</v>
      </c>
      <c r="AY30" s="167">
        <f>AH30*POLICY!$K24</f>
        <v>1</v>
      </c>
    </row>
    <row r="31" spans="1:51" x14ac:dyDescent="0.2">
      <c r="A31" t="s">
        <v>363</v>
      </c>
      <c r="B31" s="22">
        <v>4</v>
      </c>
      <c r="C31" s="14" t="s">
        <v>188</v>
      </c>
      <c r="D31" s="72">
        <v>24</v>
      </c>
      <c r="E31" s="26">
        <v>1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R31" t="s">
        <v>363</v>
      </c>
      <c r="S31" s="22">
        <v>4</v>
      </c>
      <c r="T31" s="14" t="s">
        <v>188</v>
      </c>
      <c r="V31" s="122">
        <v>24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1</v>
      </c>
      <c r="AE31" s="26">
        <v>1</v>
      </c>
      <c r="AF31" s="26">
        <v>1</v>
      </c>
      <c r="AG31" s="26">
        <v>1</v>
      </c>
      <c r="AH31" s="26">
        <v>1</v>
      </c>
      <c r="AM31" s="122">
        <v>24</v>
      </c>
      <c r="AN31" s="26">
        <f>W31*POLICY!$K25</f>
        <v>1</v>
      </c>
      <c r="AO31" s="26">
        <f>X31*POLICY!$K25</f>
        <v>1</v>
      </c>
      <c r="AP31" s="26">
        <f>Y31*POLICY!$K25</f>
        <v>1</v>
      </c>
      <c r="AQ31" s="26">
        <f>Z31*POLICY!$K25</f>
        <v>1</v>
      </c>
      <c r="AR31" s="26">
        <f>AA31*POLICY!$K25</f>
        <v>1</v>
      </c>
      <c r="AS31" s="26">
        <f>AB31*POLICY!$K25</f>
        <v>1</v>
      </c>
      <c r="AT31" s="26">
        <f>AC31*POLICY!$K25</f>
        <v>1</v>
      </c>
      <c r="AU31" s="26">
        <f>AD31*POLICY!$K25</f>
        <v>1</v>
      </c>
      <c r="AV31" s="26">
        <f>AE31*POLICY!$K25</f>
        <v>1</v>
      </c>
      <c r="AW31" s="26">
        <f>AF31*POLICY!$K25</f>
        <v>1</v>
      </c>
      <c r="AX31" s="26">
        <f>AG31*POLICY!$K25</f>
        <v>1</v>
      </c>
      <c r="AY31" s="167">
        <f>AH31*POLICY!$K25</f>
        <v>1</v>
      </c>
    </row>
    <row r="32" spans="1:51" x14ac:dyDescent="0.2">
      <c r="A32" t="s">
        <v>357</v>
      </c>
      <c r="B32" s="22">
        <v>4</v>
      </c>
      <c r="C32" s="14" t="s">
        <v>188</v>
      </c>
      <c r="D32" s="72">
        <v>25</v>
      </c>
      <c r="E32" s="26">
        <v>1</v>
      </c>
      <c r="F32" s="26">
        <v>1</v>
      </c>
      <c r="G32" s="26">
        <v>1</v>
      </c>
      <c r="H32" s="26">
        <v>1</v>
      </c>
      <c r="I32" s="26">
        <v>1</v>
      </c>
      <c r="J32" s="26">
        <v>1</v>
      </c>
      <c r="K32" s="26">
        <v>1</v>
      </c>
      <c r="L32" s="26">
        <v>1</v>
      </c>
      <c r="M32" s="26">
        <v>1</v>
      </c>
      <c r="N32" s="26">
        <v>1</v>
      </c>
      <c r="O32" s="26">
        <v>1</v>
      </c>
      <c r="P32" s="26">
        <v>1</v>
      </c>
      <c r="R32" t="s">
        <v>357</v>
      </c>
      <c r="S32" s="22">
        <v>4</v>
      </c>
      <c r="T32" s="14" t="s">
        <v>188</v>
      </c>
      <c r="V32" s="122">
        <v>25</v>
      </c>
      <c r="W32" s="26">
        <v>1</v>
      </c>
      <c r="X32" s="26">
        <v>1</v>
      </c>
      <c r="Y32" s="26">
        <v>1</v>
      </c>
      <c r="Z32" s="26">
        <v>1</v>
      </c>
      <c r="AA32" s="26">
        <v>1</v>
      </c>
      <c r="AB32" s="26">
        <v>1</v>
      </c>
      <c r="AC32" s="26">
        <v>1</v>
      </c>
      <c r="AD32" s="26">
        <v>1</v>
      </c>
      <c r="AE32" s="26">
        <v>1</v>
      </c>
      <c r="AF32" s="26">
        <v>1</v>
      </c>
      <c r="AG32" s="26">
        <v>1</v>
      </c>
      <c r="AH32" s="26">
        <v>1</v>
      </c>
      <c r="AM32" s="122">
        <v>25</v>
      </c>
      <c r="AN32" s="26">
        <f>W32*POLICY!$K26</f>
        <v>1</v>
      </c>
      <c r="AO32" s="26">
        <f>X32*POLICY!$K26</f>
        <v>1</v>
      </c>
      <c r="AP32" s="26">
        <f>Y32*POLICY!$K26</f>
        <v>1</v>
      </c>
      <c r="AQ32" s="26">
        <f>Z32*POLICY!$K26</f>
        <v>1</v>
      </c>
      <c r="AR32" s="26">
        <f>AA32*POLICY!$K26</f>
        <v>1</v>
      </c>
      <c r="AS32" s="26">
        <f>AB32*POLICY!$K26</f>
        <v>1</v>
      </c>
      <c r="AT32" s="26">
        <f>AC32*POLICY!$K26</f>
        <v>1</v>
      </c>
      <c r="AU32" s="26">
        <f>AD32*POLICY!$K26</f>
        <v>1</v>
      </c>
      <c r="AV32" s="26">
        <f>AE32*POLICY!$K26</f>
        <v>1</v>
      </c>
      <c r="AW32" s="26">
        <f>AF32*POLICY!$K26</f>
        <v>1</v>
      </c>
      <c r="AX32" s="26">
        <f>AG32*POLICY!$K26</f>
        <v>1</v>
      </c>
      <c r="AY32" s="167">
        <f>AH32*POLICY!$K26</f>
        <v>1</v>
      </c>
    </row>
    <row r="33" spans="1:51" x14ac:dyDescent="0.2">
      <c r="A33" t="s">
        <v>360</v>
      </c>
      <c r="B33" s="22">
        <v>4</v>
      </c>
      <c r="C33" s="14" t="s">
        <v>188</v>
      </c>
      <c r="D33" s="72">
        <v>26</v>
      </c>
      <c r="E33" s="26">
        <v>1</v>
      </c>
      <c r="F33" s="26">
        <v>1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R33" t="s">
        <v>360</v>
      </c>
      <c r="S33" s="22">
        <v>4</v>
      </c>
      <c r="T33" s="14" t="s">
        <v>188</v>
      </c>
      <c r="V33" s="122">
        <v>26</v>
      </c>
      <c r="W33" s="26">
        <v>1</v>
      </c>
      <c r="X33" s="26">
        <v>1</v>
      </c>
      <c r="Y33" s="26">
        <v>1</v>
      </c>
      <c r="Z33" s="26">
        <v>1</v>
      </c>
      <c r="AA33" s="26">
        <v>1</v>
      </c>
      <c r="AB33" s="26">
        <v>1</v>
      </c>
      <c r="AC33" s="26">
        <v>1</v>
      </c>
      <c r="AD33" s="26">
        <v>1</v>
      </c>
      <c r="AE33" s="26">
        <v>1</v>
      </c>
      <c r="AF33" s="26">
        <v>1</v>
      </c>
      <c r="AG33" s="26">
        <v>1</v>
      </c>
      <c r="AH33" s="26">
        <v>1</v>
      </c>
      <c r="AM33" s="122">
        <v>26</v>
      </c>
      <c r="AN33" s="26">
        <f>W33*POLICY!$K27</f>
        <v>1</v>
      </c>
      <c r="AO33" s="26">
        <f>X33*POLICY!$K27</f>
        <v>1</v>
      </c>
      <c r="AP33" s="26">
        <f>Y33*POLICY!$K27</f>
        <v>1</v>
      </c>
      <c r="AQ33" s="26">
        <f>Z33*POLICY!$K27</f>
        <v>1</v>
      </c>
      <c r="AR33" s="26">
        <f>AA33*POLICY!$K27</f>
        <v>1</v>
      </c>
      <c r="AS33" s="26">
        <f>AB33*POLICY!$K27</f>
        <v>1</v>
      </c>
      <c r="AT33" s="26">
        <f>AC33*POLICY!$K27</f>
        <v>1</v>
      </c>
      <c r="AU33" s="26">
        <f>AD33*POLICY!$K27</f>
        <v>1</v>
      </c>
      <c r="AV33" s="26">
        <f>AE33*POLICY!$K27</f>
        <v>1</v>
      </c>
      <c r="AW33" s="26">
        <f>AF33*POLICY!$K27</f>
        <v>1</v>
      </c>
      <c r="AX33" s="26">
        <f>AG33*POLICY!$K27</f>
        <v>1</v>
      </c>
      <c r="AY33" s="167">
        <f>AH33*POLICY!$K27</f>
        <v>1</v>
      </c>
    </row>
    <row r="34" spans="1:51" x14ac:dyDescent="0.2">
      <c r="A34" t="s">
        <v>359</v>
      </c>
      <c r="B34" s="22">
        <v>4</v>
      </c>
      <c r="C34" s="14" t="s">
        <v>188</v>
      </c>
      <c r="D34" s="72">
        <v>27</v>
      </c>
      <c r="E34" s="26">
        <v>1</v>
      </c>
      <c r="F34" s="26">
        <v>1</v>
      </c>
      <c r="G34" s="26">
        <v>1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6">
        <v>1</v>
      </c>
      <c r="R34" t="s">
        <v>359</v>
      </c>
      <c r="S34" s="22">
        <v>4</v>
      </c>
      <c r="T34" s="14" t="s">
        <v>188</v>
      </c>
      <c r="V34" s="122">
        <v>27</v>
      </c>
      <c r="W34" s="26">
        <v>1</v>
      </c>
      <c r="X34" s="26">
        <v>1</v>
      </c>
      <c r="Y34" s="26">
        <v>1</v>
      </c>
      <c r="Z34" s="26">
        <v>1</v>
      </c>
      <c r="AA34" s="26">
        <v>1</v>
      </c>
      <c r="AB34" s="26">
        <v>1</v>
      </c>
      <c r="AC34" s="26">
        <v>1</v>
      </c>
      <c r="AD34" s="26">
        <v>1</v>
      </c>
      <c r="AE34" s="26">
        <v>1</v>
      </c>
      <c r="AF34" s="26">
        <v>1</v>
      </c>
      <c r="AG34" s="26">
        <v>1</v>
      </c>
      <c r="AH34" s="26">
        <v>1</v>
      </c>
      <c r="AM34" s="122">
        <v>27</v>
      </c>
      <c r="AN34" s="26">
        <f>W34*POLICY!$K28</f>
        <v>1</v>
      </c>
      <c r="AO34" s="26">
        <f>X34*POLICY!$K28</f>
        <v>1</v>
      </c>
      <c r="AP34" s="26">
        <f>Y34*POLICY!$K28</f>
        <v>1</v>
      </c>
      <c r="AQ34" s="26">
        <f>Z34*POLICY!$K28</f>
        <v>1</v>
      </c>
      <c r="AR34" s="26">
        <f>AA34*POLICY!$K28</f>
        <v>1</v>
      </c>
      <c r="AS34" s="26">
        <f>AB34*POLICY!$K28</f>
        <v>1</v>
      </c>
      <c r="AT34" s="26">
        <f>AC34*POLICY!$K28</f>
        <v>1</v>
      </c>
      <c r="AU34" s="26">
        <f>AD34*POLICY!$K28</f>
        <v>1</v>
      </c>
      <c r="AV34" s="26">
        <f>AE34*POLICY!$K28</f>
        <v>1</v>
      </c>
      <c r="AW34" s="26">
        <f>AF34*POLICY!$K28</f>
        <v>1</v>
      </c>
      <c r="AX34" s="26">
        <f>AG34*POLICY!$K28</f>
        <v>1</v>
      </c>
      <c r="AY34" s="167">
        <f>AH34*POLICY!$K28</f>
        <v>1</v>
      </c>
    </row>
    <row r="35" spans="1:51" x14ac:dyDescent="0.2">
      <c r="A35" t="s">
        <v>362</v>
      </c>
      <c r="B35" s="22">
        <v>4</v>
      </c>
      <c r="C35" s="14" t="s">
        <v>270</v>
      </c>
      <c r="D35" s="72">
        <v>28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R35" t="s">
        <v>362</v>
      </c>
      <c r="S35" s="22">
        <v>4</v>
      </c>
      <c r="T35" s="14" t="s">
        <v>270</v>
      </c>
      <c r="V35" s="122">
        <v>28</v>
      </c>
      <c r="W35" s="26">
        <v>1</v>
      </c>
      <c r="X35" s="26">
        <v>1</v>
      </c>
      <c r="Y35" s="26">
        <v>1</v>
      </c>
      <c r="Z35" s="26">
        <v>1</v>
      </c>
      <c r="AA35" s="26">
        <v>1</v>
      </c>
      <c r="AB35" s="26">
        <v>1</v>
      </c>
      <c r="AC35" s="26">
        <v>1</v>
      </c>
      <c r="AD35" s="26">
        <v>1</v>
      </c>
      <c r="AE35" s="26">
        <v>1</v>
      </c>
      <c r="AF35" s="26">
        <v>1</v>
      </c>
      <c r="AG35" s="26">
        <v>1</v>
      </c>
      <c r="AH35" s="26">
        <v>1</v>
      </c>
      <c r="AM35" s="122">
        <v>28</v>
      </c>
      <c r="AN35" s="26">
        <f>W35*POLICY!$K29</f>
        <v>1</v>
      </c>
      <c r="AO35" s="26">
        <f>X35*POLICY!$K29</f>
        <v>1</v>
      </c>
      <c r="AP35" s="26">
        <f>Y35*POLICY!$K29</f>
        <v>1</v>
      </c>
      <c r="AQ35" s="26">
        <f>Z35*POLICY!$K29</f>
        <v>1</v>
      </c>
      <c r="AR35" s="26">
        <f>AA35*POLICY!$K29</f>
        <v>1</v>
      </c>
      <c r="AS35" s="26">
        <f>AB35*POLICY!$K29</f>
        <v>1</v>
      </c>
      <c r="AT35" s="26">
        <f>AC35*POLICY!$K29</f>
        <v>1</v>
      </c>
      <c r="AU35" s="26">
        <f>AD35*POLICY!$K29</f>
        <v>1</v>
      </c>
      <c r="AV35" s="26">
        <f>AE35*POLICY!$K29</f>
        <v>1</v>
      </c>
      <c r="AW35" s="26">
        <f>AF35*POLICY!$K29</f>
        <v>1</v>
      </c>
      <c r="AX35" s="26">
        <f>AG35*POLICY!$K29</f>
        <v>1</v>
      </c>
      <c r="AY35" s="167">
        <f>AH35*POLICY!$K29</f>
        <v>1</v>
      </c>
    </row>
    <row r="36" spans="1:51" x14ac:dyDescent="0.2">
      <c r="A36" t="s">
        <v>364</v>
      </c>
      <c r="B36" s="22">
        <v>5</v>
      </c>
      <c r="C36" s="14" t="s">
        <v>189</v>
      </c>
      <c r="D36" s="72">
        <v>29</v>
      </c>
      <c r="E36" s="173">
        <v>1</v>
      </c>
      <c r="F36" s="173">
        <v>1</v>
      </c>
      <c r="G36" s="173">
        <v>1</v>
      </c>
      <c r="H36" s="173">
        <v>1</v>
      </c>
      <c r="I36" s="173">
        <v>1</v>
      </c>
      <c r="J36" s="173">
        <v>1</v>
      </c>
      <c r="K36" s="173">
        <v>1</v>
      </c>
      <c r="L36" s="173">
        <v>1</v>
      </c>
      <c r="M36" s="173">
        <v>1</v>
      </c>
      <c r="N36" s="173">
        <v>1</v>
      </c>
      <c r="O36" s="173">
        <v>1</v>
      </c>
      <c r="P36" s="173">
        <v>1</v>
      </c>
      <c r="R36" t="s">
        <v>364</v>
      </c>
      <c r="S36" s="22">
        <v>5</v>
      </c>
      <c r="T36" s="14" t="s">
        <v>189</v>
      </c>
      <c r="V36" s="122">
        <v>29</v>
      </c>
      <c r="W36" s="27" t="s">
        <v>491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M36" s="122">
        <v>29</v>
      </c>
      <c r="AN36" s="26" t="e">
        <f>W36*POLICY!$K30</f>
        <v>#VALUE!</v>
      </c>
      <c r="AO36" s="26">
        <f>X36*POLICY!$K30</f>
        <v>0</v>
      </c>
      <c r="AP36" s="26">
        <f>Y36*POLICY!$K30</f>
        <v>0</v>
      </c>
      <c r="AQ36" s="26">
        <f>Z36*POLICY!$K30</f>
        <v>0</v>
      </c>
      <c r="AR36" s="26">
        <f>AA36*POLICY!$K30</f>
        <v>0</v>
      </c>
      <c r="AS36" s="26">
        <f>AB36*POLICY!$K30</f>
        <v>0</v>
      </c>
      <c r="AT36" s="26">
        <f>AC36*POLICY!$K30</f>
        <v>0</v>
      </c>
      <c r="AU36" s="26">
        <f>AD36*POLICY!$K30</f>
        <v>0</v>
      </c>
      <c r="AV36" s="26">
        <f>AE36*POLICY!$K30</f>
        <v>0</v>
      </c>
      <c r="AW36" s="26">
        <f>AF36*POLICY!$K30</f>
        <v>0</v>
      </c>
      <c r="AX36" s="26">
        <f>AG36*POLICY!$K30</f>
        <v>0</v>
      </c>
      <c r="AY36" s="167">
        <f>AH36*POLICY!$K30</f>
        <v>0</v>
      </c>
    </row>
    <row r="37" spans="1:51" x14ac:dyDescent="0.2">
      <c r="A37" t="s">
        <v>362</v>
      </c>
      <c r="B37" s="22">
        <v>5</v>
      </c>
      <c r="C37" s="14" t="s">
        <v>270</v>
      </c>
      <c r="D37" s="72">
        <v>30</v>
      </c>
      <c r="E37" s="27">
        <v>1</v>
      </c>
      <c r="F37" s="27">
        <v>1</v>
      </c>
      <c r="G37" s="27">
        <v>1</v>
      </c>
      <c r="H37" s="27">
        <v>1</v>
      </c>
      <c r="I37" s="27">
        <v>1</v>
      </c>
      <c r="J37" s="27">
        <v>1</v>
      </c>
      <c r="K37" s="27">
        <v>1</v>
      </c>
      <c r="L37" s="27">
        <v>1</v>
      </c>
      <c r="M37" s="27">
        <v>1</v>
      </c>
      <c r="N37" s="27">
        <v>1</v>
      </c>
      <c r="O37" s="27">
        <v>1</v>
      </c>
      <c r="P37" s="27">
        <v>1</v>
      </c>
      <c r="R37" t="s">
        <v>362</v>
      </c>
      <c r="S37" s="22">
        <v>5</v>
      </c>
      <c r="T37" s="14" t="s">
        <v>270</v>
      </c>
      <c r="V37" s="122">
        <v>30</v>
      </c>
      <c r="W37" s="27">
        <v>1</v>
      </c>
      <c r="X37" s="27">
        <v>1</v>
      </c>
      <c r="Y37" s="27">
        <v>1</v>
      </c>
      <c r="Z37" s="27">
        <v>1</v>
      </c>
      <c r="AA37" s="27">
        <v>1</v>
      </c>
      <c r="AB37" s="27">
        <v>1</v>
      </c>
      <c r="AC37" s="27">
        <v>1</v>
      </c>
      <c r="AD37" s="27">
        <v>1</v>
      </c>
      <c r="AE37" s="27">
        <v>1</v>
      </c>
      <c r="AF37" s="27">
        <v>1</v>
      </c>
      <c r="AG37" s="27">
        <v>1</v>
      </c>
      <c r="AH37" s="27">
        <v>1</v>
      </c>
      <c r="AM37" s="122">
        <v>30</v>
      </c>
      <c r="AN37" s="26">
        <f>W37*POLICY!$K31</f>
        <v>1</v>
      </c>
      <c r="AO37" s="26">
        <f>X37*POLICY!$K31</f>
        <v>1</v>
      </c>
      <c r="AP37" s="26">
        <f>Y37*POLICY!$K31</f>
        <v>1</v>
      </c>
      <c r="AQ37" s="26">
        <f>Z37*POLICY!$K31</f>
        <v>1</v>
      </c>
      <c r="AR37" s="26">
        <f>AA37*POLICY!$K31</f>
        <v>1</v>
      </c>
      <c r="AS37" s="26">
        <f>AB37*POLICY!$K31</f>
        <v>1</v>
      </c>
      <c r="AT37" s="26">
        <f>AC37*POLICY!$K31</f>
        <v>1</v>
      </c>
      <c r="AU37" s="26">
        <f>AD37*POLICY!$K31</f>
        <v>1</v>
      </c>
      <c r="AV37" s="26">
        <f>AE37*POLICY!$K31</f>
        <v>1</v>
      </c>
      <c r="AW37" s="26">
        <f>AF37*POLICY!$K31</f>
        <v>1</v>
      </c>
      <c r="AX37" s="26">
        <f>AG37*POLICY!$K31</f>
        <v>1</v>
      </c>
      <c r="AY37" s="167">
        <f>AH37*POLICY!$K31</f>
        <v>1</v>
      </c>
    </row>
    <row r="38" spans="1:51" x14ac:dyDescent="0.2">
      <c r="A38" t="s">
        <v>364</v>
      </c>
      <c r="B38" s="22">
        <v>5</v>
      </c>
      <c r="C38" s="14" t="s">
        <v>270</v>
      </c>
      <c r="D38" s="72">
        <v>31</v>
      </c>
      <c r="E38" s="26">
        <v>1</v>
      </c>
      <c r="F38" s="26">
        <v>1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6">
        <v>1</v>
      </c>
      <c r="P38" s="26">
        <v>1</v>
      </c>
      <c r="R38" t="s">
        <v>364</v>
      </c>
      <c r="S38" s="22">
        <v>5</v>
      </c>
      <c r="T38" s="14" t="s">
        <v>270</v>
      </c>
      <c r="V38" s="122">
        <v>31</v>
      </c>
      <c r="W38" s="26">
        <v>1</v>
      </c>
      <c r="X38" s="26">
        <v>1</v>
      </c>
      <c r="Y38" s="26">
        <v>1</v>
      </c>
      <c r="Z38" s="26">
        <v>1</v>
      </c>
      <c r="AA38" s="26">
        <v>1</v>
      </c>
      <c r="AB38" s="26">
        <v>1</v>
      </c>
      <c r="AC38" s="26">
        <v>1</v>
      </c>
      <c r="AD38" s="26">
        <v>1</v>
      </c>
      <c r="AE38" s="26">
        <v>1</v>
      </c>
      <c r="AF38" s="26">
        <v>1</v>
      </c>
      <c r="AG38" s="26">
        <v>1</v>
      </c>
      <c r="AH38" s="26">
        <v>1</v>
      </c>
      <c r="AI38" s="80" t="s">
        <v>502</v>
      </c>
      <c r="AM38" s="122">
        <v>31</v>
      </c>
      <c r="AN38" s="26">
        <f>W38*POLICY!$K32</f>
        <v>1</v>
      </c>
      <c r="AO38" s="26">
        <f>X38*POLICY!$K32</f>
        <v>1</v>
      </c>
      <c r="AP38" s="26">
        <f>Y38*POLICY!$K32</f>
        <v>1</v>
      </c>
      <c r="AQ38" s="26">
        <f>Z38*POLICY!$K32</f>
        <v>1</v>
      </c>
      <c r="AR38" s="26">
        <f>AA38*POLICY!$K32</f>
        <v>1</v>
      </c>
      <c r="AS38" s="26">
        <f>AB38*POLICY!$K32</f>
        <v>1</v>
      </c>
      <c r="AT38" s="26">
        <f>AC38*POLICY!$K32</f>
        <v>1</v>
      </c>
      <c r="AU38" s="26">
        <f>AD38*POLICY!$K32</f>
        <v>1</v>
      </c>
      <c r="AV38" s="26">
        <f>AE38*POLICY!$K32</f>
        <v>1</v>
      </c>
      <c r="AW38" s="26">
        <f>AF38*POLICY!$K32</f>
        <v>1</v>
      </c>
      <c r="AX38" s="26">
        <f>AG38*POLICY!$K32</f>
        <v>1</v>
      </c>
      <c r="AY38" s="167">
        <f>AH38*POLICY!$K32</f>
        <v>1</v>
      </c>
    </row>
    <row r="39" spans="1:51" x14ac:dyDescent="0.2">
      <c r="A39" t="s">
        <v>358</v>
      </c>
      <c r="B39" s="22">
        <v>6</v>
      </c>
      <c r="C39" s="14" t="s">
        <v>192</v>
      </c>
      <c r="D39" s="146">
        <v>32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26">
        <v>1</v>
      </c>
      <c r="O39" s="26">
        <v>1</v>
      </c>
      <c r="P39" s="26">
        <v>1</v>
      </c>
      <c r="R39" t="s">
        <v>358</v>
      </c>
      <c r="S39" s="22">
        <v>6</v>
      </c>
      <c r="T39" s="14" t="s">
        <v>192</v>
      </c>
      <c r="V39" s="151">
        <v>32</v>
      </c>
      <c r="W39" s="26">
        <v>1</v>
      </c>
      <c r="X39" s="26">
        <v>1</v>
      </c>
      <c r="Y39" s="26">
        <v>1</v>
      </c>
      <c r="Z39" s="26">
        <v>1</v>
      </c>
      <c r="AA39" s="26">
        <v>1</v>
      </c>
      <c r="AB39" s="26">
        <v>1</v>
      </c>
      <c r="AC39" s="26">
        <v>1</v>
      </c>
      <c r="AD39" s="26">
        <v>1</v>
      </c>
      <c r="AE39" s="26">
        <v>1</v>
      </c>
      <c r="AF39" s="26">
        <v>1</v>
      </c>
      <c r="AG39" s="26">
        <v>1</v>
      </c>
      <c r="AH39" s="26">
        <v>1</v>
      </c>
      <c r="AM39" s="151">
        <v>32</v>
      </c>
      <c r="AN39" s="26">
        <f>W39*POLICY!$K33</f>
        <v>1</v>
      </c>
      <c r="AO39" s="26">
        <f>X39*POLICY!$K33</f>
        <v>1</v>
      </c>
      <c r="AP39" s="26">
        <f>Y39*POLICY!$K33</f>
        <v>1</v>
      </c>
      <c r="AQ39" s="26">
        <f>Z39*POLICY!$K33</f>
        <v>1</v>
      </c>
      <c r="AR39" s="26">
        <f>AA39*POLICY!$K33</f>
        <v>1</v>
      </c>
      <c r="AS39" s="26">
        <f>AB39*POLICY!$K33</f>
        <v>1</v>
      </c>
      <c r="AT39" s="26">
        <f>AC39*POLICY!$K33</f>
        <v>1</v>
      </c>
      <c r="AU39" s="26">
        <f>AD39*POLICY!$K33</f>
        <v>1</v>
      </c>
      <c r="AV39" s="26">
        <f>AE39*POLICY!$K33</f>
        <v>1</v>
      </c>
      <c r="AW39" s="26">
        <f>AF39*POLICY!$K33</f>
        <v>1</v>
      </c>
      <c r="AX39" s="26">
        <f>AG39*POLICY!$K33</f>
        <v>1</v>
      </c>
      <c r="AY39" s="167">
        <f>AH39*POLICY!$K33</f>
        <v>1</v>
      </c>
    </row>
    <row r="40" spans="1:51" x14ac:dyDescent="0.2">
      <c r="A40" t="s">
        <v>357</v>
      </c>
      <c r="B40" s="22">
        <v>6</v>
      </c>
      <c r="C40" s="14" t="s">
        <v>192</v>
      </c>
      <c r="D40" s="146">
        <v>33</v>
      </c>
      <c r="E40" s="26">
        <v>1</v>
      </c>
      <c r="F40" s="26">
        <v>1</v>
      </c>
      <c r="G40" s="26">
        <v>1</v>
      </c>
      <c r="H40" s="26">
        <v>1</v>
      </c>
      <c r="I40" s="26">
        <v>1</v>
      </c>
      <c r="J40" s="26">
        <v>1</v>
      </c>
      <c r="K40" s="26">
        <v>1</v>
      </c>
      <c r="L40" s="26">
        <v>1</v>
      </c>
      <c r="M40" s="26">
        <v>1</v>
      </c>
      <c r="N40" s="26">
        <v>1</v>
      </c>
      <c r="O40" s="26">
        <v>1</v>
      </c>
      <c r="P40" s="26">
        <v>1</v>
      </c>
      <c r="R40" t="s">
        <v>357</v>
      </c>
      <c r="S40" s="22">
        <v>6</v>
      </c>
      <c r="T40" s="14" t="s">
        <v>192</v>
      </c>
      <c r="V40" s="151">
        <v>33</v>
      </c>
      <c r="W40" s="26">
        <v>1</v>
      </c>
      <c r="X40" s="26">
        <v>1</v>
      </c>
      <c r="Y40" s="26">
        <v>1</v>
      </c>
      <c r="Z40" s="26">
        <v>1</v>
      </c>
      <c r="AA40" s="26">
        <v>1</v>
      </c>
      <c r="AB40" s="26">
        <v>1</v>
      </c>
      <c r="AC40" s="26">
        <v>1</v>
      </c>
      <c r="AD40" s="26">
        <v>1</v>
      </c>
      <c r="AE40" s="26">
        <v>1</v>
      </c>
      <c r="AF40" s="26">
        <v>1</v>
      </c>
      <c r="AG40" s="26">
        <v>1</v>
      </c>
      <c r="AH40" s="26">
        <v>1</v>
      </c>
      <c r="AM40" s="151">
        <v>33</v>
      </c>
      <c r="AN40" s="26">
        <f>W40*POLICY!$K34</f>
        <v>1</v>
      </c>
      <c r="AO40" s="26">
        <f>X40*POLICY!$K34</f>
        <v>1</v>
      </c>
      <c r="AP40" s="26">
        <f>Y40*POLICY!$K34</f>
        <v>1</v>
      </c>
      <c r="AQ40" s="26">
        <f>Z40*POLICY!$K34</f>
        <v>1</v>
      </c>
      <c r="AR40" s="26">
        <f>AA40*POLICY!$K34</f>
        <v>1</v>
      </c>
      <c r="AS40" s="26">
        <f>AB40*POLICY!$K34</f>
        <v>1</v>
      </c>
      <c r="AT40" s="26">
        <f>AC40*POLICY!$K34</f>
        <v>1</v>
      </c>
      <c r="AU40" s="26">
        <f>AD40*POLICY!$K34</f>
        <v>1</v>
      </c>
      <c r="AV40" s="26">
        <f>AE40*POLICY!$K34</f>
        <v>1</v>
      </c>
      <c r="AW40" s="26">
        <f>AF40*POLICY!$K34</f>
        <v>1</v>
      </c>
      <c r="AX40" s="26">
        <f>AG40*POLICY!$K34</f>
        <v>1</v>
      </c>
      <c r="AY40" s="167">
        <f>AH40*POLICY!$K34</f>
        <v>1</v>
      </c>
    </row>
    <row r="41" spans="1:51" x14ac:dyDescent="0.2">
      <c r="A41" t="s">
        <v>360</v>
      </c>
      <c r="B41" s="22">
        <v>6</v>
      </c>
      <c r="C41" s="14" t="s">
        <v>192</v>
      </c>
      <c r="D41" s="146">
        <v>34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26">
        <v>1</v>
      </c>
      <c r="P41" s="26">
        <v>1</v>
      </c>
      <c r="R41" t="s">
        <v>360</v>
      </c>
      <c r="S41" s="22">
        <v>6</v>
      </c>
      <c r="T41" s="14" t="s">
        <v>192</v>
      </c>
      <c r="V41" s="151">
        <v>34</v>
      </c>
      <c r="W41" s="26">
        <v>1</v>
      </c>
      <c r="X41" s="26">
        <v>1</v>
      </c>
      <c r="Y41" s="26">
        <v>1</v>
      </c>
      <c r="Z41" s="26">
        <v>1</v>
      </c>
      <c r="AA41" s="26">
        <v>1</v>
      </c>
      <c r="AB41" s="26">
        <v>1</v>
      </c>
      <c r="AC41" s="26">
        <v>1</v>
      </c>
      <c r="AD41" s="26">
        <v>1</v>
      </c>
      <c r="AE41" s="26">
        <v>1</v>
      </c>
      <c r="AF41" s="26">
        <v>1</v>
      </c>
      <c r="AG41" s="26">
        <v>1</v>
      </c>
      <c r="AH41" s="26">
        <v>1</v>
      </c>
      <c r="AM41" s="151">
        <v>34</v>
      </c>
      <c r="AN41" s="26">
        <f>W41*POLICY!$K35</f>
        <v>1</v>
      </c>
      <c r="AO41" s="26">
        <f>X41*POLICY!$K35</f>
        <v>1</v>
      </c>
      <c r="AP41" s="26">
        <f>Y41*POLICY!$K35</f>
        <v>1</v>
      </c>
      <c r="AQ41" s="26">
        <f>Z41*POLICY!$K35</f>
        <v>1</v>
      </c>
      <c r="AR41" s="26">
        <f>AA41*POLICY!$K35</f>
        <v>1</v>
      </c>
      <c r="AS41" s="26">
        <f>AB41*POLICY!$K35</f>
        <v>1</v>
      </c>
      <c r="AT41" s="26">
        <f>AC41*POLICY!$K35</f>
        <v>1</v>
      </c>
      <c r="AU41" s="26">
        <f>AD41*POLICY!$K35</f>
        <v>1</v>
      </c>
      <c r="AV41" s="26">
        <f>AE41*POLICY!$K35</f>
        <v>1</v>
      </c>
      <c r="AW41" s="26">
        <f>AF41*POLICY!$K35</f>
        <v>1</v>
      </c>
      <c r="AX41" s="26">
        <f>AG41*POLICY!$K35</f>
        <v>1</v>
      </c>
      <c r="AY41" s="167">
        <f>AH41*POLICY!$K35</f>
        <v>1</v>
      </c>
    </row>
    <row r="42" spans="1:51" x14ac:dyDescent="0.2">
      <c r="A42" t="s">
        <v>359</v>
      </c>
      <c r="B42" s="22">
        <v>6</v>
      </c>
      <c r="C42" s="14" t="s">
        <v>192</v>
      </c>
      <c r="D42" s="146">
        <v>35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26">
        <v>1</v>
      </c>
      <c r="M42" s="26">
        <v>1</v>
      </c>
      <c r="N42" s="26">
        <v>1</v>
      </c>
      <c r="O42" s="26">
        <v>1</v>
      </c>
      <c r="P42" s="26">
        <v>1</v>
      </c>
      <c r="R42" t="s">
        <v>359</v>
      </c>
      <c r="S42" s="22">
        <v>6</v>
      </c>
      <c r="T42" s="14" t="s">
        <v>192</v>
      </c>
      <c r="V42" s="151">
        <v>35</v>
      </c>
      <c r="W42" s="26">
        <v>1</v>
      </c>
      <c r="X42" s="26">
        <v>1</v>
      </c>
      <c r="Y42" s="26">
        <v>1</v>
      </c>
      <c r="Z42" s="26">
        <v>1</v>
      </c>
      <c r="AA42" s="26">
        <v>1</v>
      </c>
      <c r="AB42" s="26">
        <v>1</v>
      </c>
      <c r="AC42" s="26">
        <v>1</v>
      </c>
      <c r="AD42" s="26">
        <v>1</v>
      </c>
      <c r="AE42" s="26">
        <v>1</v>
      </c>
      <c r="AF42" s="26">
        <v>1</v>
      </c>
      <c r="AG42" s="26">
        <v>1</v>
      </c>
      <c r="AH42" s="26">
        <v>1</v>
      </c>
      <c r="AM42" s="151">
        <v>35</v>
      </c>
      <c r="AN42" s="26">
        <f>W42*POLICY!$K36</f>
        <v>1</v>
      </c>
      <c r="AO42" s="26">
        <f>X42*POLICY!$K36</f>
        <v>1</v>
      </c>
      <c r="AP42" s="26">
        <f>Y42*POLICY!$K36</f>
        <v>1</v>
      </c>
      <c r="AQ42" s="26">
        <f>Z42*POLICY!$K36</f>
        <v>1</v>
      </c>
      <c r="AR42" s="26">
        <f>AA42*POLICY!$K36</f>
        <v>1</v>
      </c>
      <c r="AS42" s="26">
        <f>AB42*POLICY!$K36</f>
        <v>1</v>
      </c>
      <c r="AT42" s="26">
        <f>AC42*POLICY!$K36</f>
        <v>1</v>
      </c>
      <c r="AU42" s="26">
        <f>AD42*POLICY!$K36</f>
        <v>1</v>
      </c>
      <c r="AV42" s="26">
        <f>AE42*POLICY!$K36</f>
        <v>1</v>
      </c>
      <c r="AW42" s="26">
        <f>AF42*POLICY!$K36</f>
        <v>1</v>
      </c>
      <c r="AX42" s="26">
        <f>AG42*POLICY!$K36</f>
        <v>1</v>
      </c>
      <c r="AY42" s="167">
        <f>AH42*POLICY!$K36</f>
        <v>1</v>
      </c>
    </row>
    <row r="43" spans="1:51" x14ac:dyDescent="0.2">
      <c r="A43" t="s">
        <v>364</v>
      </c>
      <c r="B43" s="22">
        <v>6</v>
      </c>
      <c r="C43" s="14" t="s">
        <v>189</v>
      </c>
      <c r="D43" s="146">
        <v>36</v>
      </c>
      <c r="E43" s="173">
        <v>1</v>
      </c>
      <c r="F43" s="173">
        <v>1</v>
      </c>
      <c r="G43" s="173">
        <v>1</v>
      </c>
      <c r="H43" s="173">
        <v>1</v>
      </c>
      <c r="I43" s="173">
        <v>1</v>
      </c>
      <c r="J43" s="173">
        <v>1</v>
      </c>
      <c r="K43" s="173">
        <v>1</v>
      </c>
      <c r="L43" s="173">
        <v>1</v>
      </c>
      <c r="M43" s="173">
        <v>1</v>
      </c>
      <c r="N43" s="173">
        <v>1</v>
      </c>
      <c r="O43" s="173">
        <v>1</v>
      </c>
      <c r="P43" s="173">
        <v>1</v>
      </c>
      <c r="R43" t="s">
        <v>364</v>
      </c>
      <c r="S43" s="22">
        <v>6</v>
      </c>
      <c r="T43" s="14" t="s">
        <v>189</v>
      </c>
      <c r="V43" s="151">
        <v>36</v>
      </c>
      <c r="W43" s="147" t="s">
        <v>492</v>
      </c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M43" s="151">
        <v>36</v>
      </c>
      <c r="AN43" s="26" t="e">
        <f>W43*POLICY!$K37</f>
        <v>#VALUE!</v>
      </c>
      <c r="AO43" s="26">
        <f>X43*POLICY!$K37</f>
        <v>0</v>
      </c>
      <c r="AP43" s="26">
        <f>Y43*POLICY!$K37</f>
        <v>0</v>
      </c>
      <c r="AQ43" s="26">
        <f>Z43*POLICY!$K37</f>
        <v>0</v>
      </c>
      <c r="AR43" s="26">
        <f>AA43*POLICY!$K37</f>
        <v>0</v>
      </c>
      <c r="AS43" s="26">
        <f>AB43*POLICY!$K37</f>
        <v>0</v>
      </c>
      <c r="AT43" s="26">
        <f>AC43*POLICY!$K37</f>
        <v>0</v>
      </c>
      <c r="AU43" s="26">
        <f>AD43*POLICY!$K37</f>
        <v>0</v>
      </c>
      <c r="AV43" s="26">
        <f>AE43*POLICY!$K37</f>
        <v>0</v>
      </c>
      <c r="AW43" s="26">
        <f>AF43*POLICY!$K37</f>
        <v>0</v>
      </c>
      <c r="AX43" s="26">
        <f>AG43*POLICY!$K37</f>
        <v>0</v>
      </c>
      <c r="AY43" s="167">
        <f>AH43*POLICY!$K37</f>
        <v>0</v>
      </c>
    </row>
    <row r="44" spans="1:51" x14ac:dyDescent="0.2">
      <c r="A44" t="s">
        <v>361</v>
      </c>
      <c r="B44" s="22">
        <v>6</v>
      </c>
      <c r="C44" s="14" t="s">
        <v>188</v>
      </c>
      <c r="D44" s="146">
        <v>37</v>
      </c>
      <c r="E44" s="26">
        <v>1</v>
      </c>
      <c r="F44" s="26">
        <v>1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1</v>
      </c>
      <c r="M44" s="26">
        <v>1</v>
      </c>
      <c r="N44" s="26">
        <v>1</v>
      </c>
      <c r="O44" s="26">
        <v>1</v>
      </c>
      <c r="P44" s="26">
        <v>1</v>
      </c>
      <c r="R44" t="s">
        <v>361</v>
      </c>
      <c r="S44" s="22">
        <v>6</v>
      </c>
      <c r="T44" s="14" t="s">
        <v>188</v>
      </c>
      <c r="V44" s="151">
        <v>37</v>
      </c>
      <c r="W44" s="26">
        <v>1</v>
      </c>
      <c r="X44" s="26">
        <v>1</v>
      </c>
      <c r="Y44" s="26">
        <v>1</v>
      </c>
      <c r="Z44" s="26">
        <v>1</v>
      </c>
      <c r="AA44" s="26">
        <v>1</v>
      </c>
      <c r="AB44" s="26">
        <v>1</v>
      </c>
      <c r="AC44" s="26">
        <v>1</v>
      </c>
      <c r="AD44" s="26">
        <v>1</v>
      </c>
      <c r="AE44" s="26">
        <v>1</v>
      </c>
      <c r="AF44" s="26">
        <v>1</v>
      </c>
      <c r="AG44" s="26">
        <v>1</v>
      </c>
      <c r="AH44" s="26">
        <v>1</v>
      </c>
      <c r="AM44" s="151">
        <v>37</v>
      </c>
      <c r="AN44" s="26">
        <f>W44*POLICY!$K38</f>
        <v>1</v>
      </c>
      <c r="AO44" s="26">
        <f>X44*POLICY!$K38</f>
        <v>1</v>
      </c>
      <c r="AP44" s="26">
        <f>Y44*POLICY!$K38</f>
        <v>1</v>
      </c>
      <c r="AQ44" s="26">
        <f>Z44*POLICY!$K38</f>
        <v>1</v>
      </c>
      <c r="AR44" s="26">
        <f>AA44*POLICY!$K38</f>
        <v>1</v>
      </c>
      <c r="AS44" s="26">
        <f>AB44*POLICY!$K38</f>
        <v>1</v>
      </c>
      <c r="AT44" s="26">
        <f>AC44*POLICY!$K38</f>
        <v>1</v>
      </c>
      <c r="AU44" s="26">
        <f>AD44*POLICY!$K38</f>
        <v>1</v>
      </c>
      <c r="AV44" s="26">
        <f>AE44*POLICY!$K38</f>
        <v>1</v>
      </c>
      <c r="AW44" s="26">
        <f>AF44*POLICY!$K38</f>
        <v>1</v>
      </c>
      <c r="AX44" s="26">
        <f>AG44*POLICY!$K38</f>
        <v>1</v>
      </c>
      <c r="AY44" s="167">
        <f>AH44*POLICY!$K38</f>
        <v>1</v>
      </c>
    </row>
    <row r="45" spans="1:51" x14ac:dyDescent="0.2">
      <c r="A45" t="s">
        <v>357</v>
      </c>
      <c r="B45" s="22">
        <v>6</v>
      </c>
      <c r="C45" s="14" t="s">
        <v>188</v>
      </c>
      <c r="D45" s="146">
        <v>38</v>
      </c>
      <c r="E45" s="26">
        <v>1</v>
      </c>
      <c r="F45" s="26">
        <v>1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1</v>
      </c>
      <c r="M45" s="26">
        <v>1</v>
      </c>
      <c r="N45" s="26">
        <v>1</v>
      </c>
      <c r="O45" s="26">
        <v>1</v>
      </c>
      <c r="P45" s="26">
        <v>1</v>
      </c>
      <c r="R45" t="s">
        <v>357</v>
      </c>
      <c r="S45" s="22">
        <v>6</v>
      </c>
      <c r="T45" s="14" t="s">
        <v>188</v>
      </c>
      <c r="V45" s="151">
        <v>38</v>
      </c>
      <c r="W45" s="26">
        <v>1</v>
      </c>
      <c r="X45" s="26">
        <v>1</v>
      </c>
      <c r="Y45" s="26">
        <v>1</v>
      </c>
      <c r="Z45" s="26">
        <v>1</v>
      </c>
      <c r="AA45" s="26">
        <v>1</v>
      </c>
      <c r="AB45" s="26">
        <v>1</v>
      </c>
      <c r="AC45" s="26">
        <v>1</v>
      </c>
      <c r="AD45" s="26">
        <v>1</v>
      </c>
      <c r="AE45" s="26">
        <v>1</v>
      </c>
      <c r="AF45" s="26">
        <v>1</v>
      </c>
      <c r="AG45" s="26">
        <v>1</v>
      </c>
      <c r="AH45" s="26">
        <v>1</v>
      </c>
      <c r="AM45" s="151">
        <v>38</v>
      </c>
      <c r="AN45" s="26">
        <f>W45*POLICY!$K39</f>
        <v>1</v>
      </c>
      <c r="AO45" s="26">
        <f>X45*POLICY!$K39</f>
        <v>1</v>
      </c>
      <c r="AP45" s="26">
        <f>Y45*POLICY!$K39</f>
        <v>1</v>
      </c>
      <c r="AQ45" s="26">
        <f>Z45*POLICY!$K39</f>
        <v>1</v>
      </c>
      <c r="AR45" s="26">
        <f>AA45*POLICY!$K39</f>
        <v>1</v>
      </c>
      <c r="AS45" s="26">
        <f>AB45*POLICY!$K39</f>
        <v>1</v>
      </c>
      <c r="AT45" s="26">
        <f>AC45*POLICY!$K39</f>
        <v>1</v>
      </c>
      <c r="AU45" s="26">
        <f>AD45*POLICY!$K39</f>
        <v>1</v>
      </c>
      <c r="AV45" s="26">
        <f>AE45*POLICY!$K39</f>
        <v>1</v>
      </c>
      <c r="AW45" s="26">
        <f>AF45*POLICY!$K39</f>
        <v>1</v>
      </c>
      <c r="AX45" s="26">
        <f>AG45*POLICY!$K39</f>
        <v>1</v>
      </c>
      <c r="AY45" s="167">
        <f>AH45*POLICY!$K39</f>
        <v>1</v>
      </c>
    </row>
    <row r="46" spans="1:51" x14ac:dyDescent="0.2">
      <c r="A46" t="s">
        <v>360</v>
      </c>
      <c r="B46" s="22">
        <v>6</v>
      </c>
      <c r="C46" s="14" t="s">
        <v>188</v>
      </c>
      <c r="D46" s="146">
        <v>39</v>
      </c>
      <c r="E46" s="26">
        <v>1</v>
      </c>
      <c r="F46" s="26">
        <v>1</v>
      </c>
      <c r="G46" s="26">
        <v>1</v>
      </c>
      <c r="H46" s="26">
        <v>1</v>
      </c>
      <c r="I46" s="26">
        <v>1</v>
      </c>
      <c r="J46" s="26">
        <v>1</v>
      </c>
      <c r="K46" s="26">
        <v>1</v>
      </c>
      <c r="L46" s="26">
        <v>1</v>
      </c>
      <c r="M46" s="26">
        <v>1</v>
      </c>
      <c r="N46" s="26">
        <v>1</v>
      </c>
      <c r="O46" s="26">
        <v>1</v>
      </c>
      <c r="P46" s="26">
        <v>1</v>
      </c>
      <c r="R46" t="s">
        <v>360</v>
      </c>
      <c r="S46" s="22">
        <v>6</v>
      </c>
      <c r="T46" s="14" t="s">
        <v>188</v>
      </c>
      <c r="V46" s="151">
        <v>39</v>
      </c>
      <c r="W46" s="26">
        <v>1</v>
      </c>
      <c r="X46" s="26">
        <v>1</v>
      </c>
      <c r="Y46" s="26">
        <v>1</v>
      </c>
      <c r="Z46" s="26">
        <v>1</v>
      </c>
      <c r="AA46" s="26">
        <v>1</v>
      </c>
      <c r="AB46" s="26">
        <v>1</v>
      </c>
      <c r="AC46" s="26">
        <v>1</v>
      </c>
      <c r="AD46" s="26">
        <v>1</v>
      </c>
      <c r="AE46" s="26">
        <v>1</v>
      </c>
      <c r="AF46" s="26">
        <v>1</v>
      </c>
      <c r="AG46" s="26">
        <v>1</v>
      </c>
      <c r="AH46" s="26">
        <v>1</v>
      </c>
      <c r="AM46" s="151">
        <v>39</v>
      </c>
      <c r="AN46" s="26">
        <f>W46*POLICY!$K40</f>
        <v>1</v>
      </c>
      <c r="AO46" s="26">
        <f>X46*POLICY!$K40</f>
        <v>1</v>
      </c>
      <c r="AP46" s="26">
        <f>Y46*POLICY!$K40</f>
        <v>1</v>
      </c>
      <c r="AQ46" s="26">
        <f>Z46*POLICY!$K40</f>
        <v>1</v>
      </c>
      <c r="AR46" s="26">
        <f>AA46*POLICY!$K40</f>
        <v>1</v>
      </c>
      <c r="AS46" s="26">
        <f>AB46*POLICY!$K40</f>
        <v>1</v>
      </c>
      <c r="AT46" s="26">
        <f>AC46*POLICY!$K40</f>
        <v>1</v>
      </c>
      <c r="AU46" s="26">
        <f>AD46*POLICY!$K40</f>
        <v>1</v>
      </c>
      <c r="AV46" s="26">
        <f>AE46*POLICY!$K40</f>
        <v>1</v>
      </c>
      <c r="AW46" s="26">
        <f>AF46*POLICY!$K40</f>
        <v>1</v>
      </c>
      <c r="AX46" s="26">
        <f>AG46*POLICY!$K40</f>
        <v>1</v>
      </c>
      <c r="AY46" s="167">
        <f>AH46*POLICY!$K40</f>
        <v>1</v>
      </c>
    </row>
    <row r="47" spans="1:51" x14ac:dyDescent="0.2">
      <c r="A47" t="s">
        <v>359</v>
      </c>
      <c r="B47" s="22">
        <v>6</v>
      </c>
      <c r="C47" s="14" t="s">
        <v>188</v>
      </c>
      <c r="D47" s="146">
        <v>40</v>
      </c>
      <c r="E47" s="26">
        <v>1</v>
      </c>
      <c r="F47" s="26">
        <v>1</v>
      </c>
      <c r="G47" s="26">
        <v>1</v>
      </c>
      <c r="H47" s="26">
        <v>1</v>
      </c>
      <c r="I47" s="26">
        <v>1</v>
      </c>
      <c r="J47" s="26">
        <v>1</v>
      </c>
      <c r="K47" s="26">
        <v>1</v>
      </c>
      <c r="L47" s="26">
        <v>1</v>
      </c>
      <c r="M47" s="26">
        <v>1</v>
      </c>
      <c r="N47" s="26">
        <v>1</v>
      </c>
      <c r="O47" s="26">
        <v>1</v>
      </c>
      <c r="P47" s="26">
        <v>1</v>
      </c>
      <c r="R47" t="s">
        <v>359</v>
      </c>
      <c r="S47" s="22">
        <v>6</v>
      </c>
      <c r="T47" s="14" t="s">
        <v>188</v>
      </c>
      <c r="V47" s="151">
        <v>40</v>
      </c>
      <c r="W47" s="26">
        <v>1</v>
      </c>
      <c r="X47" s="26">
        <v>1</v>
      </c>
      <c r="Y47" s="26">
        <v>1</v>
      </c>
      <c r="Z47" s="26">
        <v>1</v>
      </c>
      <c r="AA47" s="26">
        <v>1</v>
      </c>
      <c r="AB47" s="26">
        <v>1</v>
      </c>
      <c r="AC47" s="26">
        <v>1</v>
      </c>
      <c r="AD47" s="26">
        <v>1</v>
      </c>
      <c r="AE47" s="26">
        <v>1</v>
      </c>
      <c r="AF47" s="26">
        <v>1</v>
      </c>
      <c r="AG47" s="26">
        <v>1</v>
      </c>
      <c r="AH47" s="26">
        <v>1</v>
      </c>
      <c r="AM47" s="151">
        <v>40</v>
      </c>
      <c r="AN47" s="26">
        <f>W47*POLICY!$K41</f>
        <v>1</v>
      </c>
      <c r="AO47" s="26">
        <f>X47*POLICY!$K41</f>
        <v>1</v>
      </c>
      <c r="AP47" s="26">
        <f>Y47*POLICY!$K41</f>
        <v>1</v>
      </c>
      <c r="AQ47" s="26">
        <f>Z47*POLICY!$K41</f>
        <v>1</v>
      </c>
      <c r="AR47" s="26">
        <f>AA47*POLICY!$K41</f>
        <v>1</v>
      </c>
      <c r="AS47" s="26">
        <f>AB47*POLICY!$K41</f>
        <v>1</v>
      </c>
      <c r="AT47" s="26">
        <f>AC47*POLICY!$K41</f>
        <v>1</v>
      </c>
      <c r="AU47" s="26">
        <f>AD47*POLICY!$K41</f>
        <v>1</v>
      </c>
      <c r="AV47" s="26">
        <f>AE47*POLICY!$K41</f>
        <v>1</v>
      </c>
      <c r="AW47" s="26">
        <f>AF47*POLICY!$K41</f>
        <v>1</v>
      </c>
      <c r="AX47" s="26">
        <f>AG47*POLICY!$K41</f>
        <v>1</v>
      </c>
      <c r="AY47" s="167">
        <f>AH47*POLICY!$K41</f>
        <v>1</v>
      </c>
    </row>
    <row r="48" spans="1:51" x14ac:dyDescent="0.2">
      <c r="A48" t="s">
        <v>362</v>
      </c>
      <c r="B48" s="22">
        <v>6</v>
      </c>
      <c r="C48" s="14" t="s">
        <v>191</v>
      </c>
      <c r="D48" s="146">
        <v>41</v>
      </c>
      <c r="E48" s="26">
        <v>1</v>
      </c>
      <c r="F48" s="26">
        <v>1</v>
      </c>
      <c r="G48" s="26">
        <v>1</v>
      </c>
      <c r="H48" s="26">
        <v>1</v>
      </c>
      <c r="I48" s="26">
        <v>1</v>
      </c>
      <c r="J48" s="26">
        <v>1</v>
      </c>
      <c r="K48" s="26">
        <v>1</v>
      </c>
      <c r="L48" s="26">
        <v>1</v>
      </c>
      <c r="M48" s="26">
        <v>1</v>
      </c>
      <c r="N48" s="26">
        <v>1</v>
      </c>
      <c r="O48" s="26">
        <v>1</v>
      </c>
      <c r="P48" s="26">
        <v>1</v>
      </c>
      <c r="R48" t="s">
        <v>362</v>
      </c>
      <c r="S48" s="22">
        <v>6</v>
      </c>
      <c r="T48" s="14" t="s">
        <v>191</v>
      </c>
      <c r="V48" s="151">
        <v>41</v>
      </c>
      <c r="W48" s="26">
        <v>1</v>
      </c>
      <c r="X48" s="26">
        <v>1</v>
      </c>
      <c r="Y48" s="26">
        <v>1</v>
      </c>
      <c r="Z48" s="26">
        <v>1</v>
      </c>
      <c r="AA48" s="26">
        <v>1</v>
      </c>
      <c r="AB48" s="26">
        <v>1</v>
      </c>
      <c r="AC48" s="26">
        <v>1</v>
      </c>
      <c r="AD48" s="26">
        <v>1</v>
      </c>
      <c r="AE48" s="26">
        <v>1</v>
      </c>
      <c r="AF48" s="26">
        <v>1</v>
      </c>
      <c r="AG48" s="26">
        <v>1</v>
      </c>
      <c r="AH48" s="26">
        <v>1</v>
      </c>
      <c r="AM48" s="151">
        <v>41</v>
      </c>
      <c r="AN48" s="26">
        <f>W48*POLICY!$K42</f>
        <v>1</v>
      </c>
      <c r="AO48" s="26">
        <f>X48*POLICY!$K42</f>
        <v>1</v>
      </c>
      <c r="AP48" s="26">
        <f>Y48*POLICY!$K42</f>
        <v>1</v>
      </c>
      <c r="AQ48" s="26">
        <f>Z48*POLICY!$K42</f>
        <v>1</v>
      </c>
      <c r="AR48" s="26">
        <f>AA48*POLICY!$K42</f>
        <v>1</v>
      </c>
      <c r="AS48" s="26">
        <f>AB48*POLICY!$K42</f>
        <v>1</v>
      </c>
      <c r="AT48" s="26">
        <f>AC48*POLICY!$K42</f>
        <v>1</v>
      </c>
      <c r="AU48" s="26">
        <f>AD48*POLICY!$K42</f>
        <v>1</v>
      </c>
      <c r="AV48" s="26">
        <f>AE48*POLICY!$K42</f>
        <v>1</v>
      </c>
      <c r="AW48" s="26">
        <f>AF48*POLICY!$K42</f>
        <v>1</v>
      </c>
      <c r="AX48" s="26">
        <f>AG48*POLICY!$K42</f>
        <v>1</v>
      </c>
      <c r="AY48" s="167">
        <f>AH48*POLICY!$K42</f>
        <v>1</v>
      </c>
    </row>
    <row r="49" spans="1:51" x14ac:dyDescent="0.2">
      <c r="A49" t="s">
        <v>362</v>
      </c>
      <c r="B49" s="22">
        <v>6</v>
      </c>
      <c r="C49" s="14" t="s">
        <v>270</v>
      </c>
      <c r="D49" s="146">
        <v>42</v>
      </c>
      <c r="E49" s="26">
        <v>1</v>
      </c>
      <c r="F49" s="26">
        <v>1</v>
      </c>
      <c r="G49" s="26">
        <v>1</v>
      </c>
      <c r="H49" s="26">
        <v>1</v>
      </c>
      <c r="I49" s="26">
        <v>1</v>
      </c>
      <c r="J49" s="26">
        <v>1</v>
      </c>
      <c r="K49" s="26">
        <v>1</v>
      </c>
      <c r="L49" s="26">
        <v>1</v>
      </c>
      <c r="M49" s="26">
        <v>1</v>
      </c>
      <c r="N49" s="26">
        <v>1</v>
      </c>
      <c r="O49" s="26">
        <v>1</v>
      </c>
      <c r="P49" s="26">
        <v>1</v>
      </c>
      <c r="R49" t="s">
        <v>362</v>
      </c>
      <c r="S49" s="22">
        <v>6</v>
      </c>
      <c r="T49" s="14" t="s">
        <v>270</v>
      </c>
      <c r="V49" s="151">
        <v>42</v>
      </c>
      <c r="W49" s="26">
        <v>1</v>
      </c>
      <c r="X49" s="26">
        <v>1</v>
      </c>
      <c r="Y49" s="26">
        <v>1</v>
      </c>
      <c r="Z49" s="26">
        <v>1</v>
      </c>
      <c r="AA49" s="26">
        <v>1</v>
      </c>
      <c r="AB49" s="26">
        <v>1</v>
      </c>
      <c r="AC49" s="26">
        <v>1</v>
      </c>
      <c r="AD49" s="26">
        <v>1</v>
      </c>
      <c r="AE49" s="26">
        <v>1</v>
      </c>
      <c r="AF49" s="26">
        <v>1</v>
      </c>
      <c r="AG49" s="26">
        <v>1</v>
      </c>
      <c r="AH49" s="26">
        <v>1</v>
      </c>
      <c r="AM49" s="151">
        <v>42</v>
      </c>
      <c r="AN49" s="26">
        <f>W49*POLICY!$K43</f>
        <v>1</v>
      </c>
      <c r="AO49" s="26">
        <f>X49*POLICY!$K43</f>
        <v>1</v>
      </c>
      <c r="AP49" s="26">
        <f>Y49*POLICY!$K43</f>
        <v>1</v>
      </c>
      <c r="AQ49" s="26">
        <f>Z49*POLICY!$K43</f>
        <v>1</v>
      </c>
      <c r="AR49" s="26">
        <f>AA49*POLICY!$K43</f>
        <v>1</v>
      </c>
      <c r="AS49" s="26">
        <f>AB49*POLICY!$K43</f>
        <v>1</v>
      </c>
      <c r="AT49" s="26">
        <f>AC49*POLICY!$K43</f>
        <v>1</v>
      </c>
      <c r="AU49" s="26">
        <f>AD49*POLICY!$K43</f>
        <v>1</v>
      </c>
      <c r="AV49" s="26">
        <f>AE49*POLICY!$K43</f>
        <v>1</v>
      </c>
      <c r="AW49" s="26">
        <f>AF49*POLICY!$K43</f>
        <v>1</v>
      </c>
      <c r="AX49" s="26">
        <f>AG49*POLICY!$K43</f>
        <v>1</v>
      </c>
      <c r="AY49" s="167">
        <f>AH49*POLICY!$K43</f>
        <v>1</v>
      </c>
    </row>
    <row r="50" spans="1:51" x14ac:dyDescent="0.2">
      <c r="A50" t="s">
        <v>364</v>
      </c>
      <c r="B50" s="22">
        <v>6</v>
      </c>
      <c r="C50" s="14" t="s">
        <v>270</v>
      </c>
      <c r="D50" s="146">
        <v>43</v>
      </c>
      <c r="E50" s="26">
        <v>1</v>
      </c>
      <c r="F50" s="26">
        <v>1</v>
      </c>
      <c r="G50" s="26">
        <v>1</v>
      </c>
      <c r="H50" s="26">
        <v>1</v>
      </c>
      <c r="I50" s="26">
        <v>1</v>
      </c>
      <c r="J50" s="26">
        <v>1</v>
      </c>
      <c r="K50" s="26">
        <v>1</v>
      </c>
      <c r="L50" s="26">
        <v>1</v>
      </c>
      <c r="M50" s="26">
        <v>1</v>
      </c>
      <c r="N50" s="26">
        <v>1</v>
      </c>
      <c r="O50" s="26">
        <v>1</v>
      </c>
      <c r="P50" s="26">
        <v>1</v>
      </c>
      <c r="R50" t="s">
        <v>364</v>
      </c>
      <c r="S50" s="22">
        <v>6</v>
      </c>
      <c r="T50" s="14" t="s">
        <v>270</v>
      </c>
      <c r="V50" s="151">
        <v>43</v>
      </c>
      <c r="W50" s="26">
        <v>1</v>
      </c>
      <c r="X50" s="26">
        <v>1</v>
      </c>
      <c r="Y50" s="26">
        <v>1</v>
      </c>
      <c r="Z50" s="26">
        <v>1</v>
      </c>
      <c r="AA50" s="26">
        <v>1</v>
      </c>
      <c r="AB50" s="26">
        <v>1</v>
      </c>
      <c r="AC50" s="26">
        <v>1</v>
      </c>
      <c r="AD50" s="26">
        <v>1</v>
      </c>
      <c r="AE50" s="26">
        <v>1</v>
      </c>
      <c r="AF50" s="26">
        <v>1</v>
      </c>
      <c r="AG50" s="26">
        <v>1</v>
      </c>
      <c r="AH50" s="26">
        <v>1</v>
      </c>
      <c r="AI50" s="80" t="s">
        <v>502</v>
      </c>
      <c r="AM50" s="151">
        <v>43</v>
      </c>
      <c r="AN50" s="26">
        <f>W50*POLICY!$K44</f>
        <v>1</v>
      </c>
      <c r="AO50" s="26">
        <f>X50*POLICY!$K44</f>
        <v>1</v>
      </c>
      <c r="AP50" s="26">
        <f>Y50*POLICY!$K44</f>
        <v>1</v>
      </c>
      <c r="AQ50" s="26">
        <f>Z50*POLICY!$K44</f>
        <v>1</v>
      </c>
      <c r="AR50" s="26">
        <f>AA50*POLICY!$K44</f>
        <v>1</v>
      </c>
      <c r="AS50" s="26">
        <f>AB50*POLICY!$K44</f>
        <v>1</v>
      </c>
      <c r="AT50" s="26">
        <f>AC50*POLICY!$K44</f>
        <v>1</v>
      </c>
      <c r="AU50" s="26">
        <f>AD50*POLICY!$K44</f>
        <v>1</v>
      </c>
      <c r="AV50" s="26">
        <f>AE50*POLICY!$K44</f>
        <v>1</v>
      </c>
      <c r="AW50" s="26">
        <f>AF50*POLICY!$K44</f>
        <v>1</v>
      </c>
      <c r="AX50" s="26">
        <f>AG50*POLICY!$K44</f>
        <v>1</v>
      </c>
      <c r="AY50" s="167">
        <f>AH50*POLICY!$K44</f>
        <v>1</v>
      </c>
    </row>
    <row r="51" spans="1:51" x14ac:dyDescent="0.2">
      <c r="A51" t="s">
        <v>357</v>
      </c>
      <c r="B51" s="22">
        <v>7</v>
      </c>
      <c r="C51" s="14" t="s">
        <v>192</v>
      </c>
      <c r="D51" s="146">
        <v>44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1</v>
      </c>
      <c r="K51" s="26">
        <v>1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R51" t="s">
        <v>357</v>
      </c>
      <c r="S51" s="22">
        <v>7</v>
      </c>
      <c r="T51" s="14" t="s">
        <v>192</v>
      </c>
      <c r="V51" s="151">
        <v>44</v>
      </c>
      <c r="W51" s="26">
        <v>1</v>
      </c>
      <c r="X51" s="26">
        <v>1</v>
      </c>
      <c r="Y51" s="26">
        <v>1</v>
      </c>
      <c r="Z51" s="26">
        <v>1</v>
      </c>
      <c r="AA51" s="26">
        <v>1</v>
      </c>
      <c r="AB51" s="26">
        <v>1</v>
      </c>
      <c r="AC51" s="26">
        <v>1</v>
      </c>
      <c r="AD51" s="26">
        <v>1</v>
      </c>
      <c r="AE51" s="26">
        <v>1</v>
      </c>
      <c r="AF51" s="26">
        <v>1</v>
      </c>
      <c r="AG51" s="26">
        <v>1</v>
      </c>
      <c r="AH51" s="26">
        <v>1</v>
      </c>
      <c r="AM51" s="151">
        <v>44</v>
      </c>
      <c r="AN51" s="26">
        <f>W51*POLICY!$K45</f>
        <v>1</v>
      </c>
      <c r="AO51" s="26">
        <f>X51*POLICY!$K45</f>
        <v>1</v>
      </c>
      <c r="AP51" s="26">
        <f>Y51*POLICY!$K45</f>
        <v>1</v>
      </c>
      <c r="AQ51" s="26">
        <f>Z51*POLICY!$K45</f>
        <v>1</v>
      </c>
      <c r="AR51" s="26">
        <f>AA51*POLICY!$K45</f>
        <v>1</v>
      </c>
      <c r="AS51" s="26">
        <f>AB51*POLICY!$K45</f>
        <v>1</v>
      </c>
      <c r="AT51" s="26">
        <f>AC51*POLICY!$K45</f>
        <v>1</v>
      </c>
      <c r="AU51" s="26">
        <f>AD51*POLICY!$K45</f>
        <v>1</v>
      </c>
      <c r="AV51" s="26">
        <f>AE51*POLICY!$K45</f>
        <v>1</v>
      </c>
      <c r="AW51" s="26">
        <f>AF51*POLICY!$K45</f>
        <v>1</v>
      </c>
      <c r="AX51" s="26">
        <f>AG51*POLICY!$K45</f>
        <v>1</v>
      </c>
      <c r="AY51" s="167">
        <f>AH51*POLICY!$K45</f>
        <v>1</v>
      </c>
    </row>
    <row r="52" spans="1:51" x14ac:dyDescent="0.2">
      <c r="A52" t="s">
        <v>360</v>
      </c>
      <c r="B52" s="22">
        <v>7</v>
      </c>
      <c r="C52" s="14" t="s">
        <v>192</v>
      </c>
      <c r="D52" s="146">
        <v>45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  <c r="P52" s="26">
        <v>1</v>
      </c>
      <c r="R52" t="s">
        <v>360</v>
      </c>
      <c r="S52" s="22">
        <v>7</v>
      </c>
      <c r="T52" s="14" t="s">
        <v>192</v>
      </c>
      <c r="V52" s="151">
        <v>45</v>
      </c>
      <c r="W52" s="26">
        <v>1</v>
      </c>
      <c r="X52" s="26">
        <v>1</v>
      </c>
      <c r="Y52" s="26">
        <v>1</v>
      </c>
      <c r="Z52" s="26">
        <v>1</v>
      </c>
      <c r="AA52" s="26">
        <v>1</v>
      </c>
      <c r="AB52" s="26">
        <v>1</v>
      </c>
      <c r="AC52" s="26">
        <v>1</v>
      </c>
      <c r="AD52" s="26">
        <v>1</v>
      </c>
      <c r="AE52" s="26">
        <v>1</v>
      </c>
      <c r="AF52" s="26">
        <v>1</v>
      </c>
      <c r="AG52" s="26">
        <v>1</v>
      </c>
      <c r="AH52" s="26">
        <v>1</v>
      </c>
      <c r="AM52" s="151">
        <v>45</v>
      </c>
      <c r="AN52" s="26">
        <f>W52*POLICY!$K46</f>
        <v>1</v>
      </c>
      <c r="AO52" s="26">
        <f>X52*POLICY!$K46</f>
        <v>1</v>
      </c>
      <c r="AP52" s="26">
        <f>Y52*POLICY!$K46</f>
        <v>1</v>
      </c>
      <c r="AQ52" s="26">
        <f>Z52*POLICY!$K46</f>
        <v>1</v>
      </c>
      <c r="AR52" s="26">
        <f>AA52*POLICY!$K46</f>
        <v>1</v>
      </c>
      <c r="AS52" s="26">
        <f>AB52*POLICY!$K46</f>
        <v>1</v>
      </c>
      <c r="AT52" s="26">
        <f>AC52*POLICY!$K46</f>
        <v>1</v>
      </c>
      <c r="AU52" s="26">
        <f>AD52*POLICY!$K46</f>
        <v>1</v>
      </c>
      <c r="AV52" s="26">
        <f>AE52*POLICY!$K46</f>
        <v>1</v>
      </c>
      <c r="AW52" s="26">
        <f>AF52*POLICY!$K46</f>
        <v>1</v>
      </c>
      <c r="AX52" s="26">
        <f>AG52*POLICY!$K46</f>
        <v>1</v>
      </c>
      <c r="AY52" s="167">
        <f>AH52*POLICY!$K46</f>
        <v>1</v>
      </c>
    </row>
    <row r="53" spans="1:51" x14ac:dyDescent="0.2">
      <c r="A53" t="s">
        <v>359</v>
      </c>
      <c r="B53" s="22">
        <v>7</v>
      </c>
      <c r="C53" s="14" t="s">
        <v>192</v>
      </c>
      <c r="D53" s="146">
        <v>46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  <c r="P53" s="26">
        <v>1</v>
      </c>
      <c r="R53" t="s">
        <v>359</v>
      </c>
      <c r="S53" s="22">
        <v>7</v>
      </c>
      <c r="T53" s="14" t="s">
        <v>192</v>
      </c>
      <c r="V53" s="151">
        <v>46</v>
      </c>
      <c r="W53" s="26">
        <v>1</v>
      </c>
      <c r="X53" s="26">
        <v>1</v>
      </c>
      <c r="Y53" s="26">
        <v>1</v>
      </c>
      <c r="Z53" s="26">
        <v>1</v>
      </c>
      <c r="AA53" s="26">
        <v>1</v>
      </c>
      <c r="AB53" s="26">
        <v>1</v>
      </c>
      <c r="AC53" s="26">
        <v>1</v>
      </c>
      <c r="AD53" s="26">
        <v>1</v>
      </c>
      <c r="AE53" s="26">
        <v>1</v>
      </c>
      <c r="AF53" s="26">
        <v>1</v>
      </c>
      <c r="AG53" s="26">
        <v>1</v>
      </c>
      <c r="AH53" s="26">
        <v>1</v>
      </c>
      <c r="AM53" s="151">
        <v>46</v>
      </c>
      <c r="AN53" s="26">
        <f>W53*POLICY!$K47</f>
        <v>1</v>
      </c>
      <c r="AO53" s="26">
        <f>X53*POLICY!$K47</f>
        <v>1</v>
      </c>
      <c r="AP53" s="26">
        <f>Y53*POLICY!$K47</f>
        <v>1</v>
      </c>
      <c r="AQ53" s="26">
        <f>Z53*POLICY!$K47</f>
        <v>1</v>
      </c>
      <c r="AR53" s="26">
        <f>AA53*POLICY!$K47</f>
        <v>1</v>
      </c>
      <c r="AS53" s="26">
        <f>AB53*POLICY!$K47</f>
        <v>1</v>
      </c>
      <c r="AT53" s="26">
        <f>AC53*POLICY!$K47</f>
        <v>1</v>
      </c>
      <c r="AU53" s="26">
        <f>AD53*POLICY!$K47</f>
        <v>1</v>
      </c>
      <c r="AV53" s="26">
        <f>AE53*POLICY!$K47</f>
        <v>1</v>
      </c>
      <c r="AW53" s="26">
        <f>AF53*POLICY!$K47</f>
        <v>1</v>
      </c>
      <c r="AX53" s="26">
        <f>AG53*POLICY!$K47</f>
        <v>1</v>
      </c>
      <c r="AY53" s="167">
        <f>AH53*POLICY!$K47</f>
        <v>1</v>
      </c>
    </row>
    <row r="54" spans="1:51" x14ac:dyDescent="0.2">
      <c r="A54" t="s">
        <v>365</v>
      </c>
      <c r="B54" s="22">
        <v>7</v>
      </c>
      <c r="C54" s="14" t="s">
        <v>190</v>
      </c>
      <c r="D54" s="146">
        <v>47</v>
      </c>
      <c r="E54" s="26">
        <v>1</v>
      </c>
      <c r="F54" s="26">
        <v>1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6">
        <v>1</v>
      </c>
      <c r="R54" t="s">
        <v>365</v>
      </c>
      <c r="S54" s="22">
        <v>7</v>
      </c>
      <c r="T54" s="14" t="s">
        <v>190</v>
      </c>
      <c r="V54" s="151">
        <v>47</v>
      </c>
      <c r="W54" s="26">
        <v>1</v>
      </c>
      <c r="X54" s="26">
        <v>1</v>
      </c>
      <c r="Y54" s="26">
        <v>1</v>
      </c>
      <c r="Z54" s="26">
        <v>1</v>
      </c>
      <c r="AA54" s="26">
        <v>1</v>
      </c>
      <c r="AB54" s="26">
        <v>1</v>
      </c>
      <c r="AC54" s="26">
        <v>1</v>
      </c>
      <c r="AD54" s="26">
        <v>1</v>
      </c>
      <c r="AE54" s="26">
        <v>1</v>
      </c>
      <c r="AF54" s="26">
        <v>1</v>
      </c>
      <c r="AG54" s="26">
        <v>1</v>
      </c>
      <c r="AH54" s="26">
        <v>1</v>
      </c>
      <c r="AM54" s="151">
        <v>47</v>
      </c>
      <c r="AN54" s="26">
        <f>W54*POLICY!$K48</f>
        <v>1</v>
      </c>
      <c r="AO54" s="26">
        <f>X54*POLICY!$K48</f>
        <v>1</v>
      </c>
      <c r="AP54" s="26">
        <f>Y54*POLICY!$K48</f>
        <v>1</v>
      </c>
      <c r="AQ54" s="26">
        <f>Z54*POLICY!$K48</f>
        <v>1</v>
      </c>
      <c r="AR54" s="26">
        <f>AA54*POLICY!$K48</f>
        <v>1</v>
      </c>
      <c r="AS54" s="26">
        <f>AB54*POLICY!$K48</f>
        <v>1</v>
      </c>
      <c r="AT54" s="26">
        <f>AC54*POLICY!$K48</f>
        <v>1</v>
      </c>
      <c r="AU54" s="26">
        <f>AD54*POLICY!$K48</f>
        <v>1</v>
      </c>
      <c r="AV54" s="26">
        <f>AE54*POLICY!$K48</f>
        <v>1</v>
      </c>
      <c r="AW54" s="26">
        <f>AF54*POLICY!$K48</f>
        <v>1</v>
      </c>
      <c r="AX54" s="26">
        <f>AG54*POLICY!$K48</f>
        <v>1</v>
      </c>
      <c r="AY54" s="167">
        <f>AH54*POLICY!$K48</f>
        <v>1</v>
      </c>
    </row>
    <row r="55" spans="1:51" x14ac:dyDescent="0.2">
      <c r="A55" t="s">
        <v>364</v>
      </c>
      <c r="B55" s="22">
        <v>7</v>
      </c>
      <c r="C55" s="14" t="s">
        <v>189</v>
      </c>
      <c r="D55" s="146">
        <v>48</v>
      </c>
      <c r="E55" s="173">
        <v>1</v>
      </c>
      <c r="F55" s="173">
        <v>1</v>
      </c>
      <c r="G55" s="173">
        <v>1</v>
      </c>
      <c r="H55" s="173">
        <v>1</v>
      </c>
      <c r="I55" s="173">
        <v>1</v>
      </c>
      <c r="J55" s="173">
        <v>1</v>
      </c>
      <c r="K55" s="173">
        <v>1</v>
      </c>
      <c r="L55" s="173">
        <v>1</v>
      </c>
      <c r="M55" s="173">
        <v>1</v>
      </c>
      <c r="N55" s="173">
        <v>1</v>
      </c>
      <c r="O55" s="173">
        <v>1</v>
      </c>
      <c r="P55" s="173">
        <v>1</v>
      </c>
      <c r="R55" t="s">
        <v>364</v>
      </c>
      <c r="S55" s="22">
        <v>7</v>
      </c>
      <c r="T55" s="14" t="s">
        <v>189</v>
      </c>
      <c r="V55" s="151">
        <v>48</v>
      </c>
      <c r="W55" s="147" t="s">
        <v>492</v>
      </c>
      <c r="X55" s="147"/>
      <c r="AM55" s="151">
        <v>48</v>
      </c>
      <c r="AN55" s="26" t="e">
        <f>W55*POLICY!$K49</f>
        <v>#VALUE!</v>
      </c>
      <c r="AO55" s="26">
        <f>X55*POLICY!$K49</f>
        <v>0</v>
      </c>
      <c r="AP55" s="26">
        <f>Y55*POLICY!$K49</f>
        <v>0</v>
      </c>
      <c r="AQ55" s="26">
        <f>Z55*POLICY!$K49</f>
        <v>0</v>
      </c>
      <c r="AR55" s="26">
        <f>AA55*POLICY!$K49</f>
        <v>0</v>
      </c>
      <c r="AS55" s="26">
        <f>AB55*POLICY!$K49</f>
        <v>0</v>
      </c>
      <c r="AT55" s="26">
        <f>AC55*POLICY!$K49</f>
        <v>0</v>
      </c>
      <c r="AU55" s="26">
        <f>AD55*POLICY!$K49</f>
        <v>0</v>
      </c>
      <c r="AV55" s="26">
        <f>AE55*POLICY!$K49</f>
        <v>0</v>
      </c>
      <c r="AW55" s="26">
        <f>AF55*POLICY!$K49</f>
        <v>0</v>
      </c>
      <c r="AX55" s="26">
        <f>AG55*POLICY!$K49</f>
        <v>0</v>
      </c>
      <c r="AY55" s="167">
        <f>AH55*POLICY!$K49</f>
        <v>0</v>
      </c>
    </row>
    <row r="56" spans="1:51" x14ac:dyDescent="0.2">
      <c r="A56" t="s">
        <v>363</v>
      </c>
      <c r="B56" s="22">
        <v>7</v>
      </c>
      <c r="C56" s="14" t="s">
        <v>188</v>
      </c>
      <c r="D56" s="146">
        <v>49</v>
      </c>
      <c r="E56" s="147">
        <v>1</v>
      </c>
      <c r="F56" s="147">
        <v>1</v>
      </c>
      <c r="G56" s="147">
        <v>1</v>
      </c>
      <c r="H56" s="147">
        <v>1</v>
      </c>
      <c r="I56" s="147">
        <v>1</v>
      </c>
      <c r="J56" s="147">
        <v>1</v>
      </c>
      <c r="K56" s="147">
        <v>1</v>
      </c>
      <c r="L56" s="147">
        <v>1</v>
      </c>
      <c r="M56" s="147">
        <v>1</v>
      </c>
      <c r="N56" s="147">
        <v>1</v>
      </c>
      <c r="O56" s="147">
        <v>1</v>
      </c>
      <c r="P56" s="147">
        <v>1</v>
      </c>
      <c r="R56" t="s">
        <v>363</v>
      </c>
      <c r="S56" s="22">
        <v>7</v>
      </c>
      <c r="T56" s="14" t="s">
        <v>188</v>
      </c>
      <c r="V56" s="151">
        <v>49</v>
      </c>
      <c r="W56" s="147">
        <v>1</v>
      </c>
      <c r="X56" s="147">
        <v>1</v>
      </c>
      <c r="Y56" s="147">
        <v>1</v>
      </c>
      <c r="Z56" s="147">
        <v>1</v>
      </c>
      <c r="AA56" s="147">
        <v>1</v>
      </c>
      <c r="AB56" s="147">
        <v>1</v>
      </c>
      <c r="AC56" s="147">
        <v>1</v>
      </c>
      <c r="AD56" s="147">
        <v>1</v>
      </c>
      <c r="AE56" s="147">
        <v>1</v>
      </c>
      <c r="AF56" s="147">
        <v>1</v>
      </c>
      <c r="AG56" s="147">
        <v>1</v>
      </c>
      <c r="AH56" s="147">
        <v>1</v>
      </c>
      <c r="AM56" s="151">
        <v>49</v>
      </c>
      <c r="AN56" s="26">
        <f>W56*POLICY!$K50</f>
        <v>1</v>
      </c>
      <c r="AO56" s="26">
        <f>X56*POLICY!$K50</f>
        <v>1</v>
      </c>
      <c r="AP56" s="26">
        <f>Y56*POLICY!$K50</f>
        <v>1</v>
      </c>
      <c r="AQ56" s="26">
        <f>Z56*POLICY!$K50</f>
        <v>1</v>
      </c>
      <c r="AR56" s="26">
        <f>AA56*POLICY!$K50</f>
        <v>1</v>
      </c>
      <c r="AS56" s="26">
        <f>AB56*POLICY!$K50</f>
        <v>1</v>
      </c>
      <c r="AT56" s="26">
        <f>AC56*POLICY!$K50</f>
        <v>1</v>
      </c>
      <c r="AU56" s="26">
        <f>AD56*POLICY!$K50</f>
        <v>1</v>
      </c>
      <c r="AV56" s="26">
        <f>AE56*POLICY!$K50</f>
        <v>1</v>
      </c>
      <c r="AW56" s="26">
        <f>AF56*POLICY!$K50</f>
        <v>1</v>
      </c>
      <c r="AX56" s="26">
        <f>AG56*POLICY!$K50</f>
        <v>1</v>
      </c>
      <c r="AY56" s="167">
        <f>AH56*POLICY!$K50</f>
        <v>1</v>
      </c>
    </row>
    <row r="57" spans="1:51" x14ac:dyDescent="0.2">
      <c r="A57" t="s">
        <v>357</v>
      </c>
      <c r="B57" s="22">
        <v>7</v>
      </c>
      <c r="C57" s="14" t="s">
        <v>188</v>
      </c>
      <c r="D57" s="72">
        <v>50</v>
      </c>
      <c r="E57" s="147">
        <v>1</v>
      </c>
      <c r="F57" s="147">
        <v>1</v>
      </c>
      <c r="G57" s="147">
        <v>1</v>
      </c>
      <c r="H57" s="147">
        <v>1</v>
      </c>
      <c r="I57" s="147">
        <v>1</v>
      </c>
      <c r="J57" s="147">
        <v>1</v>
      </c>
      <c r="K57" s="147">
        <v>1</v>
      </c>
      <c r="L57" s="147">
        <v>1</v>
      </c>
      <c r="M57" s="147">
        <v>1</v>
      </c>
      <c r="N57" s="147">
        <v>1</v>
      </c>
      <c r="O57" s="147">
        <v>1</v>
      </c>
      <c r="P57" s="147">
        <v>1</v>
      </c>
      <c r="R57" t="s">
        <v>357</v>
      </c>
      <c r="S57" s="22">
        <v>7</v>
      </c>
      <c r="T57" s="14" t="s">
        <v>188</v>
      </c>
      <c r="V57" s="122">
        <v>50</v>
      </c>
      <c r="W57" s="147">
        <v>1</v>
      </c>
      <c r="X57" s="147">
        <v>1</v>
      </c>
      <c r="Y57" s="147">
        <v>1</v>
      </c>
      <c r="Z57" s="147">
        <v>1</v>
      </c>
      <c r="AA57" s="147">
        <v>1</v>
      </c>
      <c r="AB57" s="147">
        <v>1</v>
      </c>
      <c r="AC57" s="147">
        <v>1</v>
      </c>
      <c r="AD57" s="147">
        <v>1</v>
      </c>
      <c r="AE57" s="147">
        <v>1</v>
      </c>
      <c r="AF57" s="147">
        <v>1</v>
      </c>
      <c r="AG57" s="147">
        <v>1</v>
      </c>
      <c r="AH57" s="147">
        <v>1</v>
      </c>
      <c r="AM57" s="122">
        <v>50</v>
      </c>
      <c r="AN57" s="26">
        <f>W57*POLICY!$K51</f>
        <v>1</v>
      </c>
      <c r="AO57" s="26">
        <f>X57*POLICY!$K51</f>
        <v>1</v>
      </c>
      <c r="AP57" s="26">
        <f>Y57*POLICY!$K51</f>
        <v>1</v>
      </c>
      <c r="AQ57" s="26">
        <f>Z57*POLICY!$K51</f>
        <v>1</v>
      </c>
      <c r="AR57" s="26">
        <f>AA57*POLICY!$K51</f>
        <v>1</v>
      </c>
      <c r="AS57" s="26">
        <f>AB57*POLICY!$K51</f>
        <v>1</v>
      </c>
      <c r="AT57" s="26">
        <f>AC57*POLICY!$K51</f>
        <v>1</v>
      </c>
      <c r="AU57" s="26">
        <f>AD57*POLICY!$K51</f>
        <v>1</v>
      </c>
      <c r="AV57" s="26">
        <f>AE57*POLICY!$K51</f>
        <v>1</v>
      </c>
      <c r="AW57" s="26">
        <f>AF57*POLICY!$K51</f>
        <v>1</v>
      </c>
      <c r="AX57" s="26">
        <f>AG57*POLICY!$K51</f>
        <v>1</v>
      </c>
      <c r="AY57" s="167">
        <f>AH57*POLICY!$K51</f>
        <v>1</v>
      </c>
    </row>
    <row r="58" spans="1:51" x14ac:dyDescent="0.2">
      <c r="A58" t="s">
        <v>360</v>
      </c>
      <c r="B58" s="22">
        <v>7</v>
      </c>
      <c r="C58" s="14" t="s">
        <v>188</v>
      </c>
      <c r="D58" s="72">
        <v>51</v>
      </c>
      <c r="E58" s="147">
        <v>1</v>
      </c>
      <c r="F58" s="147">
        <v>1</v>
      </c>
      <c r="G58" s="147">
        <v>1</v>
      </c>
      <c r="H58" s="147">
        <v>1</v>
      </c>
      <c r="I58" s="147">
        <v>1</v>
      </c>
      <c r="J58" s="147">
        <v>1</v>
      </c>
      <c r="K58" s="147">
        <v>1</v>
      </c>
      <c r="L58" s="147">
        <v>1</v>
      </c>
      <c r="M58" s="147">
        <v>1</v>
      </c>
      <c r="N58" s="147">
        <v>1</v>
      </c>
      <c r="O58" s="147">
        <v>1</v>
      </c>
      <c r="P58" s="147">
        <v>1</v>
      </c>
      <c r="R58" t="s">
        <v>360</v>
      </c>
      <c r="S58" s="22">
        <v>7</v>
      </c>
      <c r="T58" s="14" t="s">
        <v>188</v>
      </c>
      <c r="V58" s="122">
        <v>51</v>
      </c>
      <c r="W58" s="147">
        <v>1</v>
      </c>
      <c r="X58" s="147">
        <v>1</v>
      </c>
      <c r="Y58" s="147">
        <v>1</v>
      </c>
      <c r="Z58" s="147">
        <v>1</v>
      </c>
      <c r="AA58" s="147">
        <v>1</v>
      </c>
      <c r="AB58" s="147">
        <v>1</v>
      </c>
      <c r="AC58" s="147">
        <v>1</v>
      </c>
      <c r="AD58" s="147">
        <v>1</v>
      </c>
      <c r="AE58" s="147">
        <v>1</v>
      </c>
      <c r="AF58" s="147">
        <v>1</v>
      </c>
      <c r="AG58" s="147">
        <v>1</v>
      </c>
      <c r="AH58" s="147">
        <v>1</v>
      </c>
      <c r="AM58" s="122">
        <v>51</v>
      </c>
      <c r="AN58" s="26">
        <f>W58*POLICY!$K52</f>
        <v>1</v>
      </c>
      <c r="AO58" s="26">
        <f>X58*POLICY!$K52</f>
        <v>1</v>
      </c>
      <c r="AP58" s="26">
        <f>Y58*POLICY!$K52</f>
        <v>1</v>
      </c>
      <c r="AQ58" s="26">
        <f>Z58*POLICY!$K52</f>
        <v>1</v>
      </c>
      <c r="AR58" s="26">
        <f>AA58*POLICY!$K52</f>
        <v>1</v>
      </c>
      <c r="AS58" s="26">
        <f>AB58*POLICY!$K52</f>
        <v>1</v>
      </c>
      <c r="AT58" s="26">
        <f>AC58*POLICY!$K52</f>
        <v>1</v>
      </c>
      <c r="AU58" s="26">
        <f>AD58*POLICY!$K52</f>
        <v>1</v>
      </c>
      <c r="AV58" s="26">
        <f>AE58*POLICY!$K52</f>
        <v>1</v>
      </c>
      <c r="AW58" s="26">
        <f>AF58*POLICY!$K52</f>
        <v>1</v>
      </c>
      <c r="AX58" s="26">
        <f>AG58*POLICY!$K52</f>
        <v>1</v>
      </c>
      <c r="AY58" s="167">
        <f>AH58*POLICY!$K52</f>
        <v>1</v>
      </c>
    </row>
    <row r="59" spans="1:51" x14ac:dyDescent="0.2">
      <c r="A59" t="s">
        <v>359</v>
      </c>
      <c r="B59" s="22">
        <v>7</v>
      </c>
      <c r="C59" s="14" t="s">
        <v>188</v>
      </c>
      <c r="D59" s="72">
        <v>52</v>
      </c>
      <c r="E59" s="147">
        <v>1</v>
      </c>
      <c r="F59" s="147">
        <v>1</v>
      </c>
      <c r="G59" s="147">
        <v>1</v>
      </c>
      <c r="H59" s="147">
        <v>1</v>
      </c>
      <c r="I59" s="147">
        <v>1</v>
      </c>
      <c r="J59" s="147">
        <v>1</v>
      </c>
      <c r="K59" s="147">
        <v>1</v>
      </c>
      <c r="L59" s="147">
        <v>1</v>
      </c>
      <c r="M59" s="147">
        <v>1</v>
      </c>
      <c r="N59" s="147">
        <v>1</v>
      </c>
      <c r="O59" s="147">
        <v>1</v>
      </c>
      <c r="P59" s="147">
        <v>1</v>
      </c>
      <c r="R59" t="s">
        <v>359</v>
      </c>
      <c r="S59" s="22">
        <v>7</v>
      </c>
      <c r="T59" s="14" t="s">
        <v>188</v>
      </c>
      <c r="V59" s="122">
        <v>52</v>
      </c>
      <c r="W59" s="147">
        <v>1</v>
      </c>
      <c r="X59" s="147">
        <v>1</v>
      </c>
      <c r="Y59" s="147">
        <v>1</v>
      </c>
      <c r="Z59" s="147">
        <v>1</v>
      </c>
      <c r="AA59" s="147">
        <v>1</v>
      </c>
      <c r="AB59" s="147">
        <v>1</v>
      </c>
      <c r="AC59" s="147">
        <v>1</v>
      </c>
      <c r="AD59" s="147">
        <v>1</v>
      </c>
      <c r="AE59" s="147">
        <v>1</v>
      </c>
      <c r="AF59" s="147">
        <v>1</v>
      </c>
      <c r="AG59" s="147">
        <v>1</v>
      </c>
      <c r="AH59" s="147">
        <v>1</v>
      </c>
      <c r="AM59" s="122">
        <v>52</v>
      </c>
      <c r="AN59" s="26">
        <f>W59*POLICY!$K53</f>
        <v>1</v>
      </c>
      <c r="AO59" s="26">
        <f>X59*POLICY!$K53</f>
        <v>1</v>
      </c>
      <c r="AP59" s="26">
        <f>Y59*POLICY!$K53</f>
        <v>1</v>
      </c>
      <c r="AQ59" s="26">
        <f>Z59*POLICY!$K53</f>
        <v>1</v>
      </c>
      <c r="AR59" s="26">
        <f>AA59*POLICY!$K53</f>
        <v>1</v>
      </c>
      <c r="AS59" s="26">
        <f>AB59*POLICY!$K53</f>
        <v>1</v>
      </c>
      <c r="AT59" s="26">
        <f>AC59*POLICY!$K53</f>
        <v>1</v>
      </c>
      <c r="AU59" s="26">
        <f>AD59*POLICY!$K53</f>
        <v>1</v>
      </c>
      <c r="AV59" s="26">
        <f>AE59*POLICY!$K53</f>
        <v>1</v>
      </c>
      <c r="AW59" s="26">
        <f>AF59*POLICY!$K53</f>
        <v>1</v>
      </c>
      <c r="AX59" s="26">
        <f>AG59*POLICY!$K53</f>
        <v>1</v>
      </c>
      <c r="AY59" s="167">
        <f>AH59*POLICY!$K53</f>
        <v>1</v>
      </c>
    </row>
    <row r="60" spans="1:51" x14ac:dyDescent="0.2">
      <c r="A60" t="s">
        <v>362</v>
      </c>
      <c r="B60" s="22">
        <v>7</v>
      </c>
      <c r="C60" s="14" t="s">
        <v>191</v>
      </c>
      <c r="D60" s="72">
        <v>53</v>
      </c>
      <c r="E60" s="147">
        <v>1</v>
      </c>
      <c r="F60" s="147">
        <v>1</v>
      </c>
      <c r="G60" s="147">
        <v>1</v>
      </c>
      <c r="H60" s="147">
        <v>1</v>
      </c>
      <c r="I60" s="147">
        <v>1</v>
      </c>
      <c r="J60" s="147">
        <v>1</v>
      </c>
      <c r="K60" s="147">
        <v>1</v>
      </c>
      <c r="L60" s="147">
        <v>1</v>
      </c>
      <c r="M60" s="147">
        <v>1</v>
      </c>
      <c r="N60" s="147">
        <v>1</v>
      </c>
      <c r="O60" s="147">
        <v>1</v>
      </c>
      <c r="P60" s="147">
        <v>1</v>
      </c>
      <c r="R60" t="s">
        <v>362</v>
      </c>
      <c r="S60" s="22">
        <v>7</v>
      </c>
      <c r="T60" s="14" t="s">
        <v>191</v>
      </c>
      <c r="V60" s="122">
        <v>53</v>
      </c>
      <c r="W60" s="147">
        <v>1</v>
      </c>
      <c r="X60" s="147">
        <v>1</v>
      </c>
      <c r="Y60" s="147">
        <v>1</v>
      </c>
      <c r="Z60" s="147">
        <v>1</v>
      </c>
      <c r="AA60" s="147">
        <v>1</v>
      </c>
      <c r="AB60" s="147">
        <v>1</v>
      </c>
      <c r="AC60" s="147">
        <v>1</v>
      </c>
      <c r="AD60" s="147">
        <v>1</v>
      </c>
      <c r="AE60" s="147">
        <v>1</v>
      </c>
      <c r="AF60" s="147">
        <v>1</v>
      </c>
      <c r="AG60" s="147">
        <v>1</v>
      </c>
      <c r="AH60" s="147">
        <v>1</v>
      </c>
      <c r="AM60" s="122">
        <v>53</v>
      </c>
      <c r="AN60" s="26">
        <f>W60*POLICY!$K54</f>
        <v>1</v>
      </c>
      <c r="AO60" s="26">
        <f>X60*POLICY!$K54</f>
        <v>1</v>
      </c>
      <c r="AP60" s="26">
        <f>Y60*POLICY!$K54</f>
        <v>1</v>
      </c>
      <c r="AQ60" s="26">
        <f>Z60*POLICY!$K54</f>
        <v>1</v>
      </c>
      <c r="AR60" s="26">
        <f>AA60*POLICY!$K54</f>
        <v>1</v>
      </c>
      <c r="AS60" s="26">
        <f>AB60*POLICY!$K54</f>
        <v>1</v>
      </c>
      <c r="AT60" s="26">
        <f>AC60*POLICY!$K54</f>
        <v>1</v>
      </c>
      <c r="AU60" s="26">
        <f>AD60*POLICY!$K54</f>
        <v>1</v>
      </c>
      <c r="AV60" s="26">
        <f>AE60*POLICY!$K54</f>
        <v>1</v>
      </c>
      <c r="AW60" s="26">
        <f>AF60*POLICY!$K54</f>
        <v>1</v>
      </c>
      <c r="AX60" s="26">
        <f>AG60*POLICY!$K54</f>
        <v>1</v>
      </c>
      <c r="AY60" s="167">
        <f>AH60*POLICY!$K54</f>
        <v>1</v>
      </c>
    </row>
    <row r="61" spans="1:51" x14ac:dyDescent="0.2">
      <c r="A61" t="s">
        <v>362</v>
      </c>
      <c r="B61" s="22">
        <v>7</v>
      </c>
      <c r="C61" s="14" t="s">
        <v>270</v>
      </c>
      <c r="D61" s="72">
        <v>54</v>
      </c>
      <c r="E61" s="147">
        <v>1</v>
      </c>
      <c r="F61" s="147">
        <v>1</v>
      </c>
      <c r="G61" s="147">
        <v>1</v>
      </c>
      <c r="H61" s="147">
        <v>1</v>
      </c>
      <c r="I61" s="147">
        <v>1</v>
      </c>
      <c r="J61" s="147">
        <v>1</v>
      </c>
      <c r="K61" s="147">
        <v>1</v>
      </c>
      <c r="L61" s="147">
        <v>1</v>
      </c>
      <c r="M61" s="147">
        <v>1</v>
      </c>
      <c r="N61" s="147">
        <v>1</v>
      </c>
      <c r="O61" s="147">
        <v>1</v>
      </c>
      <c r="P61" s="147">
        <v>1</v>
      </c>
      <c r="R61" t="s">
        <v>362</v>
      </c>
      <c r="S61" s="22">
        <v>7</v>
      </c>
      <c r="T61" s="14" t="s">
        <v>270</v>
      </c>
      <c r="V61" s="122">
        <v>54</v>
      </c>
      <c r="W61" s="147">
        <v>1</v>
      </c>
      <c r="X61" s="147">
        <v>1</v>
      </c>
      <c r="Y61" s="147">
        <v>1</v>
      </c>
      <c r="Z61" s="147">
        <v>1</v>
      </c>
      <c r="AA61" s="147">
        <v>1</v>
      </c>
      <c r="AB61" s="147">
        <v>1</v>
      </c>
      <c r="AC61" s="147">
        <v>1</v>
      </c>
      <c r="AD61" s="147">
        <v>1</v>
      </c>
      <c r="AE61" s="147">
        <v>1</v>
      </c>
      <c r="AF61" s="147">
        <v>1</v>
      </c>
      <c r="AG61" s="147">
        <v>1</v>
      </c>
      <c r="AH61" s="147">
        <v>1</v>
      </c>
      <c r="AM61" s="122">
        <v>54</v>
      </c>
      <c r="AN61" s="26">
        <f>W61*POLICY!$K55</f>
        <v>1</v>
      </c>
      <c r="AO61" s="26">
        <f>X61*POLICY!$K55</f>
        <v>1</v>
      </c>
      <c r="AP61" s="26">
        <f>Y61*POLICY!$K55</f>
        <v>1</v>
      </c>
      <c r="AQ61" s="26">
        <f>Z61*POLICY!$K55</f>
        <v>1</v>
      </c>
      <c r="AR61" s="26">
        <f>AA61*POLICY!$K55</f>
        <v>1</v>
      </c>
      <c r="AS61" s="26">
        <f>AB61*POLICY!$K55</f>
        <v>1</v>
      </c>
      <c r="AT61" s="26">
        <f>AC61*POLICY!$K55</f>
        <v>1</v>
      </c>
      <c r="AU61" s="26">
        <f>AD61*POLICY!$K55</f>
        <v>1</v>
      </c>
      <c r="AV61" s="26">
        <f>AE61*POLICY!$K55</f>
        <v>1</v>
      </c>
      <c r="AW61" s="26">
        <f>AF61*POLICY!$K55</f>
        <v>1</v>
      </c>
      <c r="AX61" s="26">
        <f>AG61*POLICY!$K55</f>
        <v>1</v>
      </c>
      <c r="AY61" s="167">
        <f>AH61*POLICY!$K55</f>
        <v>1</v>
      </c>
    </row>
    <row r="62" spans="1:51" x14ac:dyDescent="0.2">
      <c r="A62" t="s">
        <v>364</v>
      </c>
      <c r="B62" s="22">
        <v>7</v>
      </c>
      <c r="C62" s="14" t="s">
        <v>270</v>
      </c>
      <c r="D62" s="72">
        <v>55</v>
      </c>
      <c r="E62" s="26">
        <v>1</v>
      </c>
      <c r="F62" s="26">
        <v>1</v>
      </c>
      <c r="G62" s="26">
        <v>1</v>
      </c>
      <c r="H62" s="26">
        <v>1</v>
      </c>
      <c r="I62" s="26">
        <v>1</v>
      </c>
      <c r="J62" s="26">
        <v>1</v>
      </c>
      <c r="K62" s="26">
        <v>1</v>
      </c>
      <c r="L62" s="26">
        <v>1</v>
      </c>
      <c r="M62" s="26">
        <v>1</v>
      </c>
      <c r="N62" s="26">
        <v>1</v>
      </c>
      <c r="O62" s="26">
        <v>1</v>
      </c>
      <c r="P62" s="26">
        <v>1</v>
      </c>
      <c r="R62" t="s">
        <v>364</v>
      </c>
      <c r="S62" s="22">
        <v>7</v>
      </c>
      <c r="T62" s="14" t="s">
        <v>270</v>
      </c>
      <c r="V62" s="122">
        <v>55</v>
      </c>
      <c r="W62" s="26">
        <v>1</v>
      </c>
      <c r="X62" s="26">
        <v>1</v>
      </c>
      <c r="Y62" s="26">
        <v>1</v>
      </c>
      <c r="Z62" s="26">
        <v>1</v>
      </c>
      <c r="AA62" s="26">
        <v>1</v>
      </c>
      <c r="AB62" s="26">
        <v>1</v>
      </c>
      <c r="AC62" s="26">
        <v>1</v>
      </c>
      <c r="AD62" s="26">
        <v>1</v>
      </c>
      <c r="AE62" s="26">
        <v>1</v>
      </c>
      <c r="AF62" s="26">
        <v>1</v>
      </c>
      <c r="AG62" s="26">
        <v>1</v>
      </c>
      <c r="AH62" s="26">
        <v>1</v>
      </c>
      <c r="AI62" s="80" t="s">
        <v>502</v>
      </c>
      <c r="AM62" s="122">
        <v>55</v>
      </c>
      <c r="AN62" s="26">
        <f>W62*POLICY!$K56</f>
        <v>1</v>
      </c>
      <c r="AO62" s="26">
        <f>X62*POLICY!$K56</f>
        <v>1</v>
      </c>
      <c r="AP62" s="26">
        <f>Y62*POLICY!$K56</f>
        <v>1</v>
      </c>
      <c r="AQ62" s="26">
        <f>Z62*POLICY!$K56</f>
        <v>1</v>
      </c>
      <c r="AR62" s="26">
        <f>AA62*POLICY!$K56</f>
        <v>1</v>
      </c>
      <c r="AS62" s="26">
        <f>AB62*POLICY!$K56</f>
        <v>1</v>
      </c>
      <c r="AT62" s="26">
        <f>AC62*POLICY!$K56</f>
        <v>1</v>
      </c>
      <c r="AU62" s="26">
        <f>AD62*POLICY!$K56</f>
        <v>1</v>
      </c>
      <c r="AV62" s="26">
        <f>AE62*POLICY!$K56</f>
        <v>1</v>
      </c>
      <c r="AW62" s="26">
        <f>AF62*POLICY!$K56</f>
        <v>1</v>
      </c>
      <c r="AX62" s="26">
        <f>AG62*POLICY!$K56</f>
        <v>1</v>
      </c>
      <c r="AY62" s="167">
        <f>AH62*POLICY!$K56</f>
        <v>1</v>
      </c>
    </row>
    <row r="63" spans="1:51" x14ac:dyDescent="0.2">
      <c r="A63" t="s">
        <v>366</v>
      </c>
      <c r="B63" s="22">
        <v>7</v>
      </c>
      <c r="C63" s="14" t="s">
        <v>270</v>
      </c>
      <c r="D63" s="72">
        <v>56</v>
      </c>
      <c r="E63" s="173">
        <v>1</v>
      </c>
      <c r="F63" s="173">
        <v>1</v>
      </c>
      <c r="G63" s="173">
        <v>1</v>
      </c>
      <c r="H63" s="173">
        <v>1</v>
      </c>
      <c r="I63" s="173">
        <v>1</v>
      </c>
      <c r="J63" s="173">
        <v>1</v>
      </c>
      <c r="K63" s="173">
        <v>1</v>
      </c>
      <c r="L63" s="173">
        <v>1</v>
      </c>
      <c r="M63" s="173">
        <v>1</v>
      </c>
      <c r="N63" s="173">
        <v>1</v>
      </c>
      <c r="O63" s="173">
        <v>1</v>
      </c>
      <c r="P63" s="173">
        <v>1</v>
      </c>
      <c r="R63" t="s">
        <v>366</v>
      </c>
      <c r="S63" s="22">
        <v>7</v>
      </c>
      <c r="T63" s="14" t="s">
        <v>270</v>
      </c>
      <c r="V63" s="122">
        <v>56</v>
      </c>
      <c r="W63" s="27" t="s">
        <v>492</v>
      </c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M63" s="122">
        <v>56</v>
      </c>
      <c r="AN63" s="26" t="e">
        <f>W63*POLICY!$K57</f>
        <v>#VALUE!</v>
      </c>
      <c r="AO63" s="26">
        <f>X63*POLICY!$K57</f>
        <v>0</v>
      </c>
      <c r="AP63" s="26">
        <f>Y63*POLICY!$K57</f>
        <v>0</v>
      </c>
      <c r="AQ63" s="26">
        <f>Z63*POLICY!$K57</f>
        <v>0</v>
      </c>
      <c r="AR63" s="26">
        <f>AA63*POLICY!$K57</f>
        <v>0</v>
      </c>
      <c r="AS63" s="26">
        <f>AB63*POLICY!$K57</f>
        <v>0</v>
      </c>
      <c r="AT63" s="26">
        <f>AC63*POLICY!$K57</f>
        <v>0</v>
      </c>
      <c r="AU63" s="26">
        <f>AD63*POLICY!$K57</f>
        <v>0</v>
      </c>
      <c r="AV63" s="26">
        <f>AE63*POLICY!$K57</f>
        <v>0</v>
      </c>
      <c r="AW63" s="26">
        <f>AF63*POLICY!$K57</f>
        <v>0</v>
      </c>
      <c r="AX63" s="26">
        <f>AG63*POLICY!$K57</f>
        <v>0</v>
      </c>
      <c r="AY63" s="167">
        <f>AH63*POLICY!$K57</f>
        <v>0</v>
      </c>
    </row>
    <row r="64" spans="1:51" x14ac:dyDescent="0.2">
      <c r="A64" t="s">
        <v>365</v>
      </c>
      <c r="B64" s="22">
        <v>8</v>
      </c>
      <c r="C64" s="14" t="s">
        <v>190</v>
      </c>
      <c r="D64" s="72">
        <v>57</v>
      </c>
      <c r="E64" s="147">
        <v>1</v>
      </c>
      <c r="F64" s="147">
        <v>1</v>
      </c>
      <c r="G64" s="147">
        <v>1</v>
      </c>
      <c r="H64" s="147">
        <v>1</v>
      </c>
      <c r="I64" s="147">
        <v>1</v>
      </c>
      <c r="J64" s="147">
        <v>1</v>
      </c>
      <c r="K64" s="147">
        <v>1</v>
      </c>
      <c r="L64" s="147">
        <v>1</v>
      </c>
      <c r="M64" s="147">
        <v>1</v>
      </c>
      <c r="N64" s="147">
        <v>1</v>
      </c>
      <c r="O64" s="147">
        <v>1</v>
      </c>
      <c r="P64" s="147">
        <v>1</v>
      </c>
      <c r="R64" t="s">
        <v>365</v>
      </c>
      <c r="S64" s="22">
        <v>8</v>
      </c>
      <c r="T64" s="14" t="s">
        <v>190</v>
      </c>
      <c r="V64" s="122">
        <v>57</v>
      </c>
      <c r="W64" s="147">
        <v>1</v>
      </c>
      <c r="X64" s="147">
        <v>1</v>
      </c>
      <c r="Y64" s="147">
        <v>1</v>
      </c>
      <c r="Z64" s="147">
        <v>1</v>
      </c>
      <c r="AA64" s="147">
        <v>1</v>
      </c>
      <c r="AB64" s="147">
        <v>1</v>
      </c>
      <c r="AC64" s="147">
        <v>1</v>
      </c>
      <c r="AD64" s="147">
        <v>1</v>
      </c>
      <c r="AE64" s="147">
        <v>1</v>
      </c>
      <c r="AF64" s="147">
        <v>1</v>
      </c>
      <c r="AG64" s="147">
        <v>1</v>
      </c>
      <c r="AH64" s="147">
        <v>1</v>
      </c>
      <c r="AM64" s="122">
        <v>57</v>
      </c>
      <c r="AN64" s="26">
        <f>W64*POLICY!$K58</f>
        <v>1</v>
      </c>
      <c r="AO64" s="26">
        <f>X64*POLICY!$K58</f>
        <v>1</v>
      </c>
      <c r="AP64" s="26">
        <f>Y64*POLICY!$K58</f>
        <v>1</v>
      </c>
      <c r="AQ64" s="26">
        <f>Z64*POLICY!$K58</f>
        <v>1</v>
      </c>
      <c r="AR64" s="26">
        <f>AA64*POLICY!$K58</f>
        <v>1</v>
      </c>
      <c r="AS64" s="26">
        <f>AB64*POLICY!$K58</f>
        <v>1</v>
      </c>
      <c r="AT64" s="26">
        <f>AC64*POLICY!$K58</f>
        <v>1</v>
      </c>
      <c r="AU64" s="26">
        <f>AD64*POLICY!$K58</f>
        <v>1</v>
      </c>
      <c r="AV64" s="26">
        <f>AE64*POLICY!$K58</f>
        <v>1</v>
      </c>
      <c r="AW64" s="26">
        <f>AF64*POLICY!$K58</f>
        <v>1</v>
      </c>
      <c r="AX64" s="26">
        <f>AG64*POLICY!$K58</f>
        <v>1</v>
      </c>
      <c r="AY64" s="167">
        <f>AH64*POLICY!$K58</f>
        <v>1</v>
      </c>
    </row>
    <row r="65" spans="1:51" x14ac:dyDescent="0.2">
      <c r="A65" t="s">
        <v>365</v>
      </c>
      <c r="B65" s="22">
        <v>8</v>
      </c>
      <c r="C65" s="14" t="s">
        <v>188</v>
      </c>
      <c r="D65" s="72">
        <v>58</v>
      </c>
      <c r="E65" s="147">
        <v>1</v>
      </c>
      <c r="F65" s="147">
        <v>1</v>
      </c>
      <c r="G65" s="147">
        <v>1</v>
      </c>
      <c r="H65" s="147">
        <v>1</v>
      </c>
      <c r="I65" s="147">
        <v>1</v>
      </c>
      <c r="J65" s="147">
        <v>1</v>
      </c>
      <c r="K65" s="147">
        <v>1</v>
      </c>
      <c r="L65" s="147">
        <v>1</v>
      </c>
      <c r="M65" s="147">
        <v>1</v>
      </c>
      <c r="N65" s="147">
        <v>1</v>
      </c>
      <c r="O65" s="147">
        <v>1</v>
      </c>
      <c r="P65" s="147">
        <v>1</v>
      </c>
      <c r="R65" t="s">
        <v>365</v>
      </c>
      <c r="S65" s="22">
        <v>8</v>
      </c>
      <c r="T65" s="14" t="s">
        <v>188</v>
      </c>
      <c r="V65" s="122">
        <v>58</v>
      </c>
      <c r="W65" s="147">
        <v>1</v>
      </c>
      <c r="X65" s="147">
        <v>1</v>
      </c>
      <c r="Y65" s="147">
        <v>1</v>
      </c>
      <c r="Z65" s="147">
        <v>1</v>
      </c>
      <c r="AA65" s="147">
        <v>1</v>
      </c>
      <c r="AB65" s="147">
        <v>1</v>
      </c>
      <c r="AC65" s="147">
        <v>1</v>
      </c>
      <c r="AD65" s="147">
        <v>1</v>
      </c>
      <c r="AE65" s="147">
        <v>1</v>
      </c>
      <c r="AF65" s="147">
        <v>1</v>
      </c>
      <c r="AG65" s="147">
        <v>1</v>
      </c>
      <c r="AH65" s="147">
        <v>1</v>
      </c>
      <c r="AM65" s="122">
        <v>58</v>
      </c>
      <c r="AN65" s="26">
        <f>W65*POLICY!$K59</f>
        <v>1</v>
      </c>
      <c r="AO65" s="26">
        <f>X65*POLICY!$K59</f>
        <v>1</v>
      </c>
      <c r="AP65" s="26">
        <f>Y65*POLICY!$K59</f>
        <v>1</v>
      </c>
      <c r="AQ65" s="26">
        <f>Z65*POLICY!$K59</f>
        <v>1</v>
      </c>
      <c r="AR65" s="26">
        <f>AA65*POLICY!$K59</f>
        <v>1</v>
      </c>
      <c r="AS65" s="26">
        <f>AB65*POLICY!$K59</f>
        <v>1</v>
      </c>
      <c r="AT65" s="26">
        <f>AC65*POLICY!$K59</f>
        <v>1</v>
      </c>
      <c r="AU65" s="26">
        <f>AD65*POLICY!$K59</f>
        <v>1</v>
      </c>
      <c r="AV65" s="26">
        <f>AE65*POLICY!$K59</f>
        <v>1</v>
      </c>
      <c r="AW65" s="26">
        <f>AF65*POLICY!$K59</f>
        <v>1</v>
      </c>
      <c r="AX65" s="26">
        <f>AG65*POLICY!$K59</f>
        <v>1</v>
      </c>
      <c r="AY65" s="167">
        <f>AH65*POLICY!$K59</f>
        <v>1</v>
      </c>
    </row>
    <row r="66" spans="1:51" x14ac:dyDescent="0.2">
      <c r="A66" t="s">
        <v>362</v>
      </c>
      <c r="B66" s="22">
        <v>8</v>
      </c>
      <c r="C66" s="14" t="s">
        <v>191</v>
      </c>
      <c r="D66" s="72">
        <v>59</v>
      </c>
      <c r="E66" s="147">
        <v>1</v>
      </c>
      <c r="F66" s="147">
        <v>1</v>
      </c>
      <c r="G66" s="147">
        <v>1</v>
      </c>
      <c r="H66" s="147">
        <v>1</v>
      </c>
      <c r="I66" s="147">
        <v>1</v>
      </c>
      <c r="J66" s="147">
        <v>1</v>
      </c>
      <c r="K66" s="147">
        <v>1</v>
      </c>
      <c r="L66" s="147">
        <v>1</v>
      </c>
      <c r="M66" s="147">
        <v>1</v>
      </c>
      <c r="N66" s="147">
        <v>1</v>
      </c>
      <c r="O66" s="147">
        <v>1</v>
      </c>
      <c r="P66" s="147">
        <v>1</v>
      </c>
      <c r="R66" t="s">
        <v>362</v>
      </c>
      <c r="S66" s="22">
        <v>8</v>
      </c>
      <c r="T66" s="14" t="s">
        <v>191</v>
      </c>
      <c r="V66" s="122">
        <v>59</v>
      </c>
      <c r="W66" s="147">
        <v>1</v>
      </c>
      <c r="X66" s="147">
        <v>1</v>
      </c>
      <c r="Y66" s="147">
        <v>1</v>
      </c>
      <c r="Z66" s="147">
        <v>1</v>
      </c>
      <c r="AA66" s="147">
        <v>1</v>
      </c>
      <c r="AB66" s="147">
        <v>1</v>
      </c>
      <c r="AC66" s="147">
        <v>1</v>
      </c>
      <c r="AD66" s="147">
        <v>1</v>
      </c>
      <c r="AE66" s="147">
        <v>1</v>
      </c>
      <c r="AF66" s="147">
        <v>1</v>
      </c>
      <c r="AG66" s="147">
        <v>1</v>
      </c>
      <c r="AH66" s="147">
        <v>1</v>
      </c>
      <c r="AM66" s="122">
        <v>59</v>
      </c>
      <c r="AN66" s="26">
        <f>W66*POLICY!$K60</f>
        <v>1</v>
      </c>
      <c r="AO66" s="26">
        <f>X66*POLICY!$K60</f>
        <v>1</v>
      </c>
      <c r="AP66" s="26">
        <f>Y66*POLICY!$K60</f>
        <v>1</v>
      </c>
      <c r="AQ66" s="26">
        <f>Z66*POLICY!$K60</f>
        <v>1</v>
      </c>
      <c r="AR66" s="26">
        <f>AA66*POLICY!$K60</f>
        <v>1</v>
      </c>
      <c r="AS66" s="26">
        <f>AB66*POLICY!$K60</f>
        <v>1</v>
      </c>
      <c r="AT66" s="26">
        <f>AC66*POLICY!$K60</f>
        <v>1</v>
      </c>
      <c r="AU66" s="26">
        <f>AD66*POLICY!$K60</f>
        <v>1</v>
      </c>
      <c r="AV66" s="26">
        <f>AE66*POLICY!$K60</f>
        <v>1</v>
      </c>
      <c r="AW66" s="26">
        <f>AF66*POLICY!$K60</f>
        <v>1</v>
      </c>
      <c r="AX66" s="26">
        <f>AG66*POLICY!$K60</f>
        <v>1</v>
      </c>
      <c r="AY66" s="167">
        <f>AH66*POLICY!$K60</f>
        <v>1</v>
      </c>
    </row>
    <row r="67" spans="1:51" x14ac:dyDescent="0.2">
      <c r="A67" t="s">
        <v>366</v>
      </c>
      <c r="B67" s="22">
        <v>8</v>
      </c>
      <c r="C67" s="14" t="s">
        <v>191</v>
      </c>
      <c r="D67" s="72">
        <v>60</v>
      </c>
      <c r="E67" s="173">
        <v>1</v>
      </c>
      <c r="F67" s="173">
        <v>1</v>
      </c>
      <c r="G67" s="173">
        <v>1</v>
      </c>
      <c r="H67" s="173">
        <v>1</v>
      </c>
      <c r="I67" s="173">
        <v>1</v>
      </c>
      <c r="J67" s="173">
        <v>1</v>
      </c>
      <c r="K67" s="173">
        <v>1</v>
      </c>
      <c r="L67" s="173">
        <v>1</v>
      </c>
      <c r="M67" s="173">
        <v>1</v>
      </c>
      <c r="N67" s="173">
        <v>1</v>
      </c>
      <c r="O67" s="173">
        <v>1</v>
      </c>
      <c r="P67" s="173">
        <v>1</v>
      </c>
      <c r="R67" t="s">
        <v>366</v>
      </c>
      <c r="S67" s="22">
        <v>8</v>
      </c>
      <c r="T67" s="14" t="s">
        <v>191</v>
      </c>
      <c r="V67" s="122">
        <v>60</v>
      </c>
      <c r="W67" s="27" t="s">
        <v>493</v>
      </c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M67" s="122">
        <v>60</v>
      </c>
      <c r="AN67" s="26" t="e">
        <f>W67*POLICY!$K61</f>
        <v>#VALUE!</v>
      </c>
      <c r="AO67" s="26">
        <f>X67*POLICY!$K61</f>
        <v>0</v>
      </c>
      <c r="AP67" s="26">
        <f>Y67*POLICY!$K61</f>
        <v>0</v>
      </c>
      <c r="AQ67" s="26">
        <f>Z67*POLICY!$K61</f>
        <v>0</v>
      </c>
      <c r="AR67" s="26">
        <f>AA67*POLICY!$K61</f>
        <v>0</v>
      </c>
      <c r="AS67" s="26">
        <f>AB67*POLICY!$K61</f>
        <v>0</v>
      </c>
      <c r="AT67" s="26">
        <f>AC67*POLICY!$K61</f>
        <v>0</v>
      </c>
      <c r="AU67" s="26">
        <f>AD67*POLICY!$K61</f>
        <v>0</v>
      </c>
      <c r="AV67" s="26">
        <f>AE67*POLICY!$K61</f>
        <v>0</v>
      </c>
      <c r="AW67" s="26">
        <f>AF67*POLICY!$K61</f>
        <v>0</v>
      </c>
      <c r="AX67" s="26">
        <f>AG67*POLICY!$K61</f>
        <v>0</v>
      </c>
      <c r="AY67" s="167">
        <f>AH67*POLICY!$K61</f>
        <v>0</v>
      </c>
    </row>
    <row r="68" spans="1:51" x14ac:dyDescent="0.2">
      <c r="A68" t="s">
        <v>362</v>
      </c>
      <c r="B68" s="22">
        <v>8</v>
      </c>
      <c r="C68" s="14" t="s">
        <v>270</v>
      </c>
      <c r="D68" s="72">
        <v>61</v>
      </c>
      <c r="E68" s="147">
        <v>1</v>
      </c>
      <c r="F68" s="147">
        <v>1</v>
      </c>
      <c r="G68" s="147">
        <v>1</v>
      </c>
      <c r="H68" s="147">
        <v>1</v>
      </c>
      <c r="I68" s="147">
        <v>1</v>
      </c>
      <c r="J68" s="147">
        <v>1</v>
      </c>
      <c r="K68" s="147">
        <v>1</v>
      </c>
      <c r="L68" s="147">
        <v>1</v>
      </c>
      <c r="M68" s="147">
        <v>1</v>
      </c>
      <c r="N68" s="147">
        <v>1</v>
      </c>
      <c r="O68" s="147">
        <v>1</v>
      </c>
      <c r="P68" s="147">
        <v>1</v>
      </c>
      <c r="R68" t="s">
        <v>362</v>
      </c>
      <c r="S68" s="22">
        <v>8</v>
      </c>
      <c r="T68" s="14" t="s">
        <v>270</v>
      </c>
      <c r="V68" s="122">
        <v>61</v>
      </c>
      <c r="W68" s="147">
        <v>1</v>
      </c>
      <c r="X68" s="147">
        <v>1</v>
      </c>
      <c r="Y68" s="147">
        <v>1</v>
      </c>
      <c r="Z68" s="147">
        <v>1</v>
      </c>
      <c r="AA68" s="147">
        <v>1</v>
      </c>
      <c r="AB68" s="147">
        <v>1</v>
      </c>
      <c r="AC68" s="147">
        <v>1</v>
      </c>
      <c r="AD68" s="147">
        <v>1</v>
      </c>
      <c r="AE68" s="147">
        <v>1</v>
      </c>
      <c r="AF68" s="147">
        <v>1</v>
      </c>
      <c r="AG68" s="147">
        <v>1</v>
      </c>
      <c r="AH68" s="147">
        <v>1</v>
      </c>
      <c r="AM68" s="122">
        <v>61</v>
      </c>
      <c r="AN68" s="26">
        <f>W68*POLICY!$K62</f>
        <v>1</v>
      </c>
      <c r="AO68" s="26">
        <f>X68*POLICY!$K62</f>
        <v>1</v>
      </c>
      <c r="AP68" s="26">
        <f>Y68*POLICY!$K62</f>
        <v>1</v>
      </c>
      <c r="AQ68" s="26">
        <f>Z68*POLICY!$K62</f>
        <v>1</v>
      </c>
      <c r="AR68" s="26">
        <f>AA68*POLICY!$K62</f>
        <v>1</v>
      </c>
      <c r="AS68" s="26">
        <f>AB68*POLICY!$K62</f>
        <v>1</v>
      </c>
      <c r="AT68" s="26">
        <f>AC68*POLICY!$K62</f>
        <v>1</v>
      </c>
      <c r="AU68" s="26">
        <f>AD68*POLICY!$K62</f>
        <v>1</v>
      </c>
      <c r="AV68" s="26">
        <f>AE68*POLICY!$K62</f>
        <v>1</v>
      </c>
      <c r="AW68" s="26">
        <f>AF68*POLICY!$K62</f>
        <v>1</v>
      </c>
      <c r="AX68" s="26">
        <f>AG68*POLICY!$K62</f>
        <v>1</v>
      </c>
      <c r="AY68" s="167">
        <f>AH68*POLICY!$K62</f>
        <v>1</v>
      </c>
    </row>
    <row r="69" spans="1:51" x14ac:dyDescent="0.2">
      <c r="A69" t="s">
        <v>364</v>
      </c>
      <c r="B69" s="22">
        <v>8</v>
      </c>
      <c r="C69" s="14" t="s">
        <v>270</v>
      </c>
      <c r="D69" s="72">
        <v>62</v>
      </c>
      <c r="E69" s="26">
        <v>1</v>
      </c>
      <c r="F69" s="26">
        <v>1</v>
      </c>
      <c r="G69" s="26">
        <v>1</v>
      </c>
      <c r="H69" s="26">
        <v>1</v>
      </c>
      <c r="I69" s="26">
        <v>1</v>
      </c>
      <c r="J69" s="26">
        <v>1</v>
      </c>
      <c r="K69" s="26">
        <v>1</v>
      </c>
      <c r="L69" s="26">
        <v>1</v>
      </c>
      <c r="M69" s="26">
        <v>1</v>
      </c>
      <c r="N69" s="26">
        <v>1</v>
      </c>
      <c r="O69" s="26">
        <v>1</v>
      </c>
      <c r="P69" s="26">
        <v>1</v>
      </c>
      <c r="R69" t="s">
        <v>364</v>
      </c>
      <c r="S69" s="22">
        <v>8</v>
      </c>
      <c r="T69" s="14" t="s">
        <v>270</v>
      </c>
      <c r="V69" s="122">
        <v>62</v>
      </c>
      <c r="W69" s="26">
        <v>1</v>
      </c>
      <c r="X69" s="26">
        <v>1</v>
      </c>
      <c r="Y69" s="26">
        <v>1</v>
      </c>
      <c r="Z69" s="26">
        <v>1</v>
      </c>
      <c r="AA69" s="26">
        <v>1</v>
      </c>
      <c r="AB69" s="26">
        <v>1</v>
      </c>
      <c r="AC69" s="26">
        <v>1</v>
      </c>
      <c r="AD69" s="26">
        <v>1</v>
      </c>
      <c r="AE69" s="26">
        <v>1</v>
      </c>
      <c r="AF69" s="26">
        <v>1</v>
      </c>
      <c r="AG69" s="26">
        <v>1</v>
      </c>
      <c r="AH69" s="26">
        <v>1</v>
      </c>
      <c r="AI69" s="80" t="s">
        <v>502</v>
      </c>
      <c r="AM69" s="122">
        <v>62</v>
      </c>
      <c r="AN69" s="26">
        <f>W69*POLICY!$K63</f>
        <v>1</v>
      </c>
      <c r="AO69" s="26">
        <f>X69*POLICY!$K63</f>
        <v>1</v>
      </c>
      <c r="AP69" s="26">
        <f>Y69*POLICY!$K63</f>
        <v>1</v>
      </c>
      <c r="AQ69" s="26">
        <f>Z69*POLICY!$K63</f>
        <v>1</v>
      </c>
      <c r="AR69" s="26">
        <f>AA69*POLICY!$K63</f>
        <v>1</v>
      </c>
      <c r="AS69" s="26">
        <f>AB69*POLICY!$K63</f>
        <v>1</v>
      </c>
      <c r="AT69" s="26">
        <f>AC69*POLICY!$K63</f>
        <v>1</v>
      </c>
      <c r="AU69" s="26">
        <f>AD69*POLICY!$K63</f>
        <v>1</v>
      </c>
      <c r="AV69" s="26">
        <f>AE69*POLICY!$K63</f>
        <v>1</v>
      </c>
      <c r="AW69" s="26">
        <f>AF69*POLICY!$K63</f>
        <v>1</v>
      </c>
      <c r="AX69" s="26">
        <f>AG69*POLICY!$K63</f>
        <v>1</v>
      </c>
      <c r="AY69" s="167">
        <f>AH69*POLICY!$K63</f>
        <v>1</v>
      </c>
    </row>
    <row r="70" spans="1:51" x14ac:dyDescent="0.2">
      <c r="A70" t="s">
        <v>366</v>
      </c>
      <c r="B70" s="22">
        <v>8</v>
      </c>
      <c r="C70" s="14" t="s">
        <v>270</v>
      </c>
      <c r="D70" s="72">
        <v>63</v>
      </c>
      <c r="E70" s="173">
        <v>1</v>
      </c>
      <c r="F70" s="173">
        <v>1</v>
      </c>
      <c r="G70" s="173">
        <v>1</v>
      </c>
      <c r="H70" s="173">
        <v>1</v>
      </c>
      <c r="I70" s="173">
        <v>1</v>
      </c>
      <c r="J70" s="173">
        <v>1</v>
      </c>
      <c r="K70" s="173">
        <v>1</v>
      </c>
      <c r="L70" s="173">
        <v>1</v>
      </c>
      <c r="M70" s="173">
        <v>1</v>
      </c>
      <c r="N70" s="173">
        <v>1</v>
      </c>
      <c r="O70" s="173">
        <v>1</v>
      </c>
      <c r="P70" s="173">
        <v>1</v>
      </c>
      <c r="R70" t="s">
        <v>366</v>
      </c>
      <c r="S70" s="22">
        <v>8</v>
      </c>
      <c r="T70" s="14" t="s">
        <v>270</v>
      </c>
      <c r="V70" s="122">
        <v>63</v>
      </c>
      <c r="W70" s="27" t="s">
        <v>492</v>
      </c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M70" s="122">
        <v>63</v>
      </c>
      <c r="AN70" s="26" t="e">
        <f>W70*POLICY!$K64</f>
        <v>#VALUE!</v>
      </c>
      <c r="AO70" s="26">
        <f>X70*POLICY!$K64</f>
        <v>0</v>
      </c>
      <c r="AP70" s="26">
        <f>Y70*POLICY!$K64</f>
        <v>0</v>
      </c>
      <c r="AQ70" s="26">
        <f>Z70*POLICY!$K64</f>
        <v>0</v>
      </c>
      <c r="AR70" s="26">
        <f>AA70*POLICY!$K64</f>
        <v>0</v>
      </c>
      <c r="AS70" s="26">
        <f>AB70*POLICY!$K64</f>
        <v>0</v>
      </c>
      <c r="AT70" s="26">
        <f>AC70*POLICY!$K64</f>
        <v>0</v>
      </c>
      <c r="AU70" s="26">
        <f>AD70*POLICY!$K64</f>
        <v>0</v>
      </c>
      <c r="AV70" s="26">
        <f>AE70*POLICY!$K64</f>
        <v>0</v>
      </c>
      <c r="AW70" s="26">
        <f>AF70*POLICY!$K64</f>
        <v>0</v>
      </c>
      <c r="AX70" s="26">
        <f>AG70*POLICY!$K64</f>
        <v>0</v>
      </c>
      <c r="AY70" s="167">
        <f>AH70*POLICY!$K64</f>
        <v>0</v>
      </c>
    </row>
    <row r="71" spans="1:51" x14ac:dyDescent="0.2">
      <c r="A71" t="s">
        <v>361</v>
      </c>
      <c r="B71" s="22">
        <v>9</v>
      </c>
      <c r="C71" s="14" t="s">
        <v>192</v>
      </c>
      <c r="D71" s="72">
        <v>64</v>
      </c>
      <c r="E71" s="147">
        <v>1</v>
      </c>
      <c r="F71" s="147">
        <v>1</v>
      </c>
      <c r="G71" s="147">
        <v>1</v>
      </c>
      <c r="H71" s="147">
        <v>1</v>
      </c>
      <c r="I71" s="147">
        <v>1</v>
      </c>
      <c r="J71" s="147">
        <v>1</v>
      </c>
      <c r="K71" s="147">
        <v>1</v>
      </c>
      <c r="L71" s="147">
        <v>1</v>
      </c>
      <c r="M71" s="147">
        <v>1</v>
      </c>
      <c r="N71" s="147">
        <v>1</v>
      </c>
      <c r="O71" s="147">
        <v>1</v>
      </c>
      <c r="P71" s="147">
        <v>1</v>
      </c>
      <c r="R71" t="s">
        <v>361</v>
      </c>
      <c r="S71" s="22">
        <v>9</v>
      </c>
      <c r="T71" s="14" t="s">
        <v>192</v>
      </c>
      <c r="V71" s="122">
        <v>64</v>
      </c>
      <c r="W71" s="147">
        <v>1</v>
      </c>
      <c r="X71" s="147">
        <v>1</v>
      </c>
      <c r="Y71" s="147">
        <v>1</v>
      </c>
      <c r="Z71" s="147">
        <v>1</v>
      </c>
      <c r="AA71" s="147">
        <v>1</v>
      </c>
      <c r="AB71" s="147">
        <v>1</v>
      </c>
      <c r="AC71" s="147">
        <v>1</v>
      </c>
      <c r="AD71" s="147">
        <v>1</v>
      </c>
      <c r="AE71" s="147">
        <v>1</v>
      </c>
      <c r="AF71" s="147">
        <v>1</v>
      </c>
      <c r="AG71" s="147">
        <v>1</v>
      </c>
      <c r="AH71" s="147">
        <v>1</v>
      </c>
      <c r="AM71" s="122">
        <v>64</v>
      </c>
      <c r="AN71" s="26">
        <f>W71*POLICY!$K65</f>
        <v>1</v>
      </c>
      <c r="AO71" s="26">
        <f>X71*POLICY!$K65</f>
        <v>1</v>
      </c>
      <c r="AP71" s="26">
        <f>Y71*POLICY!$K65</f>
        <v>1</v>
      </c>
      <c r="AQ71" s="26">
        <f>Z71*POLICY!$K65</f>
        <v>1</v>
      </c>
      <c r="AR71" s="26">
        <f>AA71*POLICY!$K65</f>
        <v>1</v>
      </c>
      <c r="AS71" s="26">
        <f>AB71*POLICY!$K65</f>
        <v>1</v>
      </c>
      <c r="AT71" s="26">
        <f>AC71*POLICY!$K65</f>
        <v>1</v>
      </c>
      <c r="AU71" s="26">
        <f>AD71*POLICY!$K65</f>
        <v>1</v>
      </c>
      <c r="AV71" s="26">
        <f>AE71*POLICY!$K65</f>
        <v>1</v>
      </c>
      <c r="AW71" s="26">
        <f>AF71*POLICY!$K65</f>
        <v>1</v>
      </c>
      <c r="AX71" s="26">
        <f>AG71*POLICY!$K65</f>
        <v>1</v>
      </c>
      <c r="AY71" s="167">
        <f>AH71*POLICY!$K65</f>
        <v>1</v>
      </c>
    </row>
    <row r="72" spans="1:51" x14ac:dyDescent="0.2">
      <c r="A72" t="s">
        <v>361</v>
      </c>
      <c r="B72" s="22">
        <v>9</v>
      </c>
      <c r="C72" s="14" t="s">
        <v>188</v>
      </c>
      <c r="D72" s="72">
        <v>65</v>
      </c>
      <c r="E72" s="147">
        <v>1</v>
      </c>
      <c r="F72" s="147">
        <v>1</v>
      </c>
      <c r="G72" s="147">
        <v>1</v>
      </c>
      <c r="H72" s="147">
        <v>1</v>
      </c>
      <c r="I72" s="147">
        <v>1</v>
      </c>
      <c r="J72" s="147">
        <v>1</v>
      </c>
      <c r="K72" s="147">
        <v>1</v>
      </c>
      <c r="L72" s="147">
        <v>1</v>
      </c>
      <c r="M72" s="147">
        <v>1</v>
      </c>
      <c r="N72" s="147">
        <v>1</v>
      </c>
      <c r="O72" s="147">
        <v>1</v>
      </c>
      <c r="P72" s="147">
        <v>1</v>
      </c>
      <c r="R72" t="s">
        <v>361</v>
      </c>
      <c r="S72" s="22">
        <v>9</v>
      </c>
      <c r="T72" s="14" t="s">
        <v>188</v>
      </c>
      <c r="V72" s="122">
        <v>65</v>
      </c>
      <c r="W72" s="147">
        <v>1</v>
      </c>
      <c r="X72" s="147">
        <v>1</v>
      </c>
      <c r="Y72" s="147">
        <v>1</v>
      </c>
      <c r="Z72" s="147">
        <v>1</v>
      </c>
      <c r="AA72" s="147">
        <v>1</v>
      </c>
      <c r="AB72" s="147">
        <v>1</v>
      </c>
      <c r="AC72" s="147">
        <v>1</v>
      </c>
      <c r="AD72" s="147">
        <v>1</v>
      </c>
      <c r="AE72" s="147">
        <v>1</v>
      </c>
      <c r="AF72" s="147">
        <v>1</v>
      </c>
      <c r="AG72" s="147">
        <v>1</v>
      </c>
      <c r="AH72" s="147">
        <v>1</v>
      </c>
      <c r="AM72" s="122">
        <v>65</v>
      </c>
      <c r="AN72" s="26">
        <f>W72*POLICY!$K66</f>
        <v>1</v>
      </c>
      <c r="AO72" s="26">
        <f>X72*POLICY!$K66</f>
        <v>1</v>
      </c>
      <c r="AP72" s="26">
        <f>Y72*POLICY!$K66</f>
        <v>1</v>
      </c>
      <c r="AQ72" s="26">
        <f>Z72*POLICY!$K66</f>
        <v>1</v>
      </c>
      <c r="AR72" s="26">
        <f>AA72*POLICY!$K66</f>
        <v>1</v>
      </c>
      <c r="AS72" s="26">
        <f>AB72*POLICY!$K66</f>
        <v>1</v>
      </c>
      <c r="AT72" s="26">
        <f>AC72*POLICY!$K66</f>
        <v>1</v>
      </c>
      <c r="AU72" s="26">
        <f>AD72*POLICY!$K66</f>
        <v>1</v>
      </c>
      <c r="AV72" s="26">
        <f>AE72*POLICY!$K66</f>
        <v>1</v>
      </c>
      <c r="AW72" s="26">
        <f>AF72*POLICY!$K66</f>
        <v>1</v>
      </c>
      <c r="AX72" s="26">
        <f>AG72*POLICY!$K66</f>
        <v>1</v>
      </c>
      <c r="AY72" s="167">
        <f>AH72*POLICY!$K66</f>
        <v>1</v>
      </c>
    </row>
    <row r="73" spans="1:51" x14ac:dyDescent="0.2">
      <c r="A73" t="s">
        <v>357</v>
      </c>
      <c r="B73" s="22">
        <v>9</v>
      </c>
      <c r="C73" s="14" t="s">
        <v>188</v>
      </c>
      <c r="D73" s="72">
        <v>66</v>
      </c>
      <c r="E73" s="147">
        <v>1</v>
      </c>
      <c r="F73" s="147">
        <v>1</v>
      </c>
      <c r="G73" s="147">
        <v>1</v>
      </c>
      <c r="H73" s="147">
        <v>1</v>
      </c>
      <c r="I73" s="147">
        <v>1</v>
      </c>
      <c r="J73" s="147">
        <v>1</v>
      </c>
      <c r="K73" s="147">
        <v>1</v>
      </c>
      <c r="L73" s="147">
        <v>1</v>
      </c>
      <c r="M73" s="147">
        <v>1</v>
      </c>
      <c r="N73" s="147">
        <v>1</v>
      </c>
      <c r="O73" s="147">
        <v>1</v>
      </c>
      <c r="P73" s="147">
        <v>1</v>
      </c>
      <c r="R73" t="s">
        <v>357</v>
      </c>
      <c r="S73" s="22">
        <v>9</v>
      </c>
      <c r="T73" s="14" t="s">
        <v>188</v>
      </c>
      <c r="V73" s="122">
        <v>66</v>
      </c>
      <c r="W73" s="147">
        <v>1</v>
      </c>
      <c r="X73" s="147">
        <v>1</v>
      </c>
      <c r="Y73" s="147">
        <v>1</v>
      </c>
      <c r="Z73" s="147">
        <v>1</v>
      </c>
      <c r="AA73" s="147">
        <v>1</v>
      </c>
      <c r="AB73" s="147">
        <v>1</v>
      </c>
      <c r="AC73" s="147">
        <v>1</v>
      </c>
      <c r="AD73" s="147">
        <v>1</v>
      </c>
      <c r="AE73" s="147">
        <v>1</v>
      </c>
      <c r="AF73" s="147">
        <v>1</v>
      </c>
      <c r="AG73" s="147">
        <v>1</v>
      </c>
      <c r="AH73" s="147">
        <v>1</v>
      </c>
      <c r="AM73" s="122">
        <v>66</v>
      </c>
      <c r="AN73" s="26">
        <f>W73*POLICY!$K67</f>
        <v>1</v>
      </c>
      <c r="AO73" s="26">
        <f>X73*POLICY!$K67</f>
        <v>1</v>
      </c>
      <c r="AP73" s="26">
        <f>Y73*POLICY!$K67</f>
        <v>1</v>
      </c>
      <c r="AQ73" s="26">
        <f>Z73*POLICY!$K67</f>
        <v>1</v>
      </c>
      <c r="AR73" s="26">
        <f>AA73*POLICY!$K67</f>
        <v>1</v>
      </c>
      <c r="AS73" s="26">
        <f>AB73*POLICY!$K67</f>
        <v>1</v>
      </c>
      <c r="AT73" s="26">
        <f>AC73*POLICY!$K67</f>
        <v>1</v>
      </c>
      <c r="AU73" s="26">
        <f>AD73*POLICY!$K67</f>
        <v>1</v>
      </c>
      <c r="AV73" s="26">
        <f>AE73*POLICY!$K67</f>
        <v>1</v>
      </c>
      <c r="AW73" s="26">
        <f>AF73*POLICY!$K67</f>
        <v>1</v>
      </c>
      <c r="AX73" s="26">
        <f>AG73*POLICY!$K67</f>
        <v>1</v>
      </c>
      <c r="AY73" s="167">
        <f>AH73*POLICY!$K67</f>
        <v>1</v>
      </c>
    </row>
    <row r="74" spans="1:51" x14ac:dyDescent="0.2">
      <c r="A74" t="s">
        <v>363</v>
      </c>
      <c r="B74" s="22">
        <v>10</v>
      </c>
      <c r="C74" s="14" t="s">
        <v>188</v>
      </c>
      <c r="D74" s="72">
        <v>67</v>
      </c>
      <c r="E74" s="147">
        <v>1</v>
      </c>
      <c r="F74" s="147">
        <v>1</v>
      </c>
      <c r="G74" s="147">
        <v>1</v>
      </c>
      <c r="H74" s="147">
        <v>1</v>
      </c>
      <c r="I74" s="147">
        <v>1</v>
      </c>
      <c r="J74" s="147">
        <v>1</v>
      </c>
      <c r="K74" s="147">
        <v>1</v>
      </c>
      <c r="L74" s="147">
        <v>1</v>
      </c>
      <c r="M74" s="147">
        <v>1</v>
      </c>
      <c r="N74" s="147">
        <v>1</v>
      </c>
      <c r="O74" s="147">
        <v>1</v>
      </c>
      <c r="P74" s="147">
        <v>1</v>
      </c>
      <c r="R74" t="s">
        <v>363</v>
      </c>
      <c r="S74" s="22">
        <v>10</v>
      </c>
      <c r="T74" s="14" t="s">
        <v>188</v>
      </c>
      <c r="V74" s="122">
        <v>67</v>
      </c>
      <c r="W74" s="147">
        <v>1</v>
      </c>
      <c r="X74" s="147">
        <v>1</v>
      </c>
      <c r="Y74" s="147">
        <v>1</v>
      </c>
      <c r="Z74" s="147">
        <v>1</v>
      </c>
      <c r="AA74" s="147">
        <v>1</v>
      </c>
      <c r="AB74" s="147">
        <v>1</v>
      </c>
      <c r="AC74" s="147">
        <v>1</v>
      </c>
      <c r="AD74" s="147">
        <v>1</v>
      </c>
      <c r="AE74" s="147">
        <v>1</v>
      </c>
      <c r="AF74" s="147">
        <v>1</v>
      </c>
      <c r="AG74" s="147">
        <v>1</v>
      </c>
      <c r="AH74" s="147">
        <v>1</v>
      </c>
      <c r="AM74" s="122">
        <v>67</v>
      </c>
      <c r="AN74" s="26">
        <f>W74*POLICY!$K68</f>
        <v>1</v>
      </c>
      <c r="AO74" s="26">
        <f>X74*POLICY!$K68</f>
        <v>1</v>
      </c>
      <c r="AP74" s="26">
        <f>Y74*POLICY!$K68</f>
        <v>1</v>
      </c>
      <c r="AQ74" s="26">
        <f>Z74*POLICY!$K68</f>
        <v>1</v>
      </c>
      <c r="AR74" s="26">
        <f>AA74*POLICY!$K68</f>
        <v>1</v>
      </c>
      <c r="AS74" s="26">
        <f>AB74*POLICY!$K68</f>
        <v>1</v>
      </c>
      <c r="AT74" s="26">
        <f>AC74*POLICY!$K68</f>
        <v>1</v>
      </c>
      <c r="AU74" s="26">
        <f>AD74*POLICY!$K68</f>
        <v>1</v>
      </c>
      <c r="AV74" s="26">
        <f>AE74*POLICY!$K68</f>
        <v>1</v>
      </c>
      <c r="AW74" s="26">
        <f>AF74*POLICY!$K68</f>
        <v>1</v>
      </c>
      <c r="AX74" s="26">
        <f>AG74*POLICY!$K68</f>
        <v>1</v>
      </c>
      <c r="AY74" s="167">
        <f>AH74*POLICY!$K68</f>
        <v>1</v>
      </c>
    </row>
    <row r="75" spans="1:51" x14ac:dyDescent="0.2">
      <c r="A75" t="s">
        <v>361</v>
      </c>
      <c r="B75" s="22">
        <v>10</v>
      </c>
      <c r="C75" s="14" t="s">
        <v>188</v>
      </c>
      <c r="D75" s="72">
        <v>68</v>
      </c>
      <c r="E75" s="147">
        <v>1</v>
      </c>
      <c r="F75" s="147">
        <v>1</v>
      </c>
      <c r="G75" s="147">
        <v>1</v>
      </c>
      <c r="H75" s="147">
        <v>1</v>
      </c>
      <c r="I75" s="147">
        <v>1</v>
      </c>
      <c r="J75" s="147">
        <v>1</v>
      </c>
      <c r="K75" s="147">
        <v>1</v>
      </c>
      <c r="L75" s="147">
        <v>1</v>
      </c>
      <c r="M75" s="147">
        <v>1</v>
      </c>
      <c r="N75" s="147">
        <v>1</v>
      </c>
      <c r="O75" s="147">
        <v>1</v>
      </c>
      <c r="P75" s="147">
        <v>1</v>
      </c>
      <c r="R75" t="s">
        <v>361</v>
      </c>
      <c r="S75" s="22">
        <v>10</v>
      </c>
      <c r="T75" s="14" t="s">
        <v>188</v>
      </c>
      <c r="V75" s="122">
        <v>68</v>
      </c>
      <c r="W75" s="147">
        <v>1</v>
      </c>
      <c r="X75" s="147">
        <v>1</v>
      </c>
      <c r="Y75" s="147">
        <v>1</v>
      </c>
      <c r="Z75" s="147">
        <v>1</v>
      </c>
      <c r="AA75" s="147">
        <v>1</v>
      </c>
      <c r="AB75" s="147">
        <v>1</v>
      </c>
      <c r="AC75" s="147">
        <v>1</v>
      </c>
      <c r="AD75" s="147">
        <v>1</v>
      </c>
      <c r="AE75" s="147">
        <v>1</v>
      </c>
      <c r="AF75" s="147">
        <v>1</v>
      </c>
      <c r="AG75" s="147">
        <v>1</v>
      </c>
      <c r="AH75" s="147">
        <v>1</v>
      </c>
      <c r="AM75" s="122">
        <v>68</v>
      </c>
      <c r="AN75" s="26">
        <f>W75*POLICY!$K69</f>
        <v>1</v>
      </c>
      <c r="AO75" s="26">
        <f>X75*POLICY!$K69</f>
        <v>1</v>
      </c>
      <c r="AP75" s="26">
        <f>Y75*POLICY!$K69</f>
        <v>1</v>
      </c>
      <c r="AQ75" s="26">
        <f>Z75*POLICY!$K69</f>
        <v>1</v>
      </c>
      <c r="AR75" s="26">
        <f>AA75*POLICY!$K69</f>
        <v>1</v>
      </c>
      <c r="AS75" s="26">
        <f>AB75*POLICY!$K69</f>
        <v>1</v>
      </c>
      <c r="AT75" s="26">
        <f>AC75*POLICY!$K69</f>
        <v>1</v>
      </c>
      <c r="AU75" s="26">
        <f>AD75*POLICY!$K69</f>
        <v>1</v>
      </c>
      <c r="AV75" s="26">
        <f>AE75*POLICY!$K69</f>
        <v>1</v>
      </c>
      <c r="AW75" s="26">
        <f>AF75*POLICY!$K69</f>
        <v>1</v>
      </c>
      <c r="AX75" s="26">
        <f>AG75*POLICY!$K69</f>
        <v>1</v>
      </c>
      <c r="AY75" s="167">
        <f>AH75*POLICY!$K69</f>
        <v>1</v>
      </c>
    </row>
    <row r="76" spans="1:51" x14ac:dyDescent="0.2">
      <c r="A76" t="s">
        <v>357</v>
      </c>
      <c r="B76" s="22">
        <v>10</v>
      </c>
      <c r="C76" s="14" t="s">
        <v>188</v>
      </c>
      <c r="D76" s="72">
        <v>69</v>
      </c>
      <c r="E76" s="147">
        <v>1</v>
      </c>
      <c r="F76" s="147">
        <v>1</v>
      </c>
      <c r="G76" s="147">
        <v>1</v>
      </c>
      <c r="H76" s="147">
        <v>1</v>
      </c>
      <c r="I76" s="147">
        <v>1</v>
      </c>
      <c r="J76" s="147">
        <v>1</v>
      </c>
      <c r="K76" s="147">
        <v>1</v>
      </c>
      <c r="L76" s="147">
        <v>1</v>
      </c>
      <c r="M76" s="147">
        <v>1</v>
      </c>
      <c r="N76" s="147">
        <v>1</v>
      </c>
      <c r="O76" s="147">
        <v>1</v>
      </c>
      <c r="P76" s="147">
        <v>1</v>
      </c>
      <c r="R76" t="s">
        <v>357</v>
      </c>
      <c r="S76" s="22">
        <v>10</v>
      </c>
      <c r="T76" s="14" t="s">
        <v>188</v>
      </c>
      <c r="V76" s="122">
        <v>69</v>
      </c>
      <c r="W76" s="147">
        <v>1</v>
      </c>
      <c r="X76" s="147">
        <v>1</v>
      </c>
      <c r="Y76" s="147">
        <v>1</v>
      </c>
      <c r="Z76" s="147">
        <v>1</v>
      </c>
      <c r="AA76" s="147">
        <v>1</v>
      </c>
      <c r="AB76" s="147">
        <v>1</v>
      </c>
      <c r="AC76" s="147">
        <v>1</v>
      </c>
      <c r="AD76" s="147">
        <v>1</v>
      </c>
      <c r="AE76" s="147">
        <v>1</v>
      </c>
      <c r="AF76" s="147">
        <v>1</v>
      </c>
      <c r="AG76" s="147">
        <v>1</v>
      </c>
      <c r="AH76" s="147">
        <v>1</v>
      </c>
      <c r="AM76" s="122">
        <v>69</v>
      </c>
      <c r="AN76" s="26">
        <f>W76*POLICY!$K70</f>
        <v>1</v>
      </c>
      <c r="AO76" s="26">
        <f>X76*POLICY!$K70</f>
        <v>1</v>
      </c>
      <c r="AP76" s="26">
        <f>Y76*POLICY!$K70</f>
        <v>1</v>
      </c>
      <c r="AQ76" s="26">
        <f>Z76*POLICY!$K70</f>
        <v>1</v>
      </c>
      <c r="AR76" s="26">
        <f>AA76*POLICY!$K70</f>
        <v>1</v>
      </c>
      <c r="AS76" s="26">
        <f>AB76*POLICY!$K70</f>
        <v>1</v>
      </c>
      <c r="AT76" s="26">
        <f>AC76*POLICY!$K70</f>
        <v>1</v>
      </c>
      <c r="AU76" s="26">
        <f>AD76*POLICY!$K70</f>
        <v>1</v>
      </c>
      <c r="AV76" s="26">
        <f>AE76*POLICY!$K70</f>
        <v>1</v>
      </c>
      <c r="AW76" s="26">
        <f>AF76*POLICY!$K70</f>
        <v>1</v>
      </c>
      <c r="AX76" s="26">
        <f>AG76*POLICY!$K70</f>
        <v>1</v>
      </c>
      <c r="AY76" s="167">
        <f>AH76*POLICY!$K70</f>
        <v>1</v>
      </c>
    </row>
    <row r="77" spans="1:51" x14ac:dyDescent="0.2">
      <c r="A77" t="s">
        <v>360</v>
      </c>
      <c r="B77" s="22">
        <v>10</v>
      </c>
      <c r="C77" s="14" t="s">
        <v>188</v>
      </c>
      <c r="D77" s="72">
        <v>70</v>
      </c>
      <c r="E77" s="147">
        <v>1</v>
      </c>
      <c r="F77" s="147">
        <v>1</v>
      </c>
      <c r="G77" s="147">
        <v>1</v>
      </c>
      <c r="H77" s="147">
        <v>1</v>
      </c>
      <c r="I77" s="147">
        <v>1</v>
      </c>
      <c r="J77" s="147">
        <v>1</v>
      </c>
      <c r="K77" s="147">
        <v>1</v>
      </c>
      <c r="L77" s="147">
        <v>1</v>
      </c>
      <c r="M77" s="147">
        <v>1</v>
      </c>
      <c r="N77" s="147">
        <v>1</v>
      </c>
      <c r="O77" s="147">
        <v>1</v>
      </c>
      <c r="P77" s="147">
        <v>1</v>
      </c>
      <c r="R77" t="s">
        <v>360</v>
      </c>
      <c r="S77" s="22">
        <v>10</v>
      </c>
      <c r="T77" s="14" t="s">
        <v>188</v>
      </c>
      <c r="V77" s="122">
        <v>70</v>
      </c>
      <c r="W77" s="147">
        <v>1</v>
      </c>
      <c r="X77" s="147">
        <v>1</v>
      </c>
      <c r="Y77" s="147">
        <v>1</v>
      </c>
      <c r="Z77" s="147">
        <v>1</v>
      </c>
      <c r="AA77" s="147">
        <v>1</v>
      </c>
      <c r="AB77" s="147">
        <v>1</v>
      </c>
      <c r="AC77" s="147">
        <v>1</v>
      </c>
      <c r="AD77" s="147">
        <v>1</v>
      </c>
      <c r="AE77" s="147">
        <v>1</v>
      </c>
      <c r="AF77" s="147">
        <v>1</v>
      </c>
      <c r="AG77" s="147">
        <v>1</v>
      </c>
      <c r="AH77" s="147">
        <v>1</v>
      </c>
      <c r="AM77" s="122">
        <v>70</v>
      </c>
      <c r="AN77" s="26">
        <f>W77*POLICY!$K71</f>
        <v>1</v>
      </c>
      <c r="AO77" s="26">
        <f>X77*POLICY!$K71</f>
        <v>1</v>
      </c>
      <c r="AP77" s="26">
        <f>Y77*POLICY!$K71</f>
        <v>1</v>
      </c>
      <c r="AQ77" s="26">
        <f>Z77*POLICY!$K71</f>
        <v>1</v>
      </c>
      <c r="AR77" s="26">
        <f>AA77*POLICY!$K71</f>
        <v>1</v>
      </c>
      <c r="AS77" s="26">
        <f>AB77*POLICY!$K71</f>
        <v>1</v>
      </c>
      <c r="AT77" s="26">
        <f>AC77*POLICY!$K71</f>
        <v>1</v>
      </c>
      <c r="AU77" s="26">
        <f>AD77*POLICY!$K71</f>
        <v>1</v>
      </c>
      <c r="AV77" s="26">
        <f>AE77*POLICY!$K71</f>
        <v>1</v>
      </c>
      <c r="AW77" s="26">
        <f>AF77*POLICY!$K71</f>
        <v>1</v>
      </c>
      <c r="AX77" s="26">
        <f>AG77*POLICY!$K71</f>
        <v>1</v>
      </c>
      <c r="AY77" s="167">
        <f>AH77*POLICY!$K71</f>
        <v>1</v>
      </c>
    </row>
    <row r="78" spans="1:51" x14ac:dyDescent="0.2">
      <c r="A78" t="s">
        <v>363</v>
      </c>
      <c r="B78" s="22">
        <v>11</v>
      </c>
      <c r="C78" s="14" t="s">
        <v>190</v>
      </c>
      <c r="D78" s="72">
        <v>71</v>
      </c>
      <c r="E78" s="147">
        <v>1</v>
      </c>
      <c r="F78" s="147">
        <v>1</v>
      </c>
      <c r="G78" s="147">
        <v>1</v>
      </c>
      <c r="H78" s="147">
        <v>1</v>
      </c>
      <c r="I78" s="147">
        <v>1</v>
      </c>
      <c r="J78" s="147">
        <v>1</v>
      </c>
      <c r="K78" s="147">
        <v>1</v>
      </c>
      <c r="L78" s="147">
        <v>1</v>
      </c>
      <c r="M78" s="147">
        <v>1</v>
      </c>
      <c r="N78" s="147">
        <v>1</v>
      </c>
      <c r="O78" s="147">
        <v>1</v>
      </c>
      <c r="P78" s="147">
        <v>1</v>
      </c>
      <c r="R78" t="s">
        <v>363</v>
      </c>
      <c r="S78" s="22">
        <v>11</v>
      </c>
      <c r="T78" s="14" t="s">
        <v>190</v>
      </c>
      <c r="V78" s="122">
        <v>71</v>
      </c>
      <c r="W78" s="147">
        <v>1</v>
      </c>
      <c r="X78" s="147">
        <v>1</v>
      </c>
      <c r="Y78" s="147">
        <v>1</v>
      </c>
      <c r="Z78" s="147">
        <v>1</v>
      </c>
      <c r="AA78" s="147">
        <v>1</v>
      </c>
      <c r="AB78" s="147">
        <v>1</v>
      </c>
      <c r="AC78" s="147">
        <v>1</v>
      </c>
      <c r="AD78" s="147">
        <v>1</v>
      </c>
      <c r="AE78" s="147">
        <v>1</v>
      </c>
      <c r="AF78" s="147">
        <v>1</v>
      </c>
      <c r="AG78" s="147">
        <v>1</v>
      </c>
      <c r="AH78" s="147">
        <v>1</v>
      </c>
      <c r="AM78" s="122">
        <v>71</v>
      </c>
      <c r="AN78" s="26">
        <f>W78*POLICY!$K72</f>
        <v>1</v>
      </c>
      <c r="AO78" s="26">
        <f>X78*POLICY!$K72</f>
        <v>1</v>
      </c>
      <c r="AP78" s="26">
        <f>Y78*POLICY!$K72</f>
        <v>1</v>
      </c>
      <c r="AQ78" s="26">
        <f>Z78*POLICY!$K72</f>
        <v>1</v>
      </c>
      <c r="AR78" s="26">
        <f>AA78*POLICY!$K72</f>
        <v>1</v>
      </c>
      <c r="AS78" s="26">
        <f>AB78*POLICY!$K72</f>
        <v>1</v>
      </c>
      <c r="AT78" s="26">
        <f>AC78*POLICY!$K72</f>
        <v>1</v>
      </c>
      <c r="AU78" s="26">
        <f>AD78*POLICY!$K72</f>
        <v>1</v>
      </c>
      <c r="AV78" s="26">
        <f>AE78*POLICY!$K72</f>
        <v>1</v>
      </c>
      <c r="AW78" s="26">
        <f>AF78*POLICY!$K72</f>
        <v>1</v>
      </c>
      <c r="AX78" s="26">
        <f>AG78*POLICY!$K72</f>
        <v>1</v>
      </c>
      <c r="AY78" s="167">
        <f>AH78*POLICY!$K72</f>
        <v>1</v>
      </c>
    </row>
    <row r="79" spans="1:51" x14ac:dyDescent="0.2">
      <c r="A79" t="s">
        <v>358</v>
      </c>
      <c r="B79" s="22">
        <v>11</v>
      </c>
      <c r="C79" s="14" t="s">
        <v>188</v>
      </c>
      <c r="D79" s="72">
        <v>72</v>
      </c>
      <c r="E79" s="147">
        <v>1</v>
      </c>
      <c r="F79" s="147">
        <v>1</v>
      </c>
      <c r="G79" s="147">
        <v>1</v>
      </c>
      <c r="H79" s="147">
        <v>1</v>
      </c>
      <c r="I79" s="147">
        <v>1</v>
      </c>
      <c r="J79" s="147">
        <v>1</v>
      </c>
      <c r="K79" s="147">
        <v>1</v>
      </c>
      <c r="L79" s="147">
        <v>1</v>
      </c>
      <c r="M79" s="147">
        <v>1</v>
      </c>
      <c r="N79" s="147">
        <v>1</v>
      </c>
      <c r="O79" s="147">
        <v>1</v>
      </c>
      <c r="P79" s="147">
        <v>1</v>
      </c>
      <c r="R79" t="s">
        <v>358</v>
      </c>
      <c r="S79" s="22">
        <v>11</v>
      </c>
      <c r="T79" s="14" t="s">
        <v>188</v>
      </c>
      <c r="V79" s="122">
        <v>72</v>
      </c>
      <c r="W79" s="147">
        <v>1</v>
      </c>
      <c r="X79" s="147">
        <v>1</v>
      </c>
      <c r="Y79" s="147">
        <v>1</v>
      </c>
      <c r="Z79" s="147">
        <v>1</v>
      </c>
      <c r="AA79" s="147">
        <v>1</v>
      </c>
      <c r="AB79" s="147">
        <v>1</v>
      </c>
      <c r="AC79" s="147">
        <v>1</v>
      </c>
      <c r="AD79" s="147">
        <v>1</v>
      </c>
      <c r="AE79" s="147">
        <v>1</v>
      </c>
      <c r="AF79" s="147">
        <v>1</v>
      </c>
      <c r="AG79" s="147">
        <v>1</v>
      </c>
      <c r="AH79" s="147">
        <v>1</v>
      </c>
      <c r="AM79" s="122">
        <v>72</v>
      </c>
      <c r="AN79" s="26">
        <f>W79*POLICY!$K73</f>
        <v>1</v>
      </c>
      <c r="AO79" s="26">
        <f>X79*POLICY!$K73</f>
        <v>1</v>
      </c>
      <c r="AP79" s="26">
        <f>Y79*POLICY!$K73</f>
        <v>1</v>
      </c>
      <c r="AQ79" s="26">
        <f>Z79*POLICY!$K73</f>
        <v>1</v>
      </c>
      <c r="AR79" s="26">
        <f>AA79*POLICY!$K73</f>
        <v>1</v>
      </c>
      <c r="AS79" s="26">
        <f>AB79*POLICY!$K73</f>
        <v>1</v>
      </c>
      <c r="AT79" s="26">
        <f>AC79*POLICY!$K73</f>
        <v>1</v>
      </c>
      <c r="AU79" s="26">
        <f>AD79*POLICY!$K73</f>
        <v>1</v>
      </c>
      <c r="AV79" s="26">
        <f>AE79*POLICY!$K73</f>
        <v>1</v>
      </c>
      <c r="AW79" s="26">
        <f>AF79*POLICY!$K73</f>
        <v>1</v>
      </c>
      <c r="AX79" s="26">
        <f>AG79*POLICY!$K73</f>
        <v>1</v>
      </c>
      <c r="AY79" s="26">
        <f>AH79*POLICY!$K73</f>
        <v>1</v>
      </c>
    </row>
    <row r="80" spans="1:51" x14ac:dyDescent="0.2">
      <c r="A80" t="s">
        <v>363</v>
      </c>
      <c r="B80" s="22">
        <v>11</v>
      </c>
      <c r="C80" s="14" t="s">
        <v>188</v>
      </c>
      <c r="D80" s="72">
        <v>73</v>
      </c>
      <c r="E80" s="147">
        <v>1</v>
      </c>
      <c r="F80" s="147">
        <v>1</v>
      </c>
      <c r="G80" s="147">
        <v>1</v>
      </c>
      <c r="H80" s="147">
        <v>1</v>
      </c>
      <c r="I80" s="147">
        <v>1</v>
      </c>
      <c r="J80" s="147">
        <v>1</v>
      </c>
      <c r="K80" s="147">
        <v>1</v>
      </c>
      <c r="L80" s="147">
        <v>1</v>
      </c>
      <c r="M80" s="147">
        <v>1</v>
      </c>
      <c r="N80" s="147">
        <v>1</v>
      </c>
      <c r="O80" s="147">
        <v>1</v>
      </c>
      <c r="P80" s="147">
        <v>1</v>
      </c>
      <c r="R80" t="s">
        <v>363</v>
      </c>
      <c r="S80" s="22">
        <v>11</v>
      </c>
      <c r="T80" s="14" t="s">
        <v>188</v>
      </c>
      <c r="V80" s="122">
        <v>73</v>
      </c>
      <c r="W80" s="147">
        <v>1</v>
      </c>
      <c r="X80" s="147">
        <v>1</v>
      </c>
      <c r="Y80" s="147">
        <v>1</v>
      </c>
      <c r="Z80" s="147">
        <v>1</v>
      </c>
      <c r="AA80" s="147">
        <v>1</v>
      </c>
      <c r="AB80" s="147">
        <v>1</v>
      </c>
      <c r="AC80" s="147">
        <v>1</v>
      </c>
      <c r="AD80" s="147">
        <v>1</v>
      </c>
      <c r="AE80" s="147">
        <v>1</v>
      </c>
      <c r="AF80" s="147">
        <v>1</v>
      </c>
      <c r="AG80" s="147">
        <v>1</v>
      </c>
      <c r="AH80" s="147">
        <v>1</v>
      </c>
      <c r="AM80" s="122">
        <v>73</v>
      </c>
      <c r="AN80" s="26">
        <f>W80*POLICY!$K74</f>
        <v>1</v>
      </c>
      <c r="AO80" s="26">
        <f>X80*POLICY!$K74</f>
        <v>1</v>
      </c>
      <c r="AP80" s="26">
        <f>Y80*POLICY!$K74</f>
        <v>1</v>
      </c>
      <c r="AQ80" s="26">
        <f>Z80*POLICY!$K74</f>
        <v>1</v>
      </c>
      <c r="AR80" s="26">
        <f>AA80*POLICY!$K74</f>
        <v>1</v>
      </c>
      <c r="AS80" s="26">
        <f>AB80*POLICY!$K74</f>
        <v>1</v>
      </c>
      <c r="AT80" s="26">
        <f>AC80*POLICY!$K74</f>
        <v>1</v>
      </c>
      <c r="AU80" s="26">
        <f>AD80*POLICY!$K74</f>
        <v>1</v>
      </c>
      <c r="AV80" s="26">
        <f>AE80*POLICY!$K74</f>
        <v>1</v>
      </c>
      <c r="AW80" s="26">
        <f>AF80*POLICY!$K74</f>
        <v>1</v>
      </c>
      <c r="AX80" s="26">
        <f>AG80*POLICY!$K74</f>
        <v>1</v>
      </c>
      <c r="AY80" s="167">
        <f>AH80*POLICY!$K74</f>
        <v>1</v>
      </c>
    </row>
    <row r="81" spans="1:51" x14ac:dyDescent="0.2">
      <c r="A81" t="s">
        <v>361</v>
      </c>
      <c r="B81" s="22">
        <v>11</v>
      </c>
      <c r="C81" s="14" t="s">
        <v>188</v>
      </c>
      <c r="D81" s="72">
        <v>74</v>
      </c>
      <c r="E81" s="147">
        <v>1</v>
      </c>
      <c r="F81" s="147">
        <v>1</v>
      </c>
      <c r="G81" s="147">
        <v>1</v>
      </c>
      <c r="H81" s="147">
        <v>1</v>
      </c>
      <c r="I81" s="147">
        <v>1</v>
      </c>
      <c r="J81" s="147">
        <v>1</v>
      </c>
      <c r="K81" s="147">
        <v>1</v>
      </c>
      <c r="L81" s="147">
        <v>1</v>
      </c>
      <c r="M81" s="147">
        <v>1</v>
      </c>
      <c r="N81" s="147">
        <v>1</v>
      </c>
      <c r="O81" s="147">
        <v>1</v>
      </c>
      <c r="P81" s="147">
        <v>1</v>
      </c>
      <c r="R81" t="s">
        <v>361</v>
      </c>
      <c r="S81" s="22">
        <v>11</v>
      </c>
      <c r="T81" s="14" t="s">
        <v>188</v>
      </c>
      <c r="V81" s="122">
        <v>74</v>
      </c>
      <c r="W81" s="147">
        <v>1</v>
      </c>
      <c r="X81" s="147">
        <v>1</v>
      </c>
      <c r="Y81" s="147">
        <v>1</v>
      </c>
      <c r="Z81" s="147">
        <v>1</v>
      </c>
      <c r="AA81" s="147">
        <v>1</v>
      </c>
      <c r="AB81" s="147">
        <v>1</v>
      </c>
      <c r="AC81" s="147">
        <v>1</v>
      </c>
      <c r="AD81" s="147">
        <v>1</v>
      </c>
      <c r="AE81" s="147">
        <v>1</v>
      </c>
      <c r="AF81" s="147">
        <v>1</v>
      </c>
      <c r="AG81" s="147">
        <v>1</v>
      </c>
      <c r="AH81" s="147">
        <v>1</v>
      </c>
      <c r="AM81" s="122">
        <v>74</v>
      </c>
      <c r="AN81" s="26">
        <f>W81*POLICY!$K75</f>
        <v>1</v>
      </c>
      <c r="AO81" s="26">
        <f>X81*POLICY!$K75</f>
        <v>1</v>
      </c>
      <c r="AP81" s="26">
        <f>Y81*POLICY!$K75</f>
        <v>1</v>
      </c>
      <c r="AQ81" s="26">
        <f>Z81*POLICY!$K75</f>
        <v>1</v>
      </c>
      <c r="AR81" s="26">
        <f>AA81*POLICY!$K75</f>
        <v>1</v>
      </c>
      <c r="AS81" s="26">
        <f>AB81*POLICY!$K75</f>
        <v>1</v>
      </c>
      <c r="AT81" s="26">
        <f>AC81*POLICY!$K75</f>
        <v>1</v>
      </c>
      <c r="AU81" s="26">
        <f>AD81*POLICY!$K75</f>
        <v>1</v>
      </c>
      <c r="AV81" s="26">
        <f>AE81*POLICY!$K75</f>
        <v>1</v>
      </c>
      <c r="AW81" s="26">
        <f>AF81*POLICY!$K75</f>
        <v>1</v>
      </c>
      <c r="AX81" s="26">
        <f>AG81*POLICY!$K75</f>
        <v>1</v>
      </c>
      <c r="AY81" s="167">
        <f>AH81*POLICY!$K75</f>
        <v>1</v>
      </c>
    </row>
    <row r="82" spans="1:51" x14ac:dyDescent="0.2">
      <c r="A82" t="s">
        <v>357</v>
      </c>
      <c r="B82" s="22">
        <v>11</v>
      </c>
      <c r="C82" s="14" t="s">
        <v>188</v>
      </c>
      <c r="D82" s="72">
        <v>75</v>
      </c>
      <c r="E82" s="147">
        <v>1</v>
      </c>
      <c r="F82" s="147">
        <v>1</v>
      </c>
      <c r="G82" s="147">
        <v>1</v>
      </c>
      <c r="H82" s="147">
        <v>1</v>
      </c>
      <c r="I82" s="147">
        <v>1</v>
      </c>
      <c r="J82" s="147">
        <v>1</v>
      </c>
      <c r="K82" s="147">
        <v>1</v>
      </c>
      <c r="L82" s="147">
        <v>1</v>
      </c>
      <c r="M82" s="147">
        <v>1</v>
      </c>
      <c r="N82" s="147">
        <v>1</v>
      </c>
      <c r="O82" s="147">
        <v>1</v>
      </c>
      <c r="P82" s="147">
        <v>1</v>
      </c>
      <c r="R82" t="s">
        <v>357</v>
      </c>
      <c r="S82" s="22">
        <v>11</v>
      </c>
      <c r="T82" s="14" t="s">
        <v>188</v>
      </c>
      <c r="V82" s="122">
        <v>75</v>
      </c>
      <c r="W82" s="147">
        <v>1</v>
      </c>
      <c r="X82" s="147">
        <v>1</v>
      </c>
      <c r="Y82" s="147">
        <v>1</v>
      </c>
      <c r="Z82" s="147">
        <v>1</v>
      </c>
      <c r="AA82" s="147">
        <v>1</v>
      </c>
      <c r="AB82" s="147">
        <v>1</v>
      </c>
      <c r="AC82" s="147">
        <v>1</v>
      </c>
      <c r="AD82" s="147">
        <v>1</v>
      </c>
      <c r="AE82" s="147">
        <v>1</v>
      </c>
      <c r="AF82" s="147">
        <v>1</v>
      </c>
      <c r="AG82" s="147">
        <v>1</v>
      </c>
      <c r="AH82" s="147">
        <v>1</v>
      </c>
      <c r="AM82" s="122">
        <v>75</v>
      </c>
      <c r="AN82" s="26">
        <f>W82*POLICY!$K76</f>
        <v>1</v>
      </c>
      <c r="AO82" s="26">
        <f>X82*POLICY!$K76</f>
        <v>1</v>
      </c>
      <c r="AP82" s="26">
        <f>Y82*POLICY!$K76</f>
        <v>1</v>
      </c>
      <c r="AQ82" s="26">
        <f>Z82*POLICY!$K76</f>
        <v>1</v>
      </c>
      <c r="AR82" s="26">
        <f>AA82*POLICY!$K76</f>
        <v>1</v>
      </c>
      <c r="AS82" s="26">
        <f>AB82*POLICY!$K76</f>
        <v>1</v>
      </c>
      <c r="AT82" s="26">
        <f>AC82*POLICY!$K76</f>
        <v>1</v>
      </c>
      <c r="AU82" s="26">
        <f>AD82*POLICY!$K76</f>
        <v>1</v>
      </c>
      <c r="AV82" s="26">
        <f>AE82*POLICY!$K76</f>
        <v>1</v>
      </c>
      <c r="AW82" s="26">
        <f>AF82*POLICY!$K76</f>
        <v>1</v>
      </c>
      <c r="AX82" s="26">
        <f>AG82*POLICY!$K76</f>
        <v>1</v>
      </c>
      <c r="AY82" s="167">
        <f>AH82*POLICY!$K76</f>
        <v>1</v>
      </c>
    </row>
    <row r="83" spans="1:51" x14ac:dyDescent="0.2">
      <c r="A83" t="s">
        <v>360</v>
      </c>
      <c r="B83" s="22">
        <v>11</v>
      </c>
      <c r="C83" s="14" t="s">
        <v>188</v>
      </c>
      <c r="D83" s="72">
        <v>76</v>
      </c>
      <c r="E83" s="147">
        <v>1</v>
      </c>
      <c r="F83" s="147">
        <v>1</v>
      </c>
      <c r="G83" s="147">
        <v>1</v>
      </c>
      <c r="H83" s="147">
        <v>1</v>
      </c>
      <c r="I83" s="147">
        <v>1</v>
      </c>
      <c r="J83" s="147">
        <v>1</v>
      </c>
      <c r="K83" s="147">
        <v>1</v>
      </c>
      <c r="L83" s="147">
        <v>1</v>
      </c>
      <c r="M83" s="147">
        <v>1</v>
      </c>
      <c r="N83" s="147">
        <v>1</v>
      </c>
      <c r="O83" s="147">
        <v>1</v>
      </c>
      <c r="P83" s="147">
        <v>1</v>
      </c>
      <c r="R83" t="s">
        <v>360</v>
      </c>
      <c r="S83" s="22">
        <v>11</v>
      </c>
      <c r="T83" s="14" t="s">
        <v>188</v>
      </c>
      <c r="V83" s="122">
        <v>76</v>
      </c>
      <c r="W83" s="147">
        <v>1</v>
      </c>
      <c r="X83" s="147">
        <v>1</v>
      </c>
      <c r="Y83" s="147">
        <v>1</v>
      </c>
      <c r="Z83" s="147">
        <v>1</v>
      </c>
      <c r="AA83" s="147">
        <v>1</v>
      </c>
      <c r="AB83" s="147">
        <v>1</v>
      </c>
      <c r="AC83" s="147">
        <v>1</v>
      </c>
      <c r="AD83" s="147">
        <v>1</v>
      </c>
      <c r="AE83" s="147">
        <v>1</v>
      </c>
      <c r="AF83" s="147">
        <v>1</v>
      </c>
      <c r="AG83" s="147">
        <v>1</v>
      </c>
      <c r="AH83" s="147">
        <v>1</v>
      </c>
      <c r="AM83" s="122">
        <v>76</v>
      </c>
      <c r="AN83" s="26">
        <f>W83*POLICY!$K77</f>
        <v>1</v>
      </c>
      <c r="AO83" s="26">
        <f>X83*POLICY!$K77</f>
        <v>1</v>
      </c>
      <c r="AP83" s="26">
        <f>Y83*POLICY!$K77</f>
        <v>1</v>
      </c>
      <c r="AQ83" s="26">
        <f>Z83*POLICY!$K77</f>
        <v>1</v>
      </c>
      <c r="AR83" s="26">
        <f>AA83*POLICY!$K77</f>
        <v>1</v>
      </c>
      <c r="AS83" s="26">
        <f>AB83*POLICY!$K77</f>
        <v>1</v>
      </c>
      <c r="AT83" s="26">
        <f>AC83*POLICY!$K77</f>
        <v>1</v>
      </c>
      <c r="AU83" s="26">
        <f>AD83*POLICY!$K77</f>
        <v>1</v>
      </c>
      <c r="AV83" s="26">
        <f>AE83*POLICY!$K77</f>
        <v>1</v>
      </c>
      <c r="AW83" s="26">
        <f>AF83*POLICY!$K77</f>
        <v>1</v>
      </c>
      <c r="AX83" s="26">
        <f>AG83*POLICY!$K77</f>
        <v>1</v>
      </c>
      <c r="AY83" s="167">
        <f>AH83*POLICY!$K77</f>
        <v>1</v>
      </c>
    </row>
    <row r="84" spans="1:51" x14ac:dyDescent="0.2">
      <c r="A84" t="s">
        <v>359</v>
      </c>
      <c r="B84" s="22">
        <v>11</v>
      </c>
      <c r="C84" s="14" t="s">
        <v>188</v>
      </c>
      <c r="D84" s="72">
        <v>77</v>
      </c>
      <c r="E84" s="147">
        <v>1</v>
      </c>
      <c r="F84" s="147">
        <v>1</v>
      </c>
      <c r="G84" s="147">
        <v>1</v>
      </c>
      <c r="H84" s="147">
        <v>1</v>
      </c>
      <c r="I84" s="147">
        <v>1</v>
      </c>
      <c r="J84" s="147">
        <v>1</v>
      </c>
      <c r="K84" s="147">
        <v>1</v>
      </c>
      <c r="L84" s="147">
        <v>1</v>
      </c>
      <c r="M84" s="147">
        <v>1</v>
      </c>
      <c r="N84" s="147">
        <v>1</v>
      </c>
      <c r="O84" s="147">
        <v>1</v>
      </c>
      <c r="P84" s="147">
        <v>1</v>
      </c>
      <c r="R84" t="s">
        <v>359</v>
      </c>
      <c r="S84" s="22">
        <v>11</v>
      </c>
      <c r="T84" s="14" t="s">
        <v>188</v>
      </c>
      <c r="V84" s="122">
        <v>77</v>
      </c>
      <c r="W84" s="147">
        <v>1</v>
      </c>
      <c r="X84" s="147">
        <v>1</v>
      </c>
      <c r="Y84" s="147">
        <v>1</v>
      </c>
      <c r="Z84" s="147">
        <v>1</v>
      </c>
      <c r="AA84" s="147">
        <v>1</v>
      </c>
      <c r="AB84" s="147">
        <v>1</v>
      </c>
      <c r="AC84" s="147">
        <v>1</v>
      </c>
      <c r="AD84" s="147">
        <v>1</v>
      </c>
      <c r="AE84" s="147">
        <v>1</v>
      </c>
      <c r="AF84" s="147">
        <v>1</v>
      </c>
      <c r="AG84" s="147">
        <v>1</v>
      </c>
      <c r="AH84" s="147">
        <v>1</v>
      </c>
      <c r="AM84" s="122">
        <v>77</v>
      </c>
      <c r="AN84" s="26">
        <f>W84*POLICY!$K78</f>
        <v>1</v>
      </c>
      <c r="AO84" s="26">
        <f>X84*POLICY!$K78</f>
        <v>1</v>
      </c>
      <c r="AP84" s="26">
        <f>Y84*POLICY!$K78</f>
        <v>1</v>
      </c>
      <c r="AQ84" s="26">
        <f>Z84*POLICY!$K78</f>
        <v>1</v>
      </c>
      <c r="AR84" s="26">
        <f>AA84*POLICY!$K78</f>
        <v>1</v>
      </c>
      <c r="AS84" s="26">
        <f>AB84*POLICY!$K78</f>
        <v>1</v>
      </c>
      <c r="AT84" s="26">
        <f>AC84*POLICY!$K78</f>
        <v>1</v>
      </c>
      <c r="AU84" s="26">
        <f>AD84*POLICY!$K78</f>
        <v>1</v>
      </c>
      <c r="AV84" s="26">
        <f>AE84*POLICY!$K78</f>
        <v>1</v>
      </c>
      <c r="AW84" s="26">
        <f>AF84*POLICY!$K78</f>
        <v>1</v>
      </c>
      <c r="AX84" s="26">
        <f>AG84*POLICY!$K78</f>
        <v>1</v>
      </c>
      <c r="AY84" s="167">
        <f>AH84*POLICY!$K78</f>
        <v>1</v>
      </c>
    </row>
    <row r="85" spans="1:51" x14ac:dyDescent="0.2">
      <c r="A85" t="s">
        <v>363</v>
      </c>
      <c r="B85" s="22">
        <v>12</v>
      </c>
      <c r="C85" s="14" t="s">
        <v>192</v>
      </c>
      <c r="D85" s="72">
        <v>78</v>
      </c>
      <c r="E85" s="147">
        <v>1</v>
      </c>
      <c r="F85" s="147">
        <v>1</v>
      </c>
      <c r="G85" s="147">
        <v>1</v>
      </c>
      <c r="H85" s="147">
        <v>1</v>
      </c>
      <c r="I85" s="147">
        <v>1</v>
      </c>
      <c r="J85" s="147">
        <v>1</v>
      </c>
      <c r="K85" s="147">
        <v>1</v>
      </c>
      <c r="L85" s="147">
        <v>1</v>
      </c>
      <c r="M85" s="147">
        <v>1</v>
      </c>
      <c r="N85" s="147">
        <v>1</v>
      </c>
      <c r="O85" s="147">
        <v>1</v>
      </c>
      <c r="P85" s="147">
        <v>1</v>
      </c>
      <c r="R85" t="s">
        <v>363</v>
      </c>
      <c r="S85" s="22">
        <v>12</v>
      </c>
      <c r="T85" s="14" t="s">
        <v>192</v>
      </c>
      <c r="V85" s="122">
        <v>78</v>
      </c>
      <c r="W85" s="147">
        <v>1</v>
      </c>
      <c r="X85" s="147">
        <v>1</v>
      </c>
      <c r="Y85" s="147">
        <v>1</v>
      </c>
      <c r="Z85" s="147">
        <v>1</v>
      </c>
      <c r="AA85" s="147">
        <v>1</v>
      </c>
      <c r="AB85" s="147">
        <v>1</v>
      </c>
      <c r="AC85" s="147">
        <v>1</v>
      </c>
      <c r="AD85" s="147">
        <v>1</v>
      </c>
      <c r="AE85" s="147">
        <v>1</v>
      </c>
      <c r="AF85" s="147">
        <v>1</v>
      </c>
      <c r="AG85" s="147">
        <v>1</v>
      </c>
      <c r="AH85" s="147">
        <v>1</v>
      </c>
      <c r="AM85" s="122">
        <v>78</v>
      </c>
      <c r="AN85" s="26">
        <f>W85*POLICY!$K79</f>
        <v>1</v>
      </c>
      <c r="AO85" s="26">
        <f>X85*POLICY!$K79</f>
        <v>1</v>
      </c>
      <c r="AP85" s="26">
        <f>Y85*POLICY!$K79</f>
        <v>1</v>
      </c>
      <c r="AQ85" s="26">
        <f>Z85*POLICY!$K79</f>
        <v>1</v>
      </c>
      <c r="AR85" s="26">
        <f>AA85*POLICY!$K79</f>
        <v>1</v>
      </c>
      <c r="AS85" s="26">
        <f>AB85*POLICY!$K79</f>
        <v>1</v>
      </c>
      <c r="AT85" s="26">
        <f>AC85*POLICY!$K79</f>
        <v>1</v>
      </c>
      <c r="AU85" s="26">
        <f>AD85*POLICY!$K79</f>
        <v>1</v>
      </c>
      <c r="AV85" s="26">
        <f>AE85*POLICY!$K79</f>
        <v>1</v>
      </c>
      <c r="AW85" s="26">
        <f>AF85*POLICY!$K79</f>
        <v>1</v>
      </c>
      <c r="AX85" s="26">
        <f>AG85*POLICY!$K79</f>
        <v>1</v>
      </c>
      <c r="AY85" s="167">
        <f>AH85*POLICY!$K79</f>
        <v>1</v>
      </c>
    </row>
    <row r="86" spans="1:51" x14ac:dyDescent="0.2">
      <c r="A86" t="s">
        <v>363</v>
      </c>
      <c r="B86" s="22">
        <v>12</v>
      </c>
      <c r="C86" s="14" t="s">
        <v>190</v>
      </c>
      <c r="D86" s="72">
        <v>79</v>
      </c>
      <c r="E86" s="147">
        <v>1</v>
      </c>
      <c r="F86" s="147">
        <v>1</v>
      </c>
      <c r="G86" s="147">
        <v>1</v>
      </c>
      <c r="H86" s="147">
        <v>1</v>
      </c>
      <c r="I86" s="147">
        <v>1</v>
      </c>
      <c r="J86" s="147">
        <v>1</v>
      </c>
      <c r="K86" s="147">
        <v>1</v>
      </c>
      <c r="L86" s="147">
        <v>1</v>
      </c>
      <c r="M86" s="147">
        <v>1</v>
      </c>
      <c r="N86" s="147">
        <v>1</v>
      </c>
      <c r="O86" s="147">
        <v>1</v>
      </c>
      <c r="P86" s="147">
        <v>1</v>
      </c>
      <c r="R86" t="s">
        <v>363</v>
      </c>
      <c r="S86" s="22">
        <v>12</v>
      </c>
      <c r="T86" s="14" t="s">
        <v>190</v>
      </c>
      <c r="V86" s="122">
        <v>79</v>
      </c>
      <c r="W86" s="147">
        <v>1</v>
      </c>
      <c r="X86" s="147">
        <v>1</v>
      </c>
      <c r="Y86" s="147">
        <v>1</v>
      </c>
      <c r="Z86" s="147">
        <v>1</v>
      </c>
      <c r="AA86" s="147">
        <v>1</v>
      </c>
      <c r="AB86" s="147">
        <v>1</v>
      </c>
      <c r="AC86" s="147">
        <v>1</v>
      </c>
      <c r="AD86" s="147">
        <v>1</v>
      </c>
      <c r="AE86" s="147">
        <v>1</v>
      </c>
      <c r="AF86" s="147">
        <v>1</v>
      </c>
      <c r="AG86" s="147">
        <v>1</v>
      </c>
      <c r="AH86" s="147">
        <v>1</v>
      </c>
      <c r="AM86" s="122">
        <v>79</v>
      </c>
      <c r="AN86" s="26">
        <f>W86*POLICY!$K80</f>
        <v>1</v>
      </c>
      <c r="AO86" s="26">
        <f>X86*POLICY!$K80</f>
        <v>1</v>
      </c>
      <c r="AP86" s="26">
        <f>Y86*POLICY!$K80</f>
        <v>1</v>
      </c>
      <c r="AQ86" s="26">
        <f>Z86*POLICY!$K80</f>
        <v>1</v>
      </c>
      <c r="AR86" s="26">
        <f>AA86*POLICY!$K80</f>
        <v>1</v>
      </c>
      <c r="AS86" s="26">
        <f>AB86*POLICY!$K80</f>
        <v>1</v>
      </c>
      <c r="AT86" s="26">
        <f>AC86*POLICY!$K80</f>
        <v>1</v>
      </c>
      <c r="AU86" s="26">
        <f>AD86*POLICY!$K80</f>
        <v>1</v>
      </c>
      <c r="AV86" s="26">
        <f>AE86*POLICY!$K80</f>
        <v>1</v>
      </c>
      <c r="AW86" s="26">
        <f>AF86*POLICY!$K80</f>
        <v>1</v>
      </c>
      <c r="AX86" s="26">
        <f>AG86*POLICY!$K80</f>
        <v>1</v>
      </c>
      <c r="AY86" s="167">
        <f>AH86*POLICY!$K80</f>
        <v>1</v>
      </c>
    </row>
    <row r="87" spans="1:51" x14ac:dyDescent="0.2">
      <c r="A87" t="s">
        <v>363</v>
      </c>
      <c r="B87" s="22">
        <v>12</v>
      </c>
      <c r="C87" s="14" t="s">
        <v>188</v>
      </c>
      <c r="D87" s="72">
        <v>80</v>
      </c>
      <c r="E87" s="147">
        <v>1</v>
      </c>
      <c r="F87" s="147">
        <v>1</v>
      </c>
      <c r="G87" s="147">
        <v>1</v>
      </c>
      <c r="H87" s="147">
        <v>1</v>
      </c>
      <c r="I87" s="147">
        <v>1</v>
      </c>
      <c r="J87" s="147">
        <v>1</v>
      </c>
      <c r="K87" s="147">
        <v>1</v>
      </c>
      <c r="L87" s="147">
        <v>1</v>
      </c>
      <c r="M87" s="147">
        <v>1</v>
      </c>
      <c r="N87" s="147">
        <v>1</v>
      </c>
      <c r="O87" s="147">
        <v>1</v>
      </c>
      <c r="P87" s="147">
        <v>1</v>
      </c>
      <c r="R87" t="s">
        <v>363</v>
      </c>
      <c r="S87" s="22">
        <v>12</v>
      </c>
      <c r="T87" s="14" t="s">
        <v>188</v>
      </c>
      <c r="V87" s="122">
        <v>80</v>
      </c>
      <c r="W87" s="147">
        <v>1</v>
      </c>
      <c r="X87" s="147">
        <v>1</v>
      </c>
      <c r="Y87" s="147">
        <v>1</v>
      </c>
      <c r="Z87" s="147">
        <v>1</v>
      </c>
      <c r="AA87" s="147">
        <v>1</v>
      </c>
      <c r="AB87" s="147">
        <v>1</v>
      </c>
      <c r="AC87" s="147">
        <v>1</v>
      </c>
      <c r="AD87" s="147">
        <v>1</v>
      </c>
      <c r="AE87" s="147">
        <v>1</v>
      </c>
      <c r="AF87" s="147">
        <v>1</v>
      </c>
      <c r="AG87" s="147">
        <v>1</v>
      </c>
      <c r="AH87" s="147">
        <v>1</v>
      </c>
      <c r="AM87" s="122">
        <v>80</v>
      </c>
      <c r="AN87" s="26">
        <f>W87*POLICY!$K81</f>
        <v>1</v>
      </c>
      <c r="AO87" s="26">
        <f>X87*POLICY!$K81</f>
        <v>1</v>
      </c>
      <c r="AP87" s="26">
        <f>Y87*POLICY!$K81</f>
        <v>1</v>
      </c>
      <c r="AQ87" s="26">
        <f>Z87*POLICY!$K81</f>
        <v>1</v>
      </c>
      <c r="AR87" s="26">
        <f>AA87*POLICY!$K81</f>
        <v>1</v>
      </c>
      <c r="AS87" s="26">
        <f>AB87*POLICY!$K81</f>
        <v>1</v>
      </c>
      <c r="AT87" s="26">
        <f>AC87*POLICY!$K81</f>
        <v>1</v>
      </c>
      <c r="AU87" s="26">
        <f>AD87*POLICY!$K81</f>
        <v>1</v>
      </c>
      <c r="AV87" s="26">
        <f>AE87*POLICY!$K81</f>
        <v>1</v>
      </c>
      <c r="AW87" s="26">
        <f>AF87*POLICY!$K81</f>
        <v>1</v>
      </c>
      <c r="AX87" s="26">
        <f>AG87*POLICY!$K81</f>
        <v>1</v>
      </c>
      <c r="AY87" s="167">
        <f>AH87*POLICY!$K81</f>
        <v>1</v>
      </c>
    </row>
    <row r="88" spans="1:51" x14ac:dyDescent="0.2">
      <c r="A88" t="s">
        <v>361</v>
      </c>
      <c r="B88" s="22">
        <v>12</v>
      </c>
      <c r="C88" s="14" t="s">
        <v>188</v>
      </c>
      <c r="D88" s="72">
        <v>81</v>
      </c>
      <c r="E88" s="147">
        <v>1</v>
      </c>
      <c r="F88" s="147">
        <v>1</v>
      </c>
      <c r="G88" s="147">
        <v>1</v>
      </c>
      <c r="H88" s="147">
        <v>1</v>
      </c>
      <c r="I88" s="147">
        <v>1</v>
      </c>
      <c r="J88" s="147">
        <v>1</v>
      </c>
      <c r="K88" s="147">
        <v>1</v>
      </c>
      <c r="L88" s="147">
        <v>1</v>
      </c>
      <c r="M88" s="147">
        <v>1</v>
      </c>
      <c r="N88" s="147">
        <v>1</v>
      </c>
      <c r="O88" s="147">
        <v>1</v>
      </c>
      <c r="P88" s="147">
        <v>1</v>
      </c>
      <c r="R88" t="s">
        <v>361</v>
      </c>
      <c r="S88" s="22">
        <v>12</v>
      </c>
      <c r="T88" s="14" t="s">
        <v>188</v>
      </c>
      <c r="V88" s="122">
        <v>81</v>
      </c>
      <c r="W88" s="147">
        <v>1</v>
      </c>
      <c r="X88" s="147">
        <v>1</v>
      </c>
      <c r="Y88" s="147">
        <v>1</v>
      </c>
      <c r="Z88" s="147">
        <v>1</v>
      </c>
      <c r="AA88" s="147">
        <v>1</v>
      </c>
      <c r="AB88" s="147">
        <v>1</v>
      </c>
      <c r="AC88" s="147">
        <v>1</v>
      </c>
      <c r="AD88" s="147">
        <v>1</v>
      </c>
      <c r="AE88" s="147">
        <v>1</v>
      </c>
      <c r="AF88" s="147">
        <v>1</v>
      </c>
      <c r="AG88" s="147">
        <v>1</v>
      </c>
      <c r="AH88" s="147">
        <v>1</v>
      </c>
      <c r="AM88" s="122">
        <v>81</v>
      </c>
      <c r="AN88" s="26">
        <f>W88*POLICY!$K82</f>
        <v>1</v>
      </c>
      <c r="AO88" s="26">
        <f>X88*POLICY!$K82</f>
        <v>1</v>
      </c>
      <c r="AP88" s="26">
        <f>Y88*POLICY!$K82</f>
        <v>1</v>
      </c>
      <c r="AQ88" s="26">
        <f>Z88*POLICY!$K82</f>
        <v>1</v>
      </c>
      <c r="AR88" s="26">
        <f>AA88*POLICY!$K82</f>
        <v>1</v>
      </c>
      <c r="AS88" s="26">
        <f>AB88*POLICY!$K82</f>
        <v>1</v>
      </c>
      <c r="AT88" s="26">
        <f>AC88*POLICY!$K82</f>
        <v>1</v>
      </c>
      <c r="AU88" s="26">
        <f>AD88*POLICY!$K82</f>
        <v>1</v>
      </c>
      <c r="AV88" s="26">
        <f>AE88*POLICY!$K82</f>
        <v>1</v>
      </c>
      <c r="AW88" s="26">
        <f>AF88*POLICY!$K82</f>
        <v>1</v>
      </c>
      <c r="AX88" s="26">
        <f>AG88*POLICY!$K82</f>
        <v>1</v>
      </c>
      <c r="AY88" s="167">
        <f>AH88*POLICY!$K82</f>
        <v>1</v>
      </c>
    </row>
    <row r="89" spans="1:51" x14ac:dyDescent="0.2">
      <c r="A89" t="s">
        <v>360</v>
      </c>
      <c r="B89" s="22">
        <v>12</v>
      </c>
      <c r="C89" s="14" t="s">
        <v>188</v>
      </c>
      <c r="D89" s="72">
        <v>82</v>
      </c>
      <c r="E89" s="147">
        <v>1</v>
      </c>
      <c r="F89" s="147">
        <v>1</v>
      </c>
      <c r="G89" s="147">
        <v>1</v>
      </c>
      <c r="H89" s="147">
        <v>1</v>
      </c>
      <c r="I89" s="147">
        <v>1</v>
      </c>
      <c r="J89" s="147">
        <v>1</v>
      </c>
      <c r="K89" s="147">
        <v>1</v>
      </c>
      <c r="L89" s="147">
        <v>1</v>
      </c>
      <c r="M89" s="147">
        <v>1</v>
      </c>
      <c r="N89" s="147">
        <v>1</v>
      </c>
      <c r="O89" s="147">
        <v>1</v>
      </c>
      <c r="P89" s="147">
        <v>1</v>
      </c>
      <c r="R89" t="s">
        <v>360</v>
      </c>
      <c r="S89" s="22">
        <v>12</v>
      </c>
      <c r="T89" s="14" t="s">
        <v>188</v>
      </c>
      <c r="V89" s="122">
        <v>82</v>
      </c>
      <c r="W89" s="147">
        <v>1</v>
      </c>
      <c r="X89" s="147">
        <v>1</v>
      </c>
      <c r="Y89" s="147">
        <v>1</v>
      </c>
      <c r="Z89" s="147">
        <v>1</v>
      </c>
      <c r="AA89" s="147">
        <v>1</v>
      </c>
      <c r="AB89" s="147">
        <v>1</v>
      </c>
      <c r="AC89" s="147">
        <v>1</v>
      </c>
      <c r="AD89" s="147">
        <v>1</v>
      </c>
      <c r="AE89" s="147">
        <v>1</v>
      </c>
      <c r="AF89" s="147">
        <v>1</v>
      </c>
      <c r="AG89" s="147">
        <v>1</v>
      </c>
      <c r="AH89" s="147">
        <v>1</v>
      </c>
      <c r="AM89" s="122">
        <v>82</v>
      </c>
      <c r="AN89" s="26">
        <f>W89*POLICY!$K83</f>
        <v>1</v>
      </c>
      <c r="AO89" s="26">
        <f>X89*POLICY!$K83</f>
        <v>1</v>
      </c>
      <c r="AP89" s="26">
        <f>Y89*POLICY!$K83</f>
        <v>1</v>
      </c>
      <c r="AQ89" s="26">
        <f>Z89*POLICY!$K83</f>
        <v>1</v>
      </c>
      <c r="AR89" s="26">
        <f>AA89*POLICY!$K83</f>
        <v>1</v>
      </c>
      <c r="AS89" s="26">
        <f>AB89*POLICY!$K83</f>
        <v>1</v>
      </c>
      <c r="AT89" s="26">
        <f>AC89*POLICY!$K83</f>
        <v>1</v>
      </c>
      <c r="AU89" s="26">
        <f>AD89*POLICY!$K83</f>
        <v>1</v>
      </c>
      <c r="AV89" s="26">
        <f>AE89*POLICY!$K83</f>
        <v>1</v>
      </c>
      <c r="AW89" s="26">
        <f>AF89*POLICY!$K83</f>
        <v>1</v>
      </c>
      <c r="AX89" s="26">
        <f>AG89*POLICY!$K83</f>
        <v>1</v>
      </c>
      <c r="AY89" s="167">
        <f>AH89*POLICY!$K83</f>
        <v>1</v>
      </c>
    </row>
    <row r="90" spans="1:51" x14ac:dyDescent="0.2">
      <c r="A90" t="s">
        <v>359</v>
      </c>
      <c r="B90" s="22">
        <v>12</v>
      </c>
      <c r="C90" s="14" t="s">
        <v>188</v>
      </c>
      <c r="D90" s="72">
        <v>83</v>
      </c>
      <c r="E90" s="147">
        <v>1</v>
      </c>
      <c r="F90" s="147">
        <v>1</v>
      </c>
      <c r="G90" s="147">
        <v>1</v>
      </c>
      <c r="H90" s="147">
        <v>1</v>
      </c>
      <c r="I90" s="147">
        <v>1</v>
      </c>
      <c r="J90" s="147">
        <v>1</v>
      </c>
      <c r="K90" s="147">
        <v>1</v>
      </c>
      <c r="L90" s="147">
        <v>1</v>
      </c>
      <c r="M90" s="147">
        <v>1</v>
      </c>
      <c r="N90" s="147">
        <v>1</v>
      </c>
      <c r="O90" s="147">
        <v>1</v>
      </c>
      <c r="P90" s="147">
        <v>1</v>
      </c>
      <c r="R90" t="s">
        <v>359</v>
      </c>
      <c r="S90" s="22">
        <v>12</v>
      </c>
      <c r="T90" s="14" t="s">
        <v>188</v>
      </c>
      <c r="V90" s="122">
        <v>83</v>
      </c>
      <c r="W90" s="147">
        <v>1</v>
      </c>
      <c r="X90" s="147">
        <v>1</v>
      </c>
      <c r="Y90" s="147">
        <v>1</v>
      </c>
      <c r="Z90" s="147">
        <v>1</v>
      </c>
      <c r="AA90" s="147">
        <v>1</v>
      </c>
      <c r="AB90" s="147">
        <v>1</v>
      </c>
      <c r="AC90" s="147">
        <v>1</v>
      </c>
      <c r="AD90" s="147">
        <v>1</v>
      </c>
      <c r="AE90" s="147">
        <v>1</v>
      </c>
      <c r="AF90" s="147">
        <v>1</v>
      </c>
      <c r="AG90" s="147">
        <v>1</v>
      </c>
      <c r="AH90" s="147">
        <v>1</v>
      </c>
      <c r="AM90" s="122">
        <v>83</v>
      </c>
      <c r="AN90" s="26">
        <f>W90*POLICY!$K84</f>
        <v>1</v>
      </c>
      <c r="AO90" s="26">
        <f>X90*POLICY!$K84</f>
        <v>1</v>
      </c>
      <c r="AP90" s="26">
        <f>Y90*POLICY!$K84</f>
        <v>1</v>
      </c>
      <c r="AQ90" s="26">
        <f>Z90*POLICY!$K84</f>
        <v>1</v>
      </c>
      <c r="AR90" s="26">
        <f>AA90*POLICY!$K84</f>
        <v>1</v>
      </c>
      <c r="AS90" s="26">
        <f>AB90*POLICY!$K84</f>
        <v>1</v>
      </c>
      <c r="AT90" s="26">
        <f>AC90*POLICY!$K84</f>
        <v>1</v>
      </c>
      <c r="AU90" s="26">
        <f>AD90*POLICY!$K84</f>
        <v>1</v>
      </c>
      <c r="AV90" s="26">
        <f>AE90*POLICY!$K84</f>
        <v>1</v>
      </c>
      <c r="AW90" s="26">
        <f>AF90*POLICY!$K84</f>
        <v>1</v>
      </c>
      <c r="AX90" s="26">
        <f>AG90*POLICY!$K84</f>
        <v>1</v>
      </c>
      <c r="AY90" s="167">
        <f>AH90*POLICY!$K84</f>
        <v>1</v>
      </c>
    </row>
    <row r="91" spans="1:51" x14ac:dyDescent="0.2">
      <c r="A91" t="s">
        <v>367</v>
      </c>
      <c r="B91" s="22">
        <v>13</v>
      </c>
      <c r="C91" s="14" t="s">
        <v>192</v>
      </c>
      <c r="D91" s="72">
        <v>84</v>
      </c>
      <c r="E91" s="147">
        <v>1</v>
      </c>
      <c r="F91" s="147">
        <v>1</v>
      </c>
      <c r="G91" s="147">
        <v>1</v>
      </c>
      <c r="H91" s="147">
        <v>1</v>
      </c>
      <c r="I91" s="147">
        <v>1</v>
      </c>
      <c r="J91" s="147">
        <v>1</v>
      </c>
      <c r="K91" s="147">
        <v>1</v>
      </c>
      <c r="L91" s="147">
        <v>1</v>
      </c>
      <c r="M91" s="147">
        <v>1</v>
      </c>
      <c r="N91" s="147">
        <v>1</v>
      </c>
      <c r="O91" s="147">
        <v>1</v>
      </c>
      <c r="P91" s="147">
        <v>1</v>
      </c>
      <c r="R91" t="s">
        <v>367</v>
      </c>
      <c r="S91" s="22">
        <v>13</v>
      </c>
      <c r="T91" s="14" t="s">
        <v>192</v>
      </c>
      <c r="V91" s="122">
        <v>84</v>
      </c>
      <c r="W91" s="147">
        <v>1</v>
      </c>
      <c r="X91" s="147">
        <v>1</v>
      </c>
      <c r="Y91" s="147">
        <v>1</v>
      </c>
      <c r="Z91" s="147">
        <v>1</v>
      </c>
      <c r="AA91" s="147">
        <v>1</v>
      </c>
      <c r="AB91" s="147">
        <v>1</v>
      </c>
      <c r="AC91" s="147">
        <v>1</v>
      </c>
      <c r="AD91" s="147">
        <v>1</v>
      </c>
      <c r="AE91" s="147">
        <v>1</v>
      </c>
      <c r="AF91" s="147">
        <v>1</v>
      </c>
      <c r="AG91" s="147">
        <v>1</v>
      </c>
      <c r="AH91" s="147">
        <v>1</v>
      </c>
      <c r="AM91" s="122">
        <v>84</v>
      </c>
      <c r="AN91" s="26">
        <f>W91*POLICY!$K85</f>
        <v>1</v>
      </c>
      <c r="AO91" s="26">
        <f>X91*POLICY!$K85</f>
        <v>1</v>
      </c>
      <c r="AP91" s="26">
        <f>Y91*POLICY!$K85</f>
        <v>1</v>
      </c>
      <c r="AQ91" s="26">
        <f>Z91*POLICY!$K85</f>
        <v>1</v>
      </c>
      <c r="AR91" s="26">
        <f>AA91*POLICY!$K85</f>
        <v>1</v>
      </c>
      <c r="AS91" s="26">
        <f>AB91*POLICY!$K85</f>
        <v>1</v>
      </c>
      <c r="AT91" s="26">
        <f>AC91*POLICY!$K85</f>
        <v>1</v>
      </c>
      <c r="AU91" s="26">
        <f>AD91*POLICY!$K85</f>
        <v>1</v>
      </c>
      <c r="AV91" s="26">
        <f>AE91*POLICY!$K85</f>
        <v>1</v>
      </c>
      <c r="AW91" s="26">
        <f>AF91*POLICY!$K85</f>
        <v>1</v>
      </c>
      <c r="AX91" s="26">
        <f>AG91*POLICY!$K85</f>
        <v>1</v>
      </c>
      <c r="AY91" s="167">
        <f>AH91*POLICY!$K85</f>
        <v>1</v>
      </c>
    </row>
    <row r="92" spans="1:51" x14ac:dyDescent="0.2">
      <c r="A92" t="s">
        <v>367</v>
      </c>
      <c r="B92" s="22">
        <v>13</v>
      </c>
      <c r="C92" s="14" t="s">
        <v>188</v>
      </c>
      <c r="D92" s="72">
        <v>85</v>
      </c>
      <c r="E92" s="147">
        <v>1</v>
      </c>
      <c r="F92" s="147">
        <v>1</v>
      </c>
      <c r="G92" s="147">
        <v>1</v>
      </c>
      <c r="H92" s="147">
        <v>1</v>
      </c>
      <c r="I92" s="147">
        <v>1</v>
      </c>
      <c r="J92" s="147">
        <v>1</v>
      </c>
      <c r="K92" s="147">
        <v>1</v>
      </c>
      <c r="L92" s="147">
        <v>1</v>
      </c>
      <c r="M92" s="147">
        <v>1</v>
      </c>
      <c r="N92" s="147">
        <v>1</v>
      </c>
      <c r="O92" s="147">
        <v>1</v>
      </c>
      <c r="P92" s="147">
        <v>1</v>
      </c>
      <c r="R92" t="s">
        <v>367</v>
      </c>
      <c r="S92" s="22">
        <v>13</v>
      </c>
      <c r="T92" s="14" t="s">
        <v>188</v>
      </c>
      <c r="V92" s="122">
        <v>85</v>
      </c>
      <c r="W92" s="147">
        <v>1</v>
      </c>
      <c r="X92" s="147">
        <v>1</v>
      </c>
      <c r="Y92" s="147">
        <v>1</v>
      </c>
      <c r="Z92" s="147">
        <v>1</v>
      </c>
      <c r="AA92" s="147">
        <v>1</v>
      </c>
      <c r="AB92" s="147">
        <v>1</v>
      </c>
      <c r="AC92" s="147">
        <v>1</v>
      </c>
      <c r="AD92" s="147">
        <v>1</v>
      </c>
      <c r="AE92" s="147">
        <v>1</v>
      </c>
      <c r="AF92" s="147">
        <v>1</v>
      </c>
      <c r="AG92" s="147">
        <v>1</v>
      </c>
      <c r="AH92" s="147">
        <v>1</v>
      </c>
      <c r="AM92" s="122">
        <v>85</v>
      </c>
      <c r="AN92" s="26">
        <f>W92*POLICY!$K86</f>
        <v>1</v>
      </c>
      <c r="AO92" s="26">
        <f>X92*POLICY!$K86</f>
        <v>1</v>
      </c>
      <c r="AP92" s="26">
        <f>Y92*POLICY!$K86</f>
        <v>1</v>
      </c>
      <c r="AQ92" s="26">
        <f>Z92*POLICY!$K86</f>
        <v>1</v>
      </c>
      <c r="AR92" s="26">
        <f>AA92*POLICY!$K86</f>
        <v>1</v>
      </c>
      <c r="AS92" s="26">
        <f>AB92*POLICY!$K86</f>
        <v>1</v>
      </c>
      <c r="AT92" s="26">
        <f>AC92*POLICY!$K86</f>
        <v>1</v>
      </c>
      <c r="AU92" s="26">
        <f>AD92*POLICY!$K86</f>
        <v>1</v>
      </c>
      <c r="AV92" s="26">
        <f>AE92*POLICY!$K86</f>
        <v>1</v>
      </c>
      <c r="AW92" s="26">
        <f>AF92*POLICY!$K86</f>
        <v>1</v>
      </c>
      <c r="AX92" s="26">
        <f>AG92*POLICY!$K86</f>
        <v>1</v>
      </c>
      <c r="AY92" s="167">
        <f>AH92*POLICY!$K86</f>
        <v>1</v>
      </c>
    </row>
    <row r="93" spans="1:51" x14ac:dyDescent="0.2">
      <c r="A93" t="s">
        <v>368</v>
      </c>
      <c r="B93" s="22">
        <v>13</v>
      </c>
      <c r="C93" s="14" t="s">
        <v>188</v>
      </c>
      <c r="D93" s="72">
        <v>86</v>
      </c>
      <c r="E93" s="147">
        <v>0</v>
      </c>
      <c r="F93" s="147">
        <v>0</v>
      </c>
      <c r="G93" s="147">
        <v>0</v>
      </c>
      <c r="H93" s="147">
        <v>0</v>
      </c>
      <c r="I93" s="147">
        <v>1</v>
      </c>
      <c r="J93" s="147">
        <v>1</v>
      </c>
      <c r="K93" s="147">
        <v>1</v>
      </c>
      <c r="L93" s="147">
        <v>1</v>
      </c>
      <c r="M93" s="147">
        <v>1</v>
      </c>
      <c r="N93" s="147">
        <v>0</v>
      </c>
      <c r="O93" s="147">
        <v>0</v>
      </c>
      <c r="P93" s="147">
        <v>0</v>
      </c>
      <c r="R93" t="s">
        <v>368</v>
      </c>
      <c r="S93" s="22">
        <v>13</v>
      </c>
      <c r="T93" s="14" t="s">
        <v>188</v>
      </c>
      <c r="V93" s="122">
        <v>86</v>
      </c>
      <c r="W93" s="147">
        <v>0</v>
      </c>
      <c r="X93" s="147">
        <v>0</v>
      </c>
      <c r="Y93" s="147">
        <v>0</v>
      </c>
      <c r="Z93" s="147">
        <v>0</v>
      </c>
      <c r="AA93" s="147">
        <v>1</v>
      </c>
      <c r="AB93" s="147">
        <v>1</v>
      </c>
      <c r="AC93" s="147">
        <v>1</v>
      </c>
      <c r="AD93" s="147">
        <v>1</v>
      </c>
      <c r="AE93" s="147">
        <v>1</v>
      </c>
      <c r="AF93" s="147">
        <v>0</v>
      </c>
      <c r="AG93" s="147">
        <v>0</v>
      </c>
      <c r="AH93" s="147">
        <v>0</v>
      </c>
      <c r="AM93" s="122">
        <v>86</v>
      </c>
      <c r="AN93" s="26">
        <f>W93*POLICY!$K87</f>
        <v>0</v>
      </c>
      <c r="AO93" s="26">
        <f>X93*POLICY!$K87</f>
        <v>0</v>
      </c>
      <c r="AP93" s="26">
        <f>Y93*POLICY!$K87</f>
        <v>0</v>
      </c>
      <c r="AQ93" s="26">
        <f>Z93*POLICY!$K87</f>
        <v>0</v>
      </c>
      <c r="AR93" s="26">
        <f>AA93*POLICY!$K87</f>
        <v>1</v>
      </c>
      <c r="AS93" s="26">
        <f>AB93*POLICY!$K87</f>
        <v>1</v>
      </c>
      <c r="AT93" s="26">
        <f>AC93*POLICY!$K87</f>
        <v>1</v>
      </c>
      <c r="AU93" s="26">
        <f>AD93*POLICY!$K87</f>
        <v>1</v>
      </c>
      <c r="AV93" s="26">
        <f>AE93*POLICY!$K87</f>
        <v>1</v>
      </c>
      <c r="AW93" s="26">
        <f>AF93*POLICY!$K87</f>
        <v>0</v>
      </c>
      <c r="AX93" s="26">
        <f>AG93*POLICY!$K87</f>
        <v>0</v>
      </c>
      <c r="AY93" s="167">
        <f>AH93*POLICY!$K87</f>
        <v>0</v>
      </c>
    </row>
    <row r="94" spans="1:51" x14ac:dyDescent="0.2">
      <c r="A94" t="s">
        <v>367</v>
      </c>
      <c r="B94" s="22">
        <v>14</v>
      </c>
      <c r="C94" s="14" t="s">
        <v>192</v>
      </c>
      <c r="D94" s="72">
        <v>87</v>
      </c>
      <c r="E94" s="147">
        <v>1</v>
      </c>
      <c r="F94" s="147">
        <v>1</v>
      </c>
      <c r="G94" s="147">
        <v>1</v>
      </c>
      <c r="H94" s="147">
        <v>1</v>
      </c>
      <c r="I94" s="147">
        <v>1</v>
      </c>
      <c r="J94" s="147">
        <v>1</v>
      </c>
      <c r="K94" s="147">
        <v>1</v>
      </c>
      <c r="L94" s="147">
        <v>1</v>
      </c>
      <c r="M94" s="147">
        <v>1</v>
      </c>
      <c r="N94" s="147">
        <v>1</v>
      </c>
      <c r="O94" s="147">
        <v>1</v>
      </c>
      <c r="P94" s="147">
        <v>1</v>
      </c>
      <c r="R94" t="s">
        <v>367</v>
      </c>
      <c r="S94" s="22">
        <v>14</v>
      </c>
      <c r="T94" s="14" t="s">
        <v>192</v>
      </c>
      <c r="V94" s="122">
        <v>87</v>
      </c>
      <c r="W94" s="147">
        <v>1</v>
      </c>
      <c r="X94" s="147">
        <v>1</v>
      </c>
      <c r="Y94" s="147">
        <v>1</v>
      </c>
      <c r="Z94" s="147">
        <v>1</v>
      </c>
      <c r="AA94" s="147">
        <v>1</v>
      </c>
      <c r="AB94" s="147">
        <v>1</v>
      </c>
      <c r="AC94" s="147">
        <v>1</v>
      </c>
      <c r="AD94" s="147">
        <v>1</v>
      </c>
      <c r="AE94" s="147">
        <v>1</v>
      </c>
      <c r="AF94" s="147">
        <v>1</v>
      </c>
      <c r="AG94" s="147">
        <v>1</v>
      </c>
      <c r="AH94" s="147">
        <v>1</v>
      </c>
      <c r="AM94" s="122">
        <v>87</v>
      </c>
      <c r="AN94" s="26">
        <f>W94*POLICY!$K88</f>
        <v>1</v>
      </c>
      <c r="AO94" s="26">
        <f>X94*POLICY!$K88</f>
        <v>1</v>
      </c>
      <c r="AP94" s="26">
        <f>Y94*POLICY!$K88</f>
        <v>1</v>
      </c>
      <c r="AQ94" s="26">
        <f>Z94*POLICY!$K88</f>
        <v>1</v>
      </c>
      <c r="AR94" s="26">
        <f>AA94*POLICY!$K88</f>
        <v>1</v>
      </c>
      <c r="AS94" s="26">
        <f>AB94*POLICY!$K88</f>
        <v>1</v>
      </c>
      <c r="AT94" s="26">
        <f>AC94*POLICY!$K88</f>
        <v>1</v>
      </c>
      <c r="AU94" s="26">
        <f>AD94*POLICY!$K88</f>
        <v>1</v>
      </c>
      <c r="AV94" s="26">
        <f>AE94*POLICY!$K88</f>
        <v>1</v>
      </c>
      <c r="AW94" s="26">
        <f>AF94*POLICY!$K88</f>
        <v>1</v>
      </c>
      <c r="AX94" s="26">
        <f>AG94*POLICY!$K88</f>
        <v>1</v>
      </c>
      <c r="AY94" s="167">
        <f>AH94*POLICY!$K88</f>
        <v>1</v>
      </c>
    </row>
    <row r="95" spans="1:51" x14ac:dyDescent="0.2">
      <c r="A95" t="s">
        <v>367</v>
      </c>
      <c r="B95" s="22">
        <v>14</v>
      </c>
      <c r="C95" s="14" t="s">
        <v>188</v>
      </c>
      <c r="D95" s="72">
        <v>88</v>
      </c>
      <c r="E95" s="147">
        <v>1</v>
      </c>
      <c r="F95" s="147">
        <v>1</v>
      </c>
      <c r="G95" s="147">
        <v>1</v>
      </c>
      <c r="H95" s="147">
        <v>1</v>
      </c>
      <c r="I95" s="147">
        <v>1</v>
      </c>
      <c r="J95" s="147">
        <v>1</v>
      </c>
      <c r="K95" s="147">
        <v>1</v>
      </c>
      <c r="L95" s="147">
        <v>1</v>
      </c>
      <c r="M95" s="147">
        <v>1</v>
      </c>
      <c r="N95" s="147">
        <v>1</v>
      </c>
      <c r="O95" s="147">
        <v>1</v>
      </c>
      <c r="P95" s="147">
        <v>1</v>
      </c>
      <c r="R95" t="s">
        <v>367</v>
      </c>
      <c r="S95" s="22">
        <v>14</v>
      </c>
      <c r="T95" s="14" t="s">
        <v>188</v>
      </c>
      <c r="V95" s="122">
        <v>88</v>
      </c>
      <c r="W95" s="147">
        <v>1</v>
      </c>
      <c r="X95" s="147">
        <v>1</v>
      </c>
      <c r="Y95" s="147">
        <v>1</v>
      </c>
      <c r="Z95" s="147">
        <v>1</v>
      </c>
      <c r="AA95" s="147">
        <v>1</v>
      </c>
      <c r="AB95" s="147">
        <v>1</v>
      </c>
      <c r="AC95" s="147">
        <v>1</v>
      </c>
      <c r="AD95" s="147">
        <v>1</v>
      </c>
      <c r="AE95" s="147">
        <v>1</v>
      </c>
      <c r="AF95" s="147">
        <v>1</v>
      </c>
      <c r="AG95" s="147">
        <v>1</v>
      </c>
      <c r="AH95" s="147">
        <v>1</v>
      </c>
      <c r="AM95" s="122">
        <v>88</v>
      </c>
      <c r="AN95" s="26">
        <f>W95*POLICY!$K89</f>
        <v>1</v>
      </c>
      <c r="AO95" s="26">
        <f>X95*POLICY!$K89</f>
        <v>1</v>
      </c>
      <c r="AP95" s="26">
        <f>Y95*POLICY!$K89</f>
        <v>1</v>
      </c>
      <c r="AQ95" s="26">
        <f>Z95*POLICY!$K89</f>
        <v>1</v>
      </c>
      <c r="AR95" s="26">
        <f>AA95*POLICY!$K89</f>
        <v>1</v>
      </c>
      <c r="AS95" s="26">
        <f>AB95*POLICY!$K89</f>
        <v>1</v>
      </c>
      <c r="AT95" s="26">
        <f>AC95*POLICY!$K89</f>
        <v>1</v>
      </c>
      <c r="AU95" s="26">
        <f>AD95*POLICY!$K89</f>
        <v>1</v>
      </c>
      <c r="AV95" s="26">
        <f>AE95*POLICY!$K89</f>
        <v>1</v>
      </c>
      <c r="AW95" s="26">
        <f>AF95*POLICY!$K89</f>
        <v>1</v>
      </c>
      <c r="AX95" s="26">
        <f>AG95*POLICY!$K89</f>
        <v>1</v>
      </c>
      <c r="AY95" s="167">
        <f>AH95*POLICY!$K89</f>
        <v>1</v>
      </c>
    </row>
    <row r="96" spans="1:51" x14ac:dyDescent="0.2">
      <c r="A96" t="s">
        <v>368</v>
      </c>
      <c r="B96" s="22">
        <v>14</v>
      </c>
      <c r="C96" s="14" t="s">
        <v>188</v>
      </c>
      <c r="D96" s="72">
        <v>89</v>
      </c>
      <c r="E96" s="147">
        <v>0</v>
      </c>
      <c r="F96" s="147">
        <v>0</v>
      </c>
      <c r="G96" s="147">
        <v>0</v>
      </c>
      <c r="H96" s="147">
        <v>0</v>
      </c>
      <c r="I96" s="147">
        <v>1</v>
      </c>
      <c r="J96" s="147">
        <v>1</v>
      </c>
      <c r="K96" s="147">
        <v>1</v>
      </c>
      <c r="L96" s="147">
        <v>1</v>
      </c>
      <c r="M96" s="147">
        <v>1</v>
      </c>
      <c r="N96" s="147">
        <v>0</v>
      </c>
      <c r="O96" s="147">
        <v>0</v>
      </c>
      <c r="P96" s="147">
        <v>0</v>
      </c>
      <c r="R96" t="s">
        <v>368</v>
      </c>
      <c r="S96" s="22">
        <v>14</v>
      </c>
      <c r="T96" s="14" t="s">
        <v>188</v>
      </c>
      <c r="V96" s="122">
        <v>89</v>
      </c>
      <c r="W96" s="147">
        <v>0</v>
      </c>
      <c r="X96" s="147">
        <v>0</v>
      </c>
      <c r="Y96" s="147">
        <v>0</v>
      </c>
      <c r="Z96" s="147">
        <v>0</v>
      </c>
      <c r="AA96" s="147">
        <v>1</v>
      </c>
      <c r="AB96" s="147">
        <v>1</v>
      </c>
      <c r="AC96" s="147">
        <v>1</v>
      </c>
      <c r="AD96" s="147">
        <v>1</v>
      </c>
      <c r="AE96" s="147">
        <v>1</v>
      </c>
      <c r="AF96" s="147">
        <v>0</v>
      </c>
      <c r="AG96" s="147">
        <v>0</v>
      </c>
      <c r="AH96" s="147">
        <v>0</v>
      </c>
      <c r="AM96" s="122">
        <v>89</v>
      </c>
      <c r="AN96" s="26">
        <f>W96*POLICY!$K90</f>
        <v>0</v>
      </c>
      <c r="AO96" s="26">
        <f>X96*POLICY!$K90</f>
        <v>0</v>
      </c>
      <c r="AP96" s="26">
        <f>Y96*POLICY!$K90</f>
        <v>0</v>
      </c>
      <c r="AQ96" s="26">
        <f>Z96*POLICY!$K90</f>
        <v>0</v>
      </c>
      <c r="AR96" s="26">
        <f>AA96*POLICY!$K90</f>
        <v>1</v>
      </c>
      <c r="AS96" s="26">
        <f>AB96*POLICY!$K90</f>
        <v>1</v>
      </c>
      <c r="AT96" s="26">
        <f>AC96*POLICY!$K90</f>
        <v>1</v>
      </c>
      <c r="AU96" s="26">
        <f>AD96*POLICY!$K90</f>
        <v>1</v>
      </c>
      <c r="AV96" s="26">
        <f>AE96*POLICY!$K90</f>
        <v>1</v>
      </c>
      <c r="AW96" s="26">
        <f>AF96*POLICY!$K90</f>
        <v>0</v>
      </c>
      <c r="AX96" s="26">
        <f>AG96*POLICY!$K90</f>
        <v>0</v>
      </c>
      <c r="AY96" s="167">
        <f>AH96*POLICY!$K90</f>
        <v>0</v>
      </c>
    </row>
    <row r="97" spans="1:51" x14ac:dyDescent="0.2">
      <c r="A97" t="s">
        <v>367</v>
      </c>
      <c r="B97" s="22">
        <v>15</v>
      </c>
      <c r="C97" s="14" t="s">
        <v>192</v>
      </c>
      <c r="D97" s="72">
        <v>90</v>
      </c>
      <c r="E97" s="147">
        <v>1</v>
      </c>
      <c r="F97" s="147">
        <v>1</v>
      </c>
      <c r="G97" s="147">
        <v>1</v>
      </c>
      <c r="H97" s="147">
        <v>1</v>
      </c>
      <c r="I97" s="147">
        <v>1</v>
      </c>
      <c r="J97" s="147">
        <v>1</v>
      </c>
      <c r="K97" s="147">
        <v>1</v>
      </c>
      <c r="L97" s="147">
        <v>1</v>
      </c>
      <c r="M97" s="147">
        <v>1</v>
      </c>
      <c r="N97" s="147">
        <v>1</v>
      </c>
      <c r="O97" s="147">
        <v>1</v>
      </c>
      <c r="P97" s="147">
        <v>1</v>
      </c>
      <c r="R97" t="s">
        <v>367</v>
      </c>
      <c r="S97" s="22">
        <v>15</v>
      </c>
      <c r="T97" s="14" t="s">
        <v>192</v>
      </c>
      <c r="V97" s="122">
        <v>90</v>
      </c>
      <c r="W97" s="147">
        <v>1</v>
      </c>
      <c r="X97" s="147">
        <v>1</v>
      </c>
      <c r="Y97" s="147">
        <v>1</v>
      </c>
      <c r="Z97" s="147">
        <v>1</v>
      </c>
      <c r="AA97" s="147">
        <v>1</v>
      </c>
      <c r="AB97" s="147">
        <v>1</v>
      </c>
      <c r="AC97" s="147">
        <v>1</v>
      </c>
      <c r="AD97" s="147">
        <v>1</v>
      </c>
      <c r="AE97" s="147">
        <v>1</v>
      </c>
      <c r="AF97" s="147">
        <v>1</v>
      </c>
      <c r="AG97" s="147">
        <v>1</v>
      </c>
      <c r="AH97" s="147">
        <v>1</v>
      </c>
      <c r="AM97" s="122">
        <v>90</v>
      </c>
      <c r="AN97" s="26">
        <f>W97*POLICY!$K91</f>
        <v>1</v>
      </c>
      <c r="AO97" s="26">
        <f>X97*POLICY!$K91</f>
        <v>1</v>
      </c>
      <c r="AP97" s="26">
        <f>Y97*POLICY!$K91</f>
        <v>1</v>
      </c>
      <c r="AQ97" s="26">
        <f>Z97*POLICY!$K91</f>
        <v>1</v>
      </c>
      <c r="AR97" s="26">
        <f>AA97*POLICY!$K91</f>
        <v>1</v>
      </c>
      <c r="AS97" s="26">
        <f>AB97*POLICY!$K91</f>
        <v>1</v>
      </c>
      <c r="AT97" s="26">
        <f>AC97*POLICY!$K91</f>
        <v>1</v>
      </c>
      <c r="AU97" s="26">
        <f>AD97*POLICY!$K91</f>
        <v>1</v>
      </c>
      <c r="AV97" s="26">
        <f>AE97*POLICY!$K91</f>
        <v>1</v>
      </c>
      <c r="AW97" s="26">
        <f>AF97*POLICY!$K91</f>
        <v>1</v>
      </c>
      <c r="AX97" s="26">
        <f>AG97*POLICY!$K91</f>
        <v>1</v>
      </c>
      <c r="AY97" s="167">
        <f>AH97*POLICY!$K91</f>
        <v>1</v>
      </c>
    </row>
    <row r="98" spans="1:51" x14ac:dyDescent="0.2">
      <c r="A98" t="s">
        <v>369</v>
      </c>
      <c r="B98" s="22">
        <v>15</v>
      </c>
      <c r="C98" s="14" t="s">
        <v>192</v>
      </c>
      <c r="D98" s="72">
        <v>91</v>
      </c>
      <c r="E98" s="147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R98" t="s">
        <v>369</v>
      </c>
      <c r="S98" s="22">
        <v>15</v>
      </c>
      <c r="T98" s="14" t="s">
        <v>192</v>
      </c>
      <c r="V98" s="122">
        <v>91</v>
      </c>
      <c r="W98" s="147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M98" s="122">
        <v>91</v>
      </c>
      <c r="AN98" s="26">
        <f>W98*POLICY!$K92</f>
        <v>0</v>
      </c>
      <c r="AO98" s="26">
        <f>X98*POLICY!$K92</f>
        <v>0</v>
      </c>
      <c r="AP98" s="26">
        <f>Y98*POLICY!$K92</f>
        <v>0</v>
      </c>
      <c r="AQ98" s="26">
        <f>Z98*POLICY!$K92</f>
        <v>0</v>
      </c>
      <c r="AR98" s="26">
        <f>AA98*POLICY!$K92</f>
        <v>0</v>
      </c>
      <c r="AS98" s="26">
        <f>AB98*POLICY!$K92</f>
        <v>0</v>
      </c>
      <c r="AT98" s="26">
        <f>AC98*POLICY!$K92</f>
        <v>0</v>
      </c>
      <c r="AU98" s="26">
        <f>AD98*POLICY!$K92</f>
        <v>0</v>
      </c>
      <c r="AV98" s="26">
        <f>AE98*POLICY!$K92</f>
        <v>0</v>
      </c>
      <c r="AW98" s="26">
        <f>AF98*POLICY!$K92</f>
        <v>0</v>
      </c>
      <c r="AX98" s="26">
        <f>AG98*POLICY!$K92</f>
        <v>0</v>
      </c>
      <c r="AY98" s="167">
        <f>AH98*POLICY!$K92</f>
        <v>0</v>
      </c>
    </row>
    <row r="99" spans="1:51" x14ac:dyDescent="0.2">
      <c r="A99" t="s">
        <v>368</v>
      </c>
      <c r="B99" s="22">
        <v>15</v>
      </c>
      <c r="C99" s="14" t="s">
        <v>192</v>
      </c>
      <c r="D99" s="72">
        <v>92</v>
      </c>
      <c r="E99" s="147">
        <v>0</v>
      </c>
      <c r="F99" s="147">
        <v>0</v>
      </c>
      <c r="G99" s="147">
        <v>0</v>
      </c>
      <c r="H99" s="147">
        <v>0</v>
      </c>
      <c r="I99" s="147">
        <v>1</v>
      </c>
      <c r="J99" s="147">
        <v>1</v>
      </c>
      <c r="K99" s="147">
        <v>1</v>
      </c>
      <c r="L99" s="147">
        <v>1</v>
      </c>
      <c r="M99" s="147">
        <v>1</v>
      </c>
      <c r="N99" s="147">
        <v>0</v>
      </c>
      <c r="O99" s="147">
        <v>0</v>
      </c>
      <c r="P99" s="147">
        <v>0</v>
      </c>
      <c r="R99" t="s">
        <v>368</v>
      </c>
      <c r="S99" s="22">
        <v>15</v>
      </c>
      <c r="T99" s="14" t="s">
        <v>192</v>
      </c>
      <c r="V99" s="122">
        <v>92</v>
      </c>
      <c r="W99" s="147">
        <v>0</v>
      </c>
      <c r="X99" s="147">
        <v>0</v>
      </c>
      <c r="Y99" s="147">
        <v>0</v>
      </c>
      <c r="Z99" s="147">
        <v>0</v>
      </c>
      <c r="AA99" s="147">
        <v>1</v>
      </c>
      <c r="AB99" s="147">
        <v>1</v>
      </c>
      <c r="AC99" s="147">
        <v>1</v>
      </c>
      <c r="AD99" s="147">
        <v>1</v>
      </c>
      <c r="AE99" s="147">
        <v>1</v>
      </c>
      <c r="AF99" s="147">
        <v>0</v>
      </c>
      <c r="AG99" s="147">
        <v>0</v>
      </c>
      <c r="AH99" s="147">
        <v>0</v>
      </c>
      <c r="AM99" s="122">
        <v>92</v>
      </c>
      <c r="AN99" s="26">
        <f>W99*POLICY!$K93</f>
        <v>0</v>
      </c>
      <c r="AO99" s="26">
        <f>X99*POLICY!$K93</f>
        <v>0</v>
      </c>
      <c r="AP99" s="26">
        <f>Y99*POLICY!$K93</f>
        <v>0</v>
      </c>
      <c r="AQ99" s="26">
        <f>Z99*POLICY!$K93</f>
        <v>0</v>
      </c>
      <c r="AR99" s="26">
        <f>AA99*POLICY!$K93</f>
        <v>1</v>
      </c>
      <c r="AS99" s="26">
        <f>AB99*POLICY!$K93</f>
        <v>1</v>
      </c>
      <c r="AT99" s="26">
        <f>AC99*POLICY!$K93</f>
        <v>1</v>
      </c>
      <c r="AU99" s="26">
        <f>AD99*POLICY!$K93</f>
        <v>1</v>
      </c>
      <c r="AV99" s="26">
        <f>AE99*POLICY!$K93</f>
        <v>1</v>
      </c>
      <c r="AW99" s="26">
        <f>AF99*POLICY!$K93</f>
        <v>0</v>
      </c>
      <c r="AX99" s="26">
        <f>AG99*POLICY!$K93</f>
        <v>0</v>
      </c>
      <c r="AY99" s="167">
        <f>AH99*POLICY!$K93</f>
        <v>0</v>
      </c>
    </row>
    <row r="100" spans="1:51" x14ac:dyDescent="0.2">
      <c r="A100" t="s">
        <v>370</v>
      </c>
      <c r="B100" s="22">
        <v>15</v>
      </c>
      <c r="C100" s="14" t="s">
        <v>192</v>
      </c>
      <c r="D100" s="72">
        <v>93</v>
      </c>
      <c r="E100" s="147">
        <v>1</v>
      </c>
      <c r="F100" s="147">
        <v>1</v>
      </c>
      <c r="G100" s="147">
        <v>1</v>
      </c>
      <c r="H100" s="147">
        <v>1</v>
      </c>
      <c r="I100" s="147">
        <v>1</v>
      </c>
      <c r="J100" s="147">
        <v>1</v>
      </c>
      <c r="K100" s="147">
        <v>1</v>
      </c>
      <c r="L100" s="147">
        <v>1</v>
      </c>
      <c r="M100" s="147">
        <v>1</v>
      </c>
      <c r="N100" s="147">
        <v>1</v>
      </c>
      <c r="O100" s="147">
        <v>1</v>
      </c>
      <c r="P100" s="147">
        <v>1</v>
      </c>
      <c r="R100" t="s">
        <v>370</v>
      </c>
      <c r="S100" s="22">
        <v>15</v>
      </c>
      <c r="T100" s="14" t="s">
        <v>192</v>
      </c>
      <c r="V100" s="122">
        <v>93</v>
      </c>
      <c r="W100" s="147">
        <v>1</v>
      </c>
      <c r="X100" s="147">
        <v>1</v>
      </c>
      <c r="Y100" s="147">
        <v>1</v>
      </c>
      <c r="Z100" s="147">
        <v>1</v>
      </c>
      <c r="AA100" s="147">
        <v>1</v>
      </c>
      <c r="AB100" s="147">
        <v>1</v>
      </c>
      <c r="AC100" s="147">
        <v>1</v>
      </c>
      <c r="AD100" s="147">
        <v>1</v>
      </c>
      <c r="AE100" s="147">
        <v>1</v>
      </c>
      <c r="AF100" s="147">
        <v>1</v>
      </c>
      <c r="AG100" s="147">
        <v>1</v>
      </c>
      <c r="AH100" s="147">
        <v>1</v>
      </c>
      <c r="AM100" s="122">
        <v>93</v>
      </c>
      <c r="AN100" s="26">
        <f>W100*POLICY!$K94</f>
        <v>1</v>
      </c>
      <c r="AO100" s="26">
        <f>X100*POLICY!$K94</f>
        <v>1</v>
      </c>
      <c r="AP100" s="26">
        <f>Y100*POLICY!$K94</f>
        <v>1</v>
      </c>
      <c r="AQ100" s="26">
        <f>Z100*POLICY!$K94</f>
        <v>1</v>
      </c>
      <c r="AR100" s="26">
        <f>AA100*POLICY!$K94</f>
        <v>1</v>
      </c>
      <c r="AS100" s="26">
        <f>AB100*POLICY!$K94</f>
        <v>1</v>
      </c>
      <c r="AT100" s="26">
        <f>AC100*POLICY!$K94</f>
        <v>1</v>
      </c>
      <c r="AU100" s="26">
        <f>AD100*POLICY!$K94</f>
        <v>1</v>
      </c>
      <c r="AV100" s="26">
        <f>AE100*POLICY!$K94</f>
        <v>1</v>
      </c>
      <c r="AW100" s="26">
        <f>AF100*POLICY!$K94</f>
        <v>1</v>
      </c>
      <c r="AX100" s="26">
        <f>AG100*POLICY!$K94</f>
        <v>1</v>
      </c>
      <c r="AY100" s="167">
        <f>AH100*POLICY!$K94</f>
        <v>1</v>
      </c>
    </row>
    <row r="101" spans="1:51" x14ac:dyDescent="0.2">
      <c r="A101" t="s">
        <v>371</v>
      </c>
      <c r="B101" s="22">
        <v>15</v>
      </c>
      <c r="C101" s="14" t="s">
        <v>189</v>
      </c>
      <c r="D101" s="72">
        <v>94</v>
      </c>
      <c r="E101" s="14">
        <v>0</v>
      </c>
      <c r="F101" s="26">
        <v>0</v>
      </c>
      <c r="G101" s="26">
        <v>0</v>
      </c>
      <c r="H101" s="26">
        <v>0</v>
      </c>
      <c r="I101" s="26">
        <v>1</v>
      </c>
      <c r="J101" s="26">
        <v>1</v>
      </c>
      <c r="K101" s="26">
        <v>1</v>
      </c>
      <c r="L101" s="26">
        <v>1</v>
      </c>
      <c r="M101" s="26">
        <v>1</v>
      </c>
      <c r="N101" s="26">
        <v>1</v>
      </c>
      <c r="O101" s="26">
        <v>1</v>
      </c>
      <c r="P101" s="26">
        <v>0</v>
      </c>
      <c r="R101" t="s">
        <v>371</v>
      </c>
      <c r="S101" s="22">
        <v>15</v>
      </c>
      <c r="T101" s="14" t="s">
        <v>189</v>
      </c>
      <c r="V101" s="122">
        <v>94</v>
      </c>
      <c r="W101" s="14">
        <v>0</v>
      </c>
      <c r="X101" s="26">
        <v>0</v>
      </c>
      <c r="Y101" s="26">
        <v>0</v>
      </c>
      <c r="Z101" s="26">
        <v>0</v>
      </c>
      <c r="AA101" s="26">
        <v>1</v>
      </c>
      <c r="AB101" s="26">
        <v>1</v>
      </c>
      <c r="AC101" s="26">
        <v>1</v>
      </c>
      <c r="AD101" s="26">
        <v>1</v>
      </c>
      <c r="AE101" s="26">
        <v>1</v>
      </c>
      <c r="AF101" s="26">
        <v>1</v>
      </c>
      <c r="AG101" s="26">
        <v>1</v>
      </c>
      <c r="AH101" s="26">
        <v>0</v>
      </c>
      <c r="AM101" s="122">
        <v>94</v>
      </c>
      <c r="AN101" s="26">
        <f>W101*POLICY!$K95</f>
        <v>0</v>
      </c>
      <c r="AO101" s="26">
        <f>X101*POLICY!$K95</f>
        <v>0</v>
      </c>
      <c r="AP101" s="26">
        <f>Y101*POLICY!$K95</f>
        <v>0</v>
      </c>
      <c r="AQ101" s="26">
        <f>Z101*POLICY!$K95</f>
        <v>0</v>
      </c>
      <c r="AR101" s="26">
        <f>AA101*POLICY!$K95</f>
        <v>1</v>
      </c>
      <c r="AS101" s="26">
        <f>AB101*POLICY!$K95</f>
        <v>1</v>
      </c>
      <c r="AT101" s="26">
        <f>AC101*POLICY!$K95</f>
        <v>1</v>
      </c>
      <c r="AU101" s="26">
        <f>AD101*POLICY!$K95</f>
        <v>1</v>
      </c>
      <c r="AV101" s="26">
        <f>AE101*POLICY!$K95</f>
        <v>1</v>
      </c>
      <c r="AW101" s="26">
        <f>AF101*POLICY!$K95</f>
        <v>1</v>
      </c>
      <c r="AX101" s="26">
        <f>AG101*POLICY!$K95</f>
        <v>1</v>
      </c>
      <c r="AY101" s="167">
        <f>AH101*POLICY!$K95</f>
        <v>0</v>
      </c>
    </row>
    <row r="102" spans="1:51" x14ac:dyDescent="0.2">
      <c r="A102" t="s">
        <v>372</v>
      </c>
      <c r="B102" s="22">
        <v>15</v>
      </c>
      <c r="C102" s="14" t="s">
        <v>189</v>
      </c>
      <c r="D102" s="72">
        <v>95</v>
      </c>
      <c r="E102" s="14">
        <v>0</v>
      </c>
      <c r="F102" s="26">
        <v>0</v>
      </c>
      <c r="G102" s="26">
        <v>0</v>
      </c>
      <c r="H102" s="26">
        <v>0</v>
      </c>
      <c r="I102" s="26">
        <v>1</v>
      </c>
      <c r="J102" s="26">
        <v>1</v>
      </c>
      <c r="K102" s="26">
        <v>1</v>
      </c>
      <c r="L102" s="26">
        <v>1</v>
      </c>
      <c r="M102" s="26">
        <v>1</v>
      </c>
      <c r="N102" s="26">
        <v>1</v>
      </c>
      <c r="O102" s="26">
        <v>1</v>
      </c>
      <c r="P102" s="26">
        <v>0</v>
      </c>
      <c r="R102" t="s">
        <v>372</v>
      </c>
      <c r="S102" s="22">
        <v>15</v>
      </c>
      <c r="T102" s="14" t="s">
        <v>189</v>
      </c>
      <c r="V102" s="122">
        <v>95</v>
      </c>
      <c r="W102" s="14">
        <v>0</v>
      </c>
      <c r="X102" s="26">
        <v>0</v>
      </c>
      <c r="Y102" s="26">
        <v>0</v>
      </c>
      <c r="Z102" s="26">
        <v>0</v>
      </c>
      <c r="AA102" s="26">
        <v>1</v>
      </c>
      <c r="AB102" s="26">
        <v>1</v>
      </c>
      <c r="AC102" s="26">
        <v>1</v>
      </c>
      <c r="AD102" s="26">
        <v>1</v>
      </c>
      <c r="AE102" s="26">
        <v>1</v>
      </c>
      <c r="AF102" s="26">
        <v>1</v>
      </c>
      <c r="AG102" s="26">
        <v>1</v>
      </c>
      <c r="AH102" s="26">
        <v>0</v>
      </c>
      <c r="AM102" s="122">
        <v>95</v>
      </c>
      <c r="AN102" s="26">
        <f>W102*POLICY!$K96</f>
        <v>0</v>
      </c>
      <c r="AO102" s="26">
        <f>X102*POLICY!$K96</f>
        <v>0</v>
      </c>
      <c r="AP102" s="26">
        <f>Y102*POLICY!$K96</f>
        <v>0</v>
      </c>
      <c r="AQ102" s="26">
        <f>Z102*POLICY!$K96</f>
        <v>0</v>
      </c>
      <c r="AR102" s="26">
        <f>AA102*POLICY!$K96</f>
        <v>1</v>
      </c>
      <c r="AS102" s="26">
        <f>AB102*POLICY!$K96</f>
        <v>1</v>
      </c>
      <c r="AT102" s="26">
        <f>AC102*POLICY!$K96</f>
        <v>1</v>
      </c>
      <c r="AU102" s="26">
        <f>AD102*POLICY!$K96</f>
        <v>1</v>
      </c>
      <c r="AV102" s="26">
        <f>AE102*POLICY!$K96</f>
        <v>1</v>
      </c>
      <c r="AW102" s="26">
        <f>AF102*POLICY!$K96</f>
        <v>1</v>
      </c>
      <c r="AX102" s="26">
        <f>AG102*POLICY!$K96</f>
        <v>1</v>
      </c>
      <c r="AY102" s="167">
        <f>AH102*POLICY!$K96</f>
        <v>0</v>
      </c>
    </row>
    <row r="103" spans="1:51" x14ac:dyDescent="0.2">
      <c r="A103" t="s">
        <v>373</v>
      </c>
      <c r="B103" s="22">
        <v>15</v>
      </c>
      <c r="C103" s="14" t="s">
        <v>189</v>
      </c>
      <c r="D103" s="72">
        <v>96</v>
      </c>
      <c r="E103" s="14">
        <v>0</v>
      </c>
      <c r="F103" s="26">
        <v>0</v>
      </c>
      <c r="G103" s="26">
        <v>0</v>
      </c>
      <c r="H103" s="26">
        <v>0</v>
      </c>
      <c r="I103" s="26">
        <v>1</v>
      </c>
      <c r="J103" s="26">
        <v>1</v>
      </c>
      <c r="K103" s="26">
        <v>1</v>
      </c>
      <c r="L103" s="26">
        <v>1</v>
      </c>
      <c r="M103" s="26">
        <v>1</v>
      </c>
      <c r="N103" s="26">
        <v>1</v>
      </c>
      <c r="O103" s="26">
        <v>1</v>
      </c>
      <c r="P103" s="26">
        <v>0</v>
      </c>
      <c r="R103" t="s">
        <v>373</v>
      </c>
      <c r="S103" s="22">
        <v>15</v>
      </c>
      <c r="T103" s="14" t="s">
        <v>189</v>
      </c>
      <c r="V103" s="122">
        <v>96</v>
      </c>
      <c r="W103" s="14">
        <v>0</v>
      </c>
      <c r="X103" s="26">
        <v>0</v>
      </c>
      <c r="Y103" s="26">
        <v>0</v>
      </c>
      <c r="Z103" s="26">
        <v>0</v>
      </c>
      <c r="AA103" s="26">
        <v>1</v>
      </c>
      <c r="AB103" s="26">
        <v>1</v>
      </c>
      <c r="AC103" s="26">
        <v>1</v>
      </c>
      <c r="AD103" s="26">
        <v>1</v>
      </c>
      <c r="AE103" s="26">
        <v>1</v>
      </c>
      <c r="AF103" s="26">
        <v>1</v>
      </c>
      <c r="AG103" s="26">
        <v>1</v>
      </c>
      <c r="AH103" s="26">
        <v>0</v>
      </c>
      <c r="AM103" s="122">
        <v>96</v>
      </c>
      <c r="AN103" s="26">
        <f>W103*POLICY!$K97</f>
        <v>0</v>
      </c>
      <c r="AO103" s="26">
        <f>X103*POLICY!$K97</f>
        <v>0</v>
      </c>
      <c r="AP103" s="26">
        <f>Y103*POLICY!$K97</f>
        <v>0</v>
      </c>
      <c r="AQ103" s="26">
        <f>Z103*POLICY!$K97</f>
        <v>0</v>
      </c>
      <c r="AR103" s="26">
        <f>AA103*POLICY!$K97</f>
        <v>1</v>
      </c>
      <c r="AS103" s="26">
        <f>AB103*POLICY!$K97</f>
        <v>1</v>
      </c>
      <c r="AT103" s="26">
        <f>AC103*POLICY!$K97</f>
        <v>1</v>
      </c>
      <c r="AU103" s="26">
        <f>AD103*POLICY!$K97</f>
        <v>1</v>
      </c>
      <c r="AV103" s="26">
        <f>AE103*POLICY!$K97</f>
        <v>1</v>
      </c>
      <c r="AW103" s="26">
        <f>AF103*POLICY!$K97</f>
        <v>1</v>
      </c>
      <c r="AX103" s="26">
        <f>AG103*POLICY!$K97</f>
        <v>1</v>
      </c>
      <c r="AY103" s="167">
        <f>AH103*POLICY!$K97</f>
        <v>0</v>
      </c>
    </row>
    <row r="104" spans="1:51" x14ac:dyDescent="0.2">
      <c r="A104" t="s">
        <v>374</v>
      </c>
      <c r="B104" s="22">
        <v>15</v>
      </c>
      <c r="C104" s="14" t="s">
        <v>189</v>
      </c>
      <c r="D104" s="72">
        <v>97</v>
      </c>
      <c r="E104" s="14">
        <v>0</v>
      </c>
      <c r="F104" s="26">
        <v>0</v>
      </c>
      <c r="G104" s="26">
        <v>0</v>
      </c>
      <c r="H104" s="26">
        <v>0</v>
      </c>
      <c r="I104" s="26">
        <v>1</v>
      </c>
      <c r="J104" s="26">
        <v>1</v>
      </c>
      <c r="K104" s="26">
        <v>1</v>
      </c>
      <c r="L104" s="26">
        <v>1</v>
      </c>
      <c r="M104" s="26">
        <v>1</v>
      </c>
      <c r="N104" s="26">
        <v>1</v>
      </c>
      <c r="O104" s="26">
        <v>1</v>
      </c>
      <c r="P104" s="26">
        <v>0</v>
      </c>
      <c r="R104" t="s">
        <v>374</v>
      </c>
      <c r="S104" s="22">
        <v>15</v>
      </c>
      <c r="T104" s="14" t="s">
        <v>189</v>
      </c>
      <c r="V104" s="122">
        <v>97</v>
      </c>
      <c r="W104" s="14">
        <v>0</v>
      </c>
      <c r="X104" s="26">
        <v>0</v>
      </c>
      <c r="Y104" s="26">
        <v>0</v>
      </c>
      <c r="Z104" s="26">
        <v>0</v>
      </c>
      <c r="AA104" s="26">
        <v>1</v>
      </c>
      <c r="AB104" s="26">
        <v>1</v>
      </c>
      <c r="AC104" s="26">
        <v>1</v>
      </c>
      <c r="AD104" s="26">
        <v>1</v>
      </c>
      <c r="AE104" s="26">
        <v>1</v>
      </c>
      <c r="AF104" s="26">
        <v>1</v>
      </c>
      <c r="AG104" s="26">
        <v>1</v>
      </c>
      <c r="AH104" s="26">
        <v>0</v>
      </c>
      <c r="AM104" s="122">
        <v>97</v>
      </c>
      <c r="AN104" s="26">
        <f>W104*POLICY!$K98</f>
        <v>0</v>
      </c>
      <c r="AO104" s="26">
        <f>X104*POLICY!$K98</f>
        <v>0</v>
      </c>
      <c r="AP104" s="26">
        <f>Y104*POLICY!$K98</f>
        <v>0</v>
      </c>
      <c r="AQ104" s="26">
        <f>Z104*POLICY!$K98</f>
        <v>0</v>
      </c>
      <c r="AR104" s="26">
        <f>AA104*POLICY!$K98</f>
        <v>1</v>
      </c>
      <c r="AS104" s="26">
        <f>AB104*POLICY!$K98</f>
        <v>1</v>
      </c>
      <c r="AT104" s="26">
        <f>AC104*POLICY!$K98</f>
        <v>1</v>
      </c>
      <c r="AU104" s="26">
        <f>AD104*POLICY!$K98</f>
        <v>1</v>
      </c>
      <c r="AV104" s="26">
        <f>AE104*POLICY!$K98</f>
        <v>1</v>
      </c>
      <c r="AW104" s="26">
        <f>AF104*POLICY!$K98</f>
        <v>1</v>
      </c>
      <c r="AX104" s="26">
        <f>AG104*POLICY!$K98</f>
        <v>1</v>
      </c>
      <c r="AY104" s="167">
        <f>AH104*POLICY!$K98</f>
        <v>0</v>
      </c>
    </row>
    <row r="105" spans="1:51" x14ac:dyDescent="0.2">
      <c r="A105" t="s">
        <v>368</v>
      </c>
      <c r="B105" s="22">
        <v>15</v>
      </c>
      <c r="C105" s="14" t="s">
        <v>189</v>
      </c>
      <c r="D105" s="72">
        <v>98</v>
      </c>
      <c r="E105" s="14">
        <v>0</v>
      </c>
      <c r="F105" s="26">
        <v>0</v>
      </c>
      <c r="G105" s="26">
        <v>0</v>
      </c>
      <c r="H105" s="26">
        <v>1</v>
      </c>
      <c r="I105" s="26">
        <v>1</v>
      </c>
      <c r="J105" s="26">
        <v>1</v>
      </c>
      <c r="K105" s="26">
        <v>1</v>
      </c>
      <c r="L105" s="26">
        <v>1</v>
      </c>
      <c r="M105" s="26">
        <v>1</v>
      </c>
      <c r="N105" s="26">
        <v>1</v>
      </c>
      <c r="O105" s="26">
        <v>1</v>
      </c>
      <c r="P105" s="26">
        <v>0</v>
      </c>
      <c r="R105" t="s">
        <v>368</v>
      </c>
      <c r="S105" s="22">
        <v>15</v>
      </c>
      <c r="T105" s="14" t="s">
        <v>189</v>
      </c>
      <c r="V105" s="122">
        <v>98</v>
      </c>
      <c r="W105" s="14">
        <v>0</v>
      </c>
      <c r="X105" s="26">
        <v>0</v>
      </c>
      <c r="Y105" s="26">
        <v>0</v>
      </c>
      <c r="Z105" s="26">
        <v>1</v>
      </c>
      <c r="AA105" s="26">
        <v>1</v>
      </c>
      <c r="AB105" s="26">
        <v>1</v>
      </c>
      <c r="AC105" s="26">
        <v>1</v>
      </c>
      <c r="AD105" s="26">
        <v>1</v>
      </c>
      <c r="AE105" s="26">
        <v>1</v>
      </c>
      <c r="AF105" s="26">
        <v>1</v>
      </c>
      <c r="AG105" s="26">
        <v>1</v>
      </c>
      <c r="AH105" s="26">
        <v>0</v>
      </c>
      <c r="AM105" s="122">
        <v>98</v>
      </c>
      <c r="AN105" s="26">
        <f>W105*POLICY!$K99</f>
        <v>0</v>
      </c>
      <c r="AO105" s="26">
        <f>X105*POLICY!$K99</f>
        <v>0</v>
      </c>
      <c r="AP105" s="26">
        <f>Y105*POLICY!$K99</f>
        <v>0</v>
      </c>
      <c r="AQ105" s="26">
        <f>Z105*POLICY!$K99</f>
        <v>1</v>
      </c>
      <c r="AR105" s="26">
        <f>AA105*POLICY!$K99</f>
        <v>1</v>
      </c>
      <c r="AS105" s="26">
        <f>AB105*POLICY!$K99</f>
        <v>1</v>
      </c>
      <c r="AT105" s="26">
        <f>AC105*POLICY!$K99</f>
        <v>1</v>
      </c>
      <c r="AU105" s="26">
        <f>AD105*POLICY!$K99</f>
        <v>1</v>
      </c>
      <c r="AV105" s="26">
        <f>AE105*POLICY!$K99</f>
        <v>1</v>
      </c>
      <c r="AW105" s="26">
        <f>AF105*POLICY!$K99</f>
        <v>1</v>
      </c>
      <c r="AX105" s="26">
        <f>AG105*POLICY!$K99</f>
        <v>1</v>
      </c>
      <c r="AY105" s="167">
        <f>AH105*POLICY!$K99</f>
        <v>0</v>
      </c>
    </row>
    <row r="106" spans="1:51" x14ac:dyDescent="0.2">
      <c r="A106" t="s">
        <v>375</v>
      </c>
      <c r="B106" s="22">
        <v>15</v>
      </c>
      <c r="C106" s="14" t="s">
        <v>189</v>
      </c>
      <c r="D106" s="72">
        <v>99</v>
      </c>
      <c r="E106" s="14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1</v>
      </c>
      <c r="K106" s="26">
        <v>1</v>
      </c>
      <c r="L106" s="26">
        <v>1</v>
      </c>
      <c r="M106" s="26">
        <v>1</v>
      </c>
      <c r="N106" s="26">
        <v>1</v>
      </c>
      <c r="O106" s="26">
        <v>0</v>
      </c>
      <c r="P106" s="26">
        <v>0</v>
      </c>
      <c r="R106" t="s">
        <v>375</v>
      </c>
      <c r="S106" s="22">
        <v>15</v>
      </c>
      <c r="T106" s="14" t="s">
        <v>189</v>
      </c>
      <c r="V106" s="122">
        <v>99</v>
      </c>
      <c r="W106" s="14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1</v>
      </c>
      <c r="AC106" s="26">
        <v>1</v>
      </c>
      <c r="AD106" s="26">
        <v>1</v>
      </c>
      <c r="AE106" s="26">
        <v>1</v>
      </c>
      <c r="AF106" s="26">
        <v>1</v>
      </c>
      <c r="AG106" s="26">
        <v>0</v>
      </c>
      <c r="AH106" s="26">
        <v>0</v>
      </c>
      <c r="AM106" s="122">
        <v>99</v>
      </c>
      <c r="AN106" s="26">
        <f>W106*POLICY!$K100</f>
        <v>0</v>
      </c>
      <c r="AO106" s="26">
        <f>X106*POLICY!$K100</f>
        <v>0</v>
      </c>
      <c r="AP106" s="26">
        <f>Y106*POLICY!$K100</f>
        <v>0</v>
      </c>
      <c r="AQ106" s="26">
        <f>Z106*POLICY!$K100</f>
        <v>0</v>
      </c>
      <c r="AR106" s="26">
        <f>AA106*POLICY!$K100</f>
        <v>0</v>
      </c>
      <c r="AS106" s="26">
        <f>AB106*POLICY!$K100</f>
        <v>1</v>
      </c>
      <c r="AT106" s="26">
        <f>AC106*POLICY!$K100</f>
        <v>1</v>
      </c>
      <c r="AU106" s="26">
        <f>AD106*POLICY!$K100</f>
        <v>1</v>
      </c>
      <c r="AV106" s="26">
        <f>AE106*POLICY!$K100</f>
        <v>1</v>
      </c>
      <c r="AW106" s="26">
        <f>AF106*POLICY!$K100</f>
        <v>1</v>
      </c>
      <c r="AX106" s="26">
        <f>AG106*POLICY!$K100</f>
        <v>0</v>
      </c>
      <c r="AY106" s="167">
        <f>AH106*POLICY!$K100</f>
        <v>0</v>
      </c>
    </row>
    <row r="107" spans="1:51" x14ac:dyDescent="0.2">
      <c r="A107" t="s">
        <v>376</v>
      </c>
      <c r="B107" s="22">
        <v>15</v>
      </c>
      <c r="C107" s="14" t="s">
        <v>189</v>
      </c>
      <c r="D107" s="72">
        <v>100</v>
      </c>
      <c r="E107" s="26">
        <v>1</v>
      </c>
      <c r="F107" s="26">
        <v>1</v>
      </c>
      <c r="G107" s="26">
        <v>1</v>
      </c>
      <c r="H107" s="26">
        <v>1</v>
      </c>
      <c r="I107" s="26">
        <v>1</v>
      </c>
      <c r="J107" s="26">
        <v>1</v>
      </c>
      <c r="K107" s="26">
        <v>1</v>
      </c>
      <c r="L107" s="26">
        <v>1</v>
      </c>
      <c r="M107" s="26">
        <v>1</v>
      </c>
      <c r="N107" s="26">
        <v>1</v>
      </c>
      <c r="O107" s="26">
        <v>1</v>
      </c>
      <c r="P107" s="26">
        <v>1</v>
      </c>
      <c r="R107" t="s">
        <v>376</v>
      </c>
      <c r="S107" s="22">
        <v>15</v>
      </c>
      <c r="T107" s="14" t="s">
        <v>189</v>
      </c>
      <c r="V107" s="122">
        <v>100</v>
      </c>
      <c r="W107" s="26">
        <v>1</v>
      </c>
      <c r="X107" s="26">
        <v>1</v>
      </c>
      <c r="Y107" s="26">
        <v>1</v>
      </c>
      <c r="Z107" s="26">
        <v>1</v>
      </c>
      <c r="AA107" s="26">
        <v>1</v>
      </c>
      <c r="AB107" s="26">
        <v>1</v>
      </c>
      <c r="AC107" s="26">
        <v>1</v>
      </c>
      <c r="AD107" s="26">
        <v>1</v>
      </c>
      <c r="AE107" s="26">
        <v>1</v>
      </c>
      <c r="AF107" s="26">
        <v>1</v>
      </c>
      <c r="AG107" s="26">
        <v>1</v>
      </c>
      <c r="AH107" s="26">
        <v>1</v>
      </c>
      <c r="AM107" s="122">
        <v>100</v>
      </c>
      <c r="AN107" s="26">
        <f>W107*POLICY!$K101</f>
        <v>1</v>
      </c>
      <c r="AO107" s="26">
        <f>X107*POLICY!$K101</f>
        <v>1</v>
      </c>
      <c r="AP107" s="26">
        <f>Y107*POLICY!$K101</f>
        <v>1</v>
      </c>
      <c r="AQ107" s="26">
        <f>Z107*POLICY!$K101</f>
        <v>1</v>
      </c>
      <c r="AR107" s="26">
        <f>AA107*POLICY!$K101</f>
        <v>1</v>
      </c>
      <c r="AS107" s="26">
        <f>AB107*POLICY!$K101</f>
        <v>1</v>
      </c>
      <c r="AT107" s="26">
        <f>AC107*POLICY!$K101</f>
        <v>1</v>
      </c>
      <c r="AU107" s="26">
        <f>AD107*POLICY!$K101</f>
        <v>1</v>
      </c>
      <c r="AV107" s="26">
        <f>AE107*POLICY!$K101</f>
        <v>1</v>
      </c>
      <c r="AW107" s="26">
        <f>AF107*POLICY!$K101</f>
        <v>1</v>
      </c>
      <c r="AX107" s="26">
        <f>AG107*POLICY!$K101</f>
        <v>1</v>
      </c>
      <c r="AY107" s="167">
        <f>AH107*POLICY!$K101</f>
        <v>1</v>
      </c>
    </row>
    <row r="108" spans="1:51" x14ac:dyDescent="0.2">
      <c r="A108" t="s">
        <v>367</v>
      </c>
      <c r="B108" s="22">
        <v>15</v>
      </c>
      <c r="C108" s="14" t="s">
        <v>188</v>
      </c>
      <c r="D108" s="72">
        <v>101</v>
      </c>
      <c r="E108" s="147">
        <v>1</v>
      </c>
      <c r="F108" s="147">
        <v>1</v>
      </c>
      <c r="G108" s="147">
        <v>1</v>
      </c>
      <c r="H108" s="147">
        <v>1</v>
      </c>
      <c r="I108" s="147">
        <v>1</v>
      </c>
      <c r="J108" s="147">
        <v>1</v>
      </c>
      <c r="K108" s="147">
        <v>1</v>
      </c>
      <c r="L108" s="147">
        <v>1</v>
      </c>
      <c r="M108" s="147">
        <v>1</v>
      </c>
      <c r="N108" s="147">
        <v>1</v>
      </c>
      <c r="O108" s="147">
        <v>1</v>
      </c>
      <c r="P108" s="147">
        <v>1</v>
      </c>
      <c r="R108" t="s">
        <v>367</v>
      </c>
      <c r="S108" s="22">
        <v>15</v>
      </c>
      <c r="T108" s="14" t="s">
        <v>188</v>
      </c>
      <c r="V108" s="122">
        <v>101</v>
      </c>
      <c r="W108" s="147">
        <v>1</v>
      </c>
      <c r="X108" s="147">
        <v>1</v>
      </c>
      <c r="Y108" s="147">
        <v>1</v>
      </c>
      <c r="Z108" s="147">
        <v>1</v>
      </c>
      <c r="AA108" s="147">
        <v>1</v>
      </c>
      <c r="AB108" s="147">
        <v>1</v>
      </c>
      <c r="AC108" s="147">
        <v>1</v>
      </c>
      <c r="AD108" s="147">
        <v>1</v>
      </c>
      <c r="AE108" s="147">
        <v>1</v>
      </c>
      <c r="AF108" s="147">
        <v>1</v>
      </c>
      <c r="AG108" s="147">
        <v>1</v>
      </c>
      <c r="AH108" s="147">
        <v>1</v>
      </c>
      <c r="AM108" s="122">
        <v>101</v>
      </c>
      <c r="AN108" s="26">
        <f>W108*POLICY!$K102</f>
        <v>1</v>
      </c>
      <c r="AO108" s="26">
        <f>X108*POLICY!$K102</f>
        <v>1</v>
      </c>
      <c r="AP108" s="26">
        <f>Y108*POLICY!$K102</f>
        <v>1</v>
      </c>
      <c r="AQ108" s="26">
        <f>Z108*POLICY!$K102</f>
        <v>1</v>
      </c>
      <c r="AR108" s="26">
        <f>AA108*POLICY!$K102</f>
        <v>1</v>
      </c>
      <c r="AS108" s="26">
        <f>AB108*POLICY!$K102</f>
        <v>1</v>
      </c>
      <c r="AT108" s="26">
        <f>AC108*POLICY!$K102</f>
        <v>1</v>
      </c>
      <c r="AU108" s="26">
        <f>AD108*POLICY!$K102</f>
        <v>1</v>
      </c>
      <c r="AV108" s="26">
        <f>AE108*POLICY!$K102</f>
        <v>1</v>
      </c>
      <c r="AW108" s="26">
        <f>AF108*POLICY!$K102</f>
        <v>1</v>
      </c>
      <c r="AX108" s="26">
        <f>AG108*POLICY!$K102</f>
        <v>1</v>
      </c>
      <c r="AY108" s="167">
        <f>AH108*POLICY!$K102</f>
        <v>1</v>
      </c>
    </row>
    <row r="109" spans="1:51" x14ac:dyDescent="0.2">
      <c r="A109" t="s">
        <v>368</v>
      </c>
      <c r="B109" s="22">
        <v>15</v>
      </c>
      <c r="C109" s="14" t="s">
        <v>188</v>
      </c>
      <c r="D109" s="72">
        <v>102</v>
      </c>
      <c r="E109" s="147">
        <v>0</v>
      </c>
      <c r="F109" s="147">
        <v>0</v>
      </c>
      <c r="G109" s="147">
        <v>0</v>
      </c>
      <c r="H109" s="147">
        <v>0</v>
      </c>
      <c r="I109" s="147">
        <v>1</v>
      </c>
      <c r="J109" s="147">
        <v>1</v>
      </c>
      <c r="K109" s="147">
        <v>1</v>
      </c>
      <c r="L109" s="147">
        <v>1</v>
      </c>
      <c r="M109" s="147">
        <v>1</v>
      </c>
      <c r="N109" s="147">
        <v>0</v>
      </c>
      <c r="O109" s="147">
        <v>0</v>
      </c>
      <c r="P109" s="147">
        <v>0</v>
      </c>
      <c r="R109" t="s">
        <v>368</v>
      </c>
      <c r="S109" s="22">
        <v>15</v>
      </c>
      <c r="T109" s="14" t="s">
        <v>188</v>
      </c>
      <c r="V109" s="122">
        <v>102</v>
      </c>
      <c r="W109" s="147">
        <v>0</v>
      </c>
      <c r="X109" s="147">
        <v>0</v>
      </c>
      <c r="Y109" s="147">
        <v>0</v>
      </c>
      <c r="Z109" s="147">
        <v>0</v>
      </c>
      <c r="AA109" s="147">
        <v>1</v>
      </c>
      <c r="AB109" s="147">
        <v>1</v>
      </c>
      <c r="AC109" s="147">
        <v>1</v>
      </c>
      <c r="AD109" s="147">
        <v>1</v>
      </c>
      <c r="AE109" s="147">
        <v>1</v>
      </c>
      <c r="AF109" s="147">
        <v>0</v>
      </c>
      <c r="AG109" s="147">
        <v>0</v>
      </c>
      <c r="AH109" s="147">
        <v>0</v>
      </c>
      <c r="AM109" s="122">
        <v>102</v>
      </c>
      <c r="AN109" s="26">
        <f>W109*POLICY!$K103</f>
        <v>0</v>
      </c>
      <c r="AO109" s="26">
        <f>X109*POLICY!$K103</f>
        <v>0</v>
      </c>
      <c r="AP109" s="26">
        <f>Y109*POLICY!$K103</f>
        <v>0</v>
      </c>
      <c r="AQ109" s="26">
        <f>Z109*POLICY!$K103</f>
        <v>0</v>
      </c>
      <c r="AR109" s="26">
        <f>AA109*POLICY!$K103</f>
        <v>1</v>
      </c>
      <c r="AS109" s="26">
        <f>AB109*POLICY!$K103</f>
        <v>1</v>
      </c>
      <c r="AT109" s="26">
        <f>AC109*POLICY!$K103</f>
        <v>1</v>
      </c>
      <c r="AU109" s="26">
        <f>AD109*POLICY!$K103</f>
        <v>1</v>
      </c>
      <c r="AV109" s="26">
        <f>AE109*POLICY!$K103</f>
        <v>1</v>
      </c>
      <c r="AW109" s="26">
        <f>AF109*POLICY!$K103</f>
        <v>0</v>
      </c>
      <c r="AX109" s="26">
        <f>AG109*POLICY!$K103</f>
        <v>0</v>
      </c>
      <c r="AY109" s="167">
        <f>AH109*POLICY!$K103</f>
        <v>0</v>
      </c>
    </row>
    <row r="110" spans="1:51" x14ac:dyDescent="0.2">
      <c r="A110" t="s">
        <v>370</v>
      </c>
      <c r="B110" s="22">
        <v>15</v>
      </c>
      <c r="C110" s="14" t="s">
        <v>188</v>
      </c>
      <c r="D110" s="72">
        <v>103</v>
      </c>
      <c r="E110" s="129">
        <v>1</v>
      </c>
      <c r="F110" s="26">
        <v>1</v>
      </c>
      <c r="G110" s="26">
        <v>1</v>
      </c>
      <c r="H110" s="26">
        <v>1</v>
      </c>
      <c r="I110" s="26">
        <v>1</v>
      </c>
      <c r="J110" s="26">
        <v>0</v>
      </c>
      <c r="K110" s="26">
        <v>0</v>
      </c>
      <c r="L110" s="26">
        <v>0</v>
      </c>
      <c r="M110" s="26">
        <v>1</v>
      </c>
      <c r="N110" s="26">
        <v>1</v>
      </c>
      <c r="O110" s="26">
        <v>1</v>
      </c>
      <c r="P110" s="26">
        <v>1</v>
      </c>
      <c r="R110" t="s">
        <v>370</v>
      </c>
      <c r="S110" s="22">
        <v>15</v>
      </c>
      <c r="T110" s="14" t="s">
        <v>188</v>
      </c>
      <c r="V110" s="122">
        <v>103</v>
      </c>
      <c r="W110" s="129">
        <v>1</v>
      </c>
      <c r="X110" s="26">
        <v>1</v>
      </c>
      <c r="Y110" s="26">
        <v>1</v>
      </c>
      <c r="Z110" s="26">
        <v>1</v>
      </c>
      <c r="AA110" s="26">
        <v>1</v>
      </c>
      <c r="AB110" s="26">
        <v>0</v>
      </c>
      <c r="AC110" s="26">
        <v>0</v>
      </c>
      <c r="AD110" s="26">
        <v>0</v>
      </c>
      <c r="AE110" s="26">
        <v>1</v>
      </c>
      <c r="AF110" s="26">
        <v>1</v>
      </c>
      <c r="AG110" s="26">
        <v>1</v>
      </c>
      <c r="AH110" s="26">
        <v>1</v>
      </c>
      <c r="AM110" s="122">
        <v>103</v>
      </c>
      <c r="AN110" s="26">
        <f>W110*POLICY!$K104</f>
        <v>1</v>
      </c>
      <c r="AO110" s="26">
        <f>X110*POLICY!$K104</f>
        <v>1</v>
      </c>
      <c r="AP110" s="26">
        <f>Y110*POLICY!$K104</f>
        <v>1</v>
      </c>
      <c r="AQ110" s="26">
        <f>Z110*POLICY!$K104</f>
        <v>1</v>
      </c>
      <c r="AR110" s="26">
        <f>AA110*POLICY!$K104</f>
        <v>1</v>
      </c>
      <c r="AS110" s="26">
        <f>AB110*POLICY!$K104</f>
        <v>0</v>
      </c>
      <c r="AT110" s="26">
        <f>AC110*POLICY!$K104</f>
        <v>0</v>
      </c>
      <c r="AU110" s="26">
        <f>AD110*POLICY!$K104</f>
        <v>0</v>
      </c>
      <c r="AV110" s="26">
        <f>AE110*POLICY!$K104</f>
        <v>1</v>
      </c>
      <c r="AW110" s="26">
        <f>AF110*POLICY!$K104</f>
        <v>1</v>
      </c>
      <c r="AX110" s="26">
        <f>AG110*POLICY!$K104</f>
        <v>1</v>
      </c>
      <c r="AY110" s="167">
        <f>AH110*POLICY!$K104</f>
        <v>1</v>
      </c>
    </row>
    <row r="111" spans="1:51" x14ac:dyDescent="0.2">
      <c r="A111" t="s">
        <v>377</v>
      </c>
      <c r="B111" s="22">
        <v>15</v>
      </c>
      <c r="C111" s="14" t="s">
        <v>191</v>
      </c>
      <c r="D111" s="72">
        <v>104</v>
      </c>
      <c r="E111" s="26">
        <v>0</v>
      </c>
      <c r="F111" s="26">
        <v>0</v>
      </c>
      <c r="G111" s="26">
        <v>0</v>
      </c>
      <c r="H111" s="26">
        <v>1</v>
      </c>
      <c r="I111" s="26">
        <v>1</v>
      </c>
      <c r="J111" s="26">
        <v>1</v>
      </c>
      <c r="K111" s="26">
        <v>1</v>
      </c>
      <c r="L111" s="26">
        <v>1</v>
      </c>
      <c r="M111" s="26">
        <v>1</v>
      </c>
      <c r="N111" s="26">
        <v>1</v>
      </c>
      <c r="O111" s="26">
        <v>1</v>
      </c>
      <c r="P111" s="26">
        <v>1</v>
      </c>
      <c r="R111" t="s">
        <v>377</v>
      </c>
      <c r="S111" s="22">
        <v>15</v>
      </c>
      <c r="T111" s="14" t="s">
        <v>191</v>
      </c>
      <c r="V111" s="122">
        <v>104</v>
      </c>
      <c r="W111" s="26">
        <v>0</v>
      </c>
      <c r="X111" s="26">
        <v>0</v>
      </c>
      <c r="Y111" s="26">
        <v>0</v>
      </c>
      <c r="Z111" s="26">
        <v>1</v>
      </c>
      <c r="AA111" s="26">
        <v>1</v>
      </c>
      <c r="AB111" s="26">
        <v>1</v>
      </c>
      <c r="AC111" s="26">
        <v>1</v>
      </c>
      <c r="AD111" s="26">
        <v>1</v>
      </c>
      <c r="AE111" s="26">
        <v>1</v>
      </c>
      <c r="AF111" s="26">
        <v>1</v>
      </c>
      <c r="AG111" s="26">
        <v>1</v>
      </c>
      <c r="AH111" s="26">
        <v>1</v>
      </c>
      <c r="AI111" s="80" t="s">
        <v>495</v>
      </c>
      <c r="AM111" s="122">
        <v>104</v>
      </c>
      <c r="AN111" s="26">
        <f>W111*POLICY!$K105</f>
        <v>0</v>
      </c>
      <c r="AO111" s="26">
        <f>X111*POLICY!$K105</f>
        <v>0</v>
      </c>
      <c r="AP111" s="26">
        <f>Y111*POLICY!$K105</f>
        <v>0</v>
      </c>
      <c r="AQ111" s="26">
        <f>Z111*POLICY!$K105</f>
        <v>1</v>
      </c>
      <c r="AR111" s="26">
        <f>AA111*POLICY!$K105</f>
        <v>1</v>
      </c>
      <c r="AS111" s="26">
        <f>AB111*POLICY!$K105</f>
        <v>1</v>
      </c>
      <c r="AT111" s="26">
        <f>AC111*POLICY!$K105</f>
        <v>1</v>
      </c>
      <c r="AU111" s="26">
        <f>AD111*POLICY!$K105</f>
        <v>1</v>
      </c>
      <c r="AV111" s="26">
        <f>AE111*POLICY!$K105</f>
        <v>1</v>
      </c>
      <c r="AW111" s="26">
        <f>AF111*POLICY!$K105</f>
        <v>1</v>
      </c>
      <c r="AX111" s="26">
        <f>AG111*POLICY!$K105</f>
        <v>1</v>
      </c>
      <c r="AY111" s="167">
        <f>AH111*POLICY!$K105</f>
        <v>1</v>
      </c>
    </row>
    <row r="112" spans="1:51" x14ac:dyDescent="0.2">
      <c r="A112" t="s">
        <v>378</v>
      </c>
      <c r="B112" s="22">
        <v>15</v>
      </c>
      <c r="C112" s="14" t="s">
        <v>191</v>
      </c>
      <c r="D112" s="72">
        <v>105</v>
      </c>
      <c r="E112" s="80">
        <v>1</v>
      </c>
      <c r="F112" s="26">
        <v>1</v>
      </c>
      <c r="G112" s="26">
        <v>1</v>
      </c>
      <c r="H112" s="26">
        <v>1</v>
      </c>
      <c r="I112" s="26">
        <v>1</v>
      </c>
      <c r="J112" s="26">
        <v>1</v>
      </c>
      <c r="K112" s="26">
        <v>1</v>
      </c>
      <c r="L112" s="26">
        <v>1</v>
      </c>
      <c r="M112" s="26">
        <v>1</v>
      </c>
      <c r="N112" s="26">
        <v>1</v>
      </c>
      <c r="O112" s="26">
        <v>1</v>
      </c>
      <c r="P112" s="26">
        <v>1</v>
      </c>
      <c r="R112" t="s">
        <v>378</v>
      </c>
      <c r="S112" s="22">
        <v>15</v>
      </c>
      <c r="T112" s="14" t="s">
        <v>191</v>
      </c>
      <c r="V112" s="122">
        <v>105</v>
      </c>
      <c r="W112" s="80">
        <v>1</v>
      </c>
      <c r="X112" s="26">
        <v>1</v>
      </c>
      <c r="Y112" s="26">
        <v>1</v>
      </c>
      <c r="Z112" s="26">
        <v>1</v>
      </c>
      <c r="AA112" s="26">
        <v>1</v>
      </c>
      <c r="AB112" s="26">
        <v>1</v>
      </c>
      <c r="AC112" s="26">
        <v>1</v>
      </c>
      <c r="AD112" s="26">
        <v>1</v>
      </c>
      <c r="AE112" s="26">
        <v>1</v>
      </c>
      <c r="AF112" s="26">
        <v>1</v>
      </c>
      <c r="AG112" s="26">
        <v>1</v>
      </c>
      <c r="AH112" s="26">
        <v>1</v>
      </c>
      <c r="AM112" s="122">
        <v>105</v>
      </c>
      <c r="AN112" s="26" t="e">
        <f>#REF!*POLICY!$K106</f>
        <v>#REF!</v>
      </c>
      <c r="AO112" s="26">
        <f>X112*POLICY!$K106</f>
        <v>1</v>
      </c>
      <c r="AP112" s="26">
        <f>Y112*POLICY!$K106</f>
        <v>1</v>
      </c>
      <c r="AQ112" s="26">
        <f>Z112*POLICY!$K106</f>
        <v>1</v>
      </c>
      <c r="AR112" s="26">
        <f>AA112*POLICY!$K106</f>
        <v>1</v>
      </c>
      <c r="AS112" s="26">
        <f>AB112*POLICY!$K106</f>
        <v>1</v>
      </c>
      <c r="AT112" s="26">
        <f>AC112*POLICY!$K106</f>
        <v>1</v>
      </c>
      <c r="AU112" s="26">
        <f>AD112*POLICY!$K106</f>
        <v>1</v>
      </c>
      <c r="AV112" s="26">
        <f>AE112*POLICY!$K106</f>
        <v>1</v>
      </c>
      <c r="AW112" s="26">
        <f>AF112*POLICY!$K106</f>
        <v>1</v>
      </c>
      <c r="AX112" s="26">
        <f>AG112*POLICY!$K106</f>
        <v>1</v>
      </c>
      <c r="AY112" s="167">
        <f>AH112*POLICY!$K106</f>
        <v>1</v>
      </c>
    </row>
    <row r="113" spans="1:51" x14ac:dyDescent="0.2">
      <c r="A113" t="s">
        <v>368</v>
      </c>
      <c r="B113" s="22">
        <v>15</v>
      </c>
      <c r="C113" s="14" t="s">
        <v>191</v>
      </c>
      <c r="D113" s="72">
        <v>106</v>
      </c>
      <c r="E113" s="26">
        <v>0</v>
      </c>
      <c r="F113" s="26">
        <v>0</v>
      </c>
      <c r="G113" s="26">
        <v>0</v>
      </c>
      <c r="H113" s="26">
        <v>0</v>
      </c>
      <c r="I113" s="26">
        <v>1</v>
      </c>
      <c r="J113" s="26">
        <v>1</v>
      </c>
      <c r="K113" s="26">
        <v>1</v>
      </c>
      <c r="L113" s="26">
        <v>1</v>
      </c>
      <c r="M113" s="26">
        <v>1</v>
      </c>
      <c r="N113" s="26">
        <v>1</v>
      </c>
      <c r="O113" s="26">
        <v>1</v>
      </c>
      <c r="P113" s="26">
        <v>1</v>
      </c>
      <c r="R113" t="s">
        <v>368</v>
      </c>
      <c r="S113" s="22">
        <v>15</v>
      </c>
      <c r="T113" s="14" t="s">
        <v>191</v>
      </c>
      <c r="V113" s="122">
        <v>106</v>
      </c>
      <c r="W113" s="26">
        <v>0</v>
      </c>
      <c r="X113" s="26">
        <v>0</v>
      </c>
      <c r="Y113" s="26">
        <v>0</v>
      </c>
      <c r="Z113" s="26">
        <v>0</v>
      </c>
      <c r="AA113" s="26">
        <v>1</v>
      </c>
      <c r="AB113" s="26">
        <v>1</v>
      </c>
      <c r="AC113" s="26">
        <v>1</v>
      </c>
      <c r="AD113" s="26">
        <v>1</v>
      </c>
      <c r="AE113" s="26">
        <v>1</v>
      </c>
      <c r="AF113" s="26">
        <v>1</v>
      </c>
      <c r="AG113" s="26">
        <v>1</v>
      </c>
      <c r="AH113" s="26">
        <v>1</v>
      </c>
      <c r="AM113" s="122">
        <v>106</v>
      </c>
      <c r="AN113" s="26">
        <f>W113*POLICY!$K107</f>
        <v>0</v>
      </c>
      <c r="AO113" s="26">
        <f>X113*POLICY!$K107</f>
        <v>0</v>
      </c>
      <c r="AP113" s="26">
        <f>Y113*POLICY!$K107</f>
        <v>0</v>
      </c>
      <c r="AQ113" s="26">
        <f>Z113*POLICY!$K107</f>
        <v>0</v>
      </c>
      <c r="AR113" s="26">
        <f>AA113*POLICY!$K107</f>
        <v>1</v>
      </c>
      <c r="AS113" s="26">
        <f>AB113*POLICY!$K107</f>
        <v>1</v>
      </c>
      <c r="AT113" s="26">
        <f>AC113*POLICY!$K107</f>
        <v>1</v>
      </c>
      <c r="AU113" s="26">
        <f>AD113*POLICY!$K107</f>
        <v>1</v>
      </c>
      <c r="AV113" s="26">
        <f>AE113*POLICY!$K107</f>
        <v>1</v>
      </c>
      <c r="AW113" s="26">
        <f>AF113*POLICY!$K107</f>
        <v>1</v>
      </c>
      <c r="AX113" s="26">
        <f>AG113*POLICY!$K107</f>
        <v>1</v>
      </c>
      <c r="AY113" s="167">
        <f>AH113*POLICY!$K107</f>
        <v>1</v>
      </c>
    </row>
    <row r="114" spans="1:51" x14ac:dyDescent="0.2">
      <c r="A114" t="s">
        <v>377</v>
      </c>
      <c r="B114" s="22">
        <v>15</v>
      </c>
      <c r="C114" s="14" t="s">
        <v>270</v>
      </c>
      <c r="D114" s="72">
        <v>107</v>
      </c>
      <c r="E114" s="26">
        <v>0</v>
      </c>
      <c r="F114" s="26">
        <v>0</v>
      </c>
      <c r="G114" s="26">
        <v>0</v>
      </c>
      <c r="H114" s="26">
        <v>1</v>
      </c>
      <c r="I114" s="26">
        <v>1</v>
      </c>
      <c r="J114" s="26">
        <v>1</v>
      </c>
      <c r="K114" s="26">
        <v>1</v>
      </c>
      <c r="L114" s="26">
        <v>1</v>
      </c>
      <c r="M114" s="26">
        <v>1</v>
      </c>
      <c r="N114" s="26">
        <v>1</v>
      </c>
      <c r="O114" s="26">
        <v>1</v>
      </c>
      <c r="P114" s="26">
        <v>1</v>
      </c>
      <c r="R114" t="s">
        <v>377</v>
      </c>
      <c r="S114" s="22">
        <v>15</v>
      </c>
      <c r="T114" s="14" t="s">
        <v>270</v>
      </c>
      <c r="V114" s="122">
        <v>107</v>
      </c>
      <c r="W114" s="26">
        <v>0</v>
      </c>
      <c r="X114" s="26">
        <v>0</v>
      </c>
      <c r="Y114" s="26">
        <v>0</v>
      </c>
      <c r="Z114" s="26">
        <v>1</v>
      </c>
      <c r="AA114" s="26">
        <v>1</v>
      </c>
      <c r="AB114" s="26">
        <v>1</v>
      </c>
      <c r="AC114" s="26">
        <v>1</v>
      </c>
      <c r="AD114" s="26">
        <v>1</v>
      </c>
      <c r="AE114" s="26">
        <v>1</v>
      </c>
      <c r="AF114" s="26">
        <v>1</v>
      </c>
      <c r="AG114" s="26">
        <v>1</v>
      </c>
      <c r="AH114" s="26">
        <v>1</v>
      </c>
      <c r="AI114" s="80" t="s">
        <v>495</v>
      </c>
      <c r="AM114" s="122">
        <v>107</v>
      </c>
      <c r="AN114" s="26">
        <f>W114*POLICY!$K108</f>
        <v>0</v>
      </c>
      <c r="AO114" s="26">
        <f>X114*POLICY!$K108</f>
        <v>0</v>
      </c>
      <c r="AP114" s="26">
        <f>Y114*POLICY!$K108</f>
        <v>0</v>
      </c>
      <c r="AQ114" s="26">
        <f>Z114*POLICY!$K108</f>
        <v>1</v>
      </c>
      <c r="AR114" s="26">
        <f>AA114*POLICY!$K108</f>
        <v>1</v>
      </c>
      <c r="AS114" s="26">
        <f>AB114*POLICY!$K108</f>
        <v>1</v>
      </c>
      <c r="AT114" s="26">
        <f>AC114*POLICY!$K108</f>
        <v>1</v>
      </c>
      <c r="AU114" s="26">
        <f>AD114*POLICY!$K108</f>
        <v>1</v>
      </c>
      <c r="AV114" s="26">
        <f>AE114*POLICY!$K108</f>
        <v>1</v>
      </c>
      <c r="AW114" s="26">
        <f>AF114*POLICY!$K108</f>
        <v>1</v>
      </c>
      <c r="AX114" s="26">
        <f>AG114*POLICY!$K108</f>
        <v>1</v>
      </c>
      <c r="AY114" s="167">
        <f>AH114*POLICY!$K108</f>
        <v>1</v>
      </c>
    </row>
    <row r="115" spans="1:51" x14ac:dyDescent="0.2">
      <c r="A115" t="s">
        <v>379</v>
      </c>
      <c r="B115" s="22">
        <v>15</v>
      </c>
      <c r="C115" s="14" t="s">
        <v>270</v>
      </c>
      <c r="D115" s="72">
        <v>108</v>
      </c>
      <c r="E115" s="27">
        <v>0</v>
      </c>
      <c r="F115" s="26">
        <v>0</v>
      </c>
      <c r="G115" s="26">
        <v>1</v>
      </c>
      <c r="H115" s="26">
        <v>1</v>
      </c>
      <c r="I115" s="26">
        <v>1</v>
      </c>
      <c r="J115" s="26">
        <v>1</v>
      </c>
      <c r="K115" s="26">
        <v>1</v>
      </c>
      <c r="L115" s="26">
        <v>1</v>
      </c>
      <c r="M115" s="26">
        <v>1</v>
      </c>
      <c r="N115" s="26">
        <v>1</v>
      </c>
      <c r="O115" s="26">
        <v>1</v>
      </c>
      <c r="P115" s="26">
        <v>0</v>
      </c>
      <c r="R115" t="s">
        <v>379</v>
      </c>
      <c r="S115" s="22">
        <v>15</v>
      </c>
      <c r="T115" s="14" t="s">
        <v>270</v>
      </c>
      <c r="V115" s="122">
        <v>108</v>
      </c>
      <c r="W115" s="27">
        <v>0</v>
      </c>
      <c r="X115" s="26">
        <v>0</v>
      </c>
      <c r="Y115" s="26">
        <v>1</v>
      </c>
      <c r="Z115" s="26">
        <v>1</v>
      </c>
      <c r="AA115" s="26">
        <v>1</v>
      </c>
      <c r="AB115" s="26">
        <v>1</v>
      </c>
      <c r="AC115" s="26">
        <v>1</v>
      </c>
      <c r="AD115" s="26">
        <v>1</v>
      </c>
      <c r="AE115" s="26">
        <v>1</v>
      </c>
      <c r="AF115" s="26">
        <v>1</v>
      </c>
      <c r="AG115" s="26">
        <v>1</v>
      </c>
      <c r="AH115" s="26">
        <v>0</v>
      </c>
      <c r="AM115" s="122">
        <v>108</v>
      </c>
      <c r="AN115" s="26">
        <f>W115*POLICY!$K109</f>
        <v>0</v>
      </c>
      <c r="AO115" s="26">
        <f>X115*POLICY!$K109</f>
        <v>0</v>
      </c>
      <c r="AP115" s="26">
        <f>Y115*POLICY!$K109</f>
        <v>1</v>
      </c>
      <c r="AQ115" s="26">
        <f>Z115*POLICY!$K109</f>
        <v>1</v>
      </c>
      <c r="AR115" s="26">
        <f>AA115*POLICY!$K109</f>
        <v>1</v>
      </c>
      <c r="AS115" s="26">
        <f>AB115*POLICY!$K109</f>
        <v>1</v>
      </c>
      <c r="AT115" s="26">
        <f>AC115*POLICY!$K109</f>
        <v>1</v>
      </c>
      <c r="AU115" s="26">
        <f>AD115*POLICY!$K109</f>
        <v>1</v>
      </c>
      <c r="AV115" s="26">
        <f>AE115*POLICY!$K109</f>
        <v>1</v>
      </c>
      <c r="AW115" s="26">
        <f>AF115*POLICY!$K109</f>
        <v>1</v>
      </c>
      <c r="AX115" s="26">
        <f>AG115*POLICY!$K109</f>
        <v>1</v>
      </c>
      <c r="AY115" s="167">
        <f>AH115*POLICY!$K109</f>
        <v>0</v>
      </c>
    </row>
    <row r="116" spans="1:51" x14ac:dyDescent="0.2">
      <c r="A116" t="s">
        <v>372</v>
      </c>
      <c r="B116" s="22">
        <v>15</v>
      </c>
      <c r="C116" s="14" t="s">
        <v>270</v>
      </c>
      <c r="D116" s="72">
        <v>109</v>
      </c>
      <c r="E116" s="27">
        <v>0</v>
      </c>
      <c r="F116" s="26">
        <v>1</v>
      </c>
      <c r="G116" s="26">
        <v>1</v>
      </c>
      <c r="H116" s="26">
        <v>1</v>
      </c>
      <c r="I116" s="26">
        <v>1</v>
      </c>
      <c r="J116" s="26">
        <v>1</v>
      </c>
      <c r="K116" s="26">
        <v>1</v>
      </c>
      <c r="L116" s="26">
        <v>1</v>
      </c>
      <c r="M116" s="26">
        <v>1</v>
      </c>
      <c r="N116" s="26">
        <v>1</v>
      </c>
      <c r="O116" s="26">
        <v>1</v>
      </c>
      <c r="P116" s="26">
        <v>0</v>
      </c>
      <c r="R116" t="s">
        <v>372</v>
      </c>
      <c r="S116" s="22">
        <v>15</v>
      </c>
      <c r="T116" s="14" t="s">
        <v>270</v>
      </c>
      <c r="V116" s="122">
        <v>109</v>
      </c>
      <c r="W116" s="27">
        <v>0</v>
      </c>
      <c r="X116" s="26">
        <v>1</v>
      </c>
      <c r="Y116" s="26">
        <v>1</v>
      </c>
      <c r="Z116" s="26">
        <v>1</v>
      </c>
      <c r="AA116" s="26">
        <v>1</v>
      </c>
      <c r="AB116" s="26">
        <v>1</v>
      </c>
      <c r="AC116" s="26">
        <v>1</v>
      </c>
      <c r="AD116" s="26">
        <v>1</v>
      </c>
      <c r="AE116" s="26">
        <v>1</v>
      </c>
      <c r="AF116" s="26">
        <v>1</v>
      </c>
      <c r="AG116" s="26">
        <v>1</v>
      </c>
      <c r="AH116" s="26">
        <v>0</v>
      </c>
      <c r="AM116" s="122">
        <v>109</v>
      </c>
      <c r="AN116" s="26">
        <f>W116*POLICY!$K110</f>
        <v>0</v>
      </c>
      <c r="AO116" s="26">
        <f>X116*POLICY!$K110</f>
        <v>1</v>
      </c>
      <c r="AP116" s="26">
        <f>Y116*POLICY!$K110</f>
        <v>1</v>
      </c>
      <c r="AQ116" s="26">
        <f>Z116*POLICY!$K110</f>
        <v>1</v>
      </c>
      <c r="AR116" s="26">
        <f>AA116*POLICY!$K110</f>
        <v>1</v>
      </c>
      <c r="AS116" s="26">
        <f>AB116*POLICY!$K110</f>
        <v>1</v>
      </c>
      <c r="AT116" s="26">
        <f>AC116*POLICY!$K110</f>
        <v>1</v>
      </c>
      <c r="AU116" s="26">
        <f>AD116*POLICY!$K110</f>
        <v>1</v>
      </c>
      <c r="AV116" s="26">
        <f>AE116*POLICY!$K110</f>
        <v>1</v>
      </c>
      <c r="AW116" s="26">
        <f>AF116*POLICY!$K110</f>
        <v>1</v>
      </c>
      <c r="AX116" s="26">
        <f>AG116*POLICY!$K110</f>
        <v>1</v>
      </c>
      <c r="AY116" s="167">
        <f>AH116*POLICY!$K110</f>
        <v>0</v>
      </c>
    </row>
    <row r="117" spans="1:51" x14ac:dyDescent="0.2">
      <c r="A117" t="s">
        <v>380</v>
      </c>
      <c r="B117" s="22">
        <v>15</v>
      </c>
      <c r="C117" s="14" t="s">
        <v>270</v>
      </c>
      <c r="D117" s="72">
        <v>110</v>
      </c>
      <c r="E117" s="26">
        <v>0</v>
      </c>
      <c r="F117" s="26">
        <v>0</v>
      </c>
      <c r="G117" s="26">
        <v>0</v>
      </c>
      <c r="H117" s="26">
        <v>1</v>
      </c>
      <c r="I117" s="26">
        <v>1</v>
      </c>
      <c r="J117" s="26">
        <v>1</v>
      </c>
      <c r="K117" s="26">
        <v>1</v>
      </c>
      <c r="L117" s="26">
        <v>1</v>
      </c>
      <c r="M117" s="26">
        <v>1</v>
      </c>
      <c r="N117" s="26">
        <v>1</v>
      </c>
      <c r="O117" s="26">
        <v>1</v>
      </c>
      <c r="P117" s="26">
        <v>1</v>
      </c>
      <c r="R117" t="s">
        <v>380</v>
      </c>
      <c r="S117" s="22">
        <v>15</v>
      </c>
      <c r="T117" s="14" t="s">
        <v>270</v>
      </c>
      <c r="V117" s="122">
        <v>110</v>
      </c>
      <c r="W117" s="26">
        <v>0</v>
      </c>
      <c r="X117" s="26">
        <v>0</v>
      </c>
      <c r="Y117" s="26">
        <v>0</v>
      </c>
      <c r="Z117" s="26">
        <v>1</v>
      </c>
      <c r="AA117" s="26">
        <v>1</v>
      </c>
      <c r="AB117" s="26">
        <v>1</v>
      </c>
      <c r="AC117" s="26">
        <v>1</v>
      </c>
      <c r="AD117" s="26">
        <v>1</v>
      </c>
      <c r="AE117" s="26">
        <v>1</v>
      </c>
      <c r="AF117" s="26">
        <v>1</v>
      </c>
      <c r="AG117" s="26">
        <v>1</v>
      </c>
      <c r="AH117" s="26">
        <v>1</v>
      </c>
      <c r="AI117" s="80" t="s">
        <v>494</v>
      </c>
      <c r="AM117" s="122">
        <v>110</v>
      </c>
      <c r="AN117" s="26">
        <f>W117*POLICY!$K111</f>
        <v>0</v>
      </c>
      <c r="AO117" s="26">
        <f>X117*POLICY!$K111</f>
        <v>0</v>
      </c>
      <c r="AP117" s="26">
        <f>Y117*POLICY!$K111</f>
        <v>0</v>
      </c>
      <c r="AQ117" s="26">
        <f>Z117*POLICY!$K111</f>
        <v>1</v>
      </c>
      <c r="AR117" s="26">
        <f>AA117*POLICY!$K111</f>
        <v>1</v>
      </c>
      <c r="AS117" s="26">
        <f>AB117*POLICY!$K111</f>
        <v>1</v>
      </c>
      <c r="AT117" s="26">
        <f>AC117*POLICY!$K111</f>
        <v>1</v>
      </c>
      <c r="AU117" s="26">
        <f>AD117*POLICY!$K111</f>
        <v>1</v>
      </c>
      <c r="AV117" s="26">
        <f>AE117*POLICY!$K111</f>
        <v>1</v>
      </c>
      <c r="AW117" s="26">
        <f>AF117*POLICY!$K111</f>
        <v>1</v>
      </c>
      <c r="AX117" s="26">
        <f>AG117*POLICY!$K111</f>
        <v>1</v>
      </c>
      <c r="AY117" s="167">
        <f>AH117*POLICY!$K111</f>
        <v>1</v>
      </c>
    </row>
    <row r="118" spans="1:51" x14ac:dyDescent="0.2">
      <c r="A118" t="s">
        <v>368</v>
      </c>
      <c r="B118" s="22">
        <v>15</v>
      </c>
      <c r="C118" s="14" t="s">
        <v>270</v>
      </c>
      <c r="D118" s="72">
        <v>111</v>
      </c>
      <c r="E118" s="26">
        <v>0</v>
      </c>
      <c r="F118" s="26">
        <v>0</v>
      </c>
      <c r="G118" s="26">
        <v>0</v>
      </c>
      <c r="H118" s="26">
        <v>1</v>
      </c>
      <c r="I118" s="26">
        <v>1</v>
      </c>
      <c r="J118" s="26">
        <v>1</v>
      </c>
      <c r="K118" s="26">
        <v>1</v>
      </c>
      <c r="L118" s="26">
        <v>1</v>
      </c>
      <c r="M118" s="26">
        <v>1</v>
      </c>
      <c r="N118" s="26">
        <v>1</v>
      </c>
      <c r="O118" s="26">
        <v>1</v>
      </c>
      <c r="P118" s="26">
        <v>0</v>
      </c>
      <c r="R118" t="s">
        <v>368</v>
      </c>
      <c r="S118" s="22">
        <v>15</v>
      </c>
      <c r="T118" s="14" t="s">
        <v>270</v>
      </c>
      <c r="V118" s="122">
        <v>111</v>
      </c>
      <c r="W118" s="26">
        <v>0</v>
      </c>
      <c r="X118" s="26">
        <v>0</v>
      </c>
      <c r="Y118" s="26">
        <v>0</v>
      </c>
      <c r="Z118" s="26">
        <v>1</v>
      </c>
      <c r="AA118" s="26">
        <v>1</v>
      </c>
      <c r="AB118" s="26">
        <v>1</v>
      </c>
      <c r="AC118" s="26">
        <v>1</v>
      </c>
      <c r="AD118" s="26">
        <v>1</v>
      </c>
      <c r="AE118" s="26">
        <v>1</v>
      </c>
      <c r="AF118" s="26">
        <v>1</v>
      </c>
      <c r="AG118" s="26">
        <v>1</v>
      </c>
      <c r="AH118" s="26">
        <v>0</v>
      </c>
      <c r="AM118" s="122">
        <v>111</v>
      </c>
      <c r="AN118" s="26">
        <f>W118*POLICY!$K112</f>
        <v>0</v>
      </c>
      <c r="AO118" s="26">
        <f>X118*POLICY!$K112</f>
        <v>0</v>
      </c>
      <c r="AP118" s="26">
        <f>Y118*POLICY!$K112</f>
        <v>0</v>
      </c>
      <c r="AQ118" s="26">
        <f>Z118*POLICY!$K112</f>
        <v>1</v>
      </c>
      <c r="AR118" s="26">
        <f>AA118*POLICY!$K112</f>
        <v>1</v>
      </c>
      <c r="AS118" s="26">
        <f>AB118*POLICY!$K112</f>
        <v>1</v>
      </c>
      <c r="AT118" s="26">
        <f>AC118*POLICY!$K112</f>
        <v>1</v>
      </c>
      <c r="AU118" s="26">
        <f>AD118*POLICY!$K112</f>
        <v>1</v>
      </c>
      <c r="AV118" s="26">
        <f>AE118*POLICY!$K112</f>
        <v>1</v>
      </c>
      <c r="AW118" s="26">
        <f>AF118*POLICY!$K112</f>
        <v>1</v>
      </c>
      <c r="AX118" s="26">
        <f>AG118*POLICY!$K112</f>
        <v>1</v>
      </c>
      <c r="AY118" s="167">
        <f>AH118*POLICY!$K112</f>
        <v>0</v>
      </c>
    </row>
    <row r="119" spans="1:51" x14ac:dyDescent="0.2">
      <c r="A119" t="s">
        <v>375</v>
      </c>
      <c r="B119" s="22">
        <v>15</v>
      </c>
      <c r="C119" s="14" t="s">
        <v>270</v>
      </c>
      <c r="D119" s="72">
        <v>112</v>
      </c>
      <c r="E119" s="27">
        <v>0</v>
      </c>
      <c r="F119" s="26">
        <v>1</v>
      </c>
      <c r="G119" s="26">
        <v>1</v>
      </c>
      <c r="H119" s="26">
        <v>1</v>
      </c>
      <c r="I119" s="26">
        <v>1</v>
      </c>
      <c r="J119" s="26">
        <v>1</v>
      </c>
      <c r="K119" s="26">
        <v>1</v>
      </c>
      <c r="L119" s="26">
        <v>1</v>
      </c>
      <c r="M119" s="26">
        <v>1</v>
      </c>
      <c r="N119" s="26">
        <v>1</v>
      </c>
      <c r="O119" s="26">
        <v>1</v>
      </c>
      <c r="P119" s="26">
        <v>0</v>
      </c>
      <c r="R119" t="s">
        <v>375</v>
      </c>
      <c r="S119" s="22">
        <v>15</v>
      </c>
      <c r="T119" s="14" t="s">
        <v>270</v>
      </c>
      <c r="V119" s="122">
        <v>112</v>
      </c>
      <c r="W119" s="27">
        <v>0</v>
      </c>
      <c r="X119" s="26">
        <v>1</v>
      </c>
      <c r="Y119" s="26">
        <v>1</v>
      </c>
      <c r="Z119" s="26">
        <v>1</v>
      </c>
      <c r="AA119" s="26">
        <v>1</v>
      </c>
      <c r="AB119" s="26">
        <v>1</v>
      </c>
      <c r="AC119" s="26">
        <v>1</v>
      </c>
      <c r="AD119" s="26">
        <v>1</v>
      </c>
      <c r="AE119" s="26">
        <v>1</v>
      </c>
      <c r="AF119" s="26">
        <v>1</v>
      </c>
      <c r="AG119" s="26">
        <v>1</v>
      </c>
      <c r="AH119" s="26">
        <v>0</v>
      </c>
      <c r="AM119" s="122">
        <v>112</v>
      </c>
      <c r="AN119" s="26">
        <f>W119*POLICY!$K113</f>
        <v>0</v>
      </c>
      <c r="AO119" s="26">
        <f>X119*POLICY!$K113</f>
        <v>1</v>
      </c>
      <c r="AP119" s="26">
        <f>Y119*POLICY!$K113</f>
        <v>1</v>
      </c>
      <c r="AQ119" s="26">
        <f>Z119*POLICY!$K113</f>
        <v>1</v>
      </c>
      <c r="AR119" s="26">
        <f>AA119*POLICY!$K113</f>
        <v>1</v>
      </c>
      <c r="AS119" s="26">
        <f>AB119*POLICY!$K113</f>
        <v>1</v>
      </c>
      <c r="AT119" s="26">
        <f>AC119*POLICY!$K113</f>
        <v>1</v>
      </c>
      <c r="AU119" s="26">
        <f>AD119*POLICY!$K113</f>
        <v>1</v>
      </c>
      <c r="AV119" s="26">
        <f>AE119*POLICY!$K113</f>
        <v>1</v>
      </c>
      <c r="AW119" s="26">
        <f>AF119*POLICY!$K113</f>
        <v>1</v>
      </c>
      <c r="AX119" s="26">
        <f>AG119*POLICY!$K113</f>
        <v>1</v>
      </c>
      <c r="AY119" s="167">
        <f>AH119*POLICY!$K113</f>
        <v>0</v>
      </c>
    </row>
    <row r="120" spans="1:51" x14ac:dyDescent="0.2">
      <c r="A120" t="s">
        <v>367</v>
      </c>
      <c r="B120" s="22">
        <v>16</v>
      </c>
      <c r="C120" s="14" t="s">
        <v>188</v>
      </c>
      <c r="D120" s="72">
        <v>113</v>
      </c>
      <c r="E120" s="147">
        <v>1</v>
      </c>
      <c r="F120" s="147">
        <v>1</v>
      </c>
      <c r="G120" s="147">
        <v>1</v>
      </c>
      <c r="H120" s="147">
        <v>1</v>
      </c>
      <c r="I120" s="147">
        <v>1</v>
      </c>
      <c r="J120" s="147">
        <v>1</v>
      </c>
      <c r="K120" s="147">
        <v>1</v>
      </c>
      <c r="L120" s="147">
        <v>1</v>
      </c>
      <c r="M120" s="147">
        <v>1</v>
      </c>
      <c r="N120" s="147">
        <v>1</v>
      </c>
      <c r="O120" s="147">
        <v>1</v>
      </c>
      <c r="P120" s="147">
        <v>1</v>
      </c>
      <c r="R120" t="s">
        <v>367</v>
      </c>
      <c r="S120" s="22">
        <v>16</v>
      </c>
      <c r="T120" s="14" t="s">
        <v>188</v>
      </c>
      <c r="V120" s="122">
        <v>113</v>
      </c>
      <c r="W120" s="147">
        <v>1</v>
      </c>
      <c r="X120" s="147">
        <v>1</v>
      </c>
      <c r="Y120" s="147">
        <v>1</v>
      </c>
      <c r="Z120" s="147">
        <v>1</v>
      </c>
      <c r="AA120" s="147">
        <v>1</v>
      </c>
      <c r="AB120" s="147">
        <v>1</v>
      </c>
      <c r="AC120" s="147">
        <v>1</v>
      </c>
      <c r="AD120" s="147">
        <v>1</v>
      </c>
      <c r="AE120" s="147">
        <v>1</v>
      </c>
      <c r="AF120" s="147">
        <v>1</v>
      </c>
      <c r="AG120" s="147">
        <v>1</v>
      </c>
      <c r="AH120" s="147">
        <v>1</v>
      </c>
      <c r="AM120" s="122">
        <v>113</v>
      </c>
      <c r="AN120" s="26">
        <f>W120*POLICY!$K114</f>
        <v>1</v>
      </c>
      <c r="AO120" s="26">
        <f>X120*POLICY!$K114</f>
        <v>1</v>
      </c>
      <c r="AP120" s="26">
        <f>Y120*POLICY!$K114</f>
        <v>1</v>
      </c>
      <c r="AQ120" s="26">
        <f>Z120*POLICY!$K114</f>
        <v>1</v>
      </c>
      <c r="AR120" s="26">
        <f>AA120*POLICY!$K114</f>
        <v>1</v>
      </c>
      <c r="AS120" s="26">
        <f>AB120*POLICY!$K114</f>
        <v>1</v>
      </c>
      <c r="AT120" s="26">
        <f>AC120*POLICY!$K114</f>
        <v>1</v>
      </c>
      <c r="AU120" s="26">
        <f>AD120*POLICY!$K114</f>
        <v>1</v>
      </c>
      <c r="AV120" s="26">
        <f>AE120*POLICY!$K114</f>
        <v>1</v>
      </c>
      <c r="AW120" s="26">
        <f>AF120*POLICY!$K114</f>
        <v>1</v>
      </c>
      <c r="AX120" s="26">
        <f>AG120*POLICY!$K114</f>
        <v>1</v>
      </c>
      <c r="AY120" s="167">
        <f>AH120*POLICY!$K114</f>
        <v>1</v>
      </c>
    </row>
    <row r="121" spans="1:51" x14ac:dyDescent="0.2">
      <c r="A121" t="s">
        <v>381</v>
      </c>
      <c r="B121" s="22">
        <v>16</v>
      </c>
      <c r="C121" s="14" t="s">
        <v>270</v>
      </c>
      <c r="D121" s="72">
        <v>114</v>
      </c>
      <c r="E121" s="147">
        <v>1</v>
      </c>
      <c r="F121" s="147">
        <v>1</v>
      </c>
      <c r="G121" s="147">
        <v>1</v>
      </c>
      <c r="H121" s="147">
        <v>1</v>
      </c>
      <c r="I121" s="147">
        <v>1</v>
      </c>
      <c r="J121" s="147">
        <v>1</v>
      </c>
      <c r="K121" s="147">
        <v>1</v>
      </c>
      <c r="L121" s="147">
        <v>1</v>
      </c>
      <c r="M121" s="147">
        <v>1</v>
      </c>
      <c r="N121" s="147">
        <v>1</v>
      </c>
      <c r="O121" s="147">
        <v>1</v>
      </c>
      <c r="P121" s="147">
        <v>1</v>
      </c>
      <c r="R121" t="s">
        <v>381</v>
      </c>
      <c r="S121" s="22">
        <v>16</v>
      </c>
      <c r="T121" s="14" t="s">
        <v>270</v>
      </c>
      <c r="V121" s="122">
        <v>114</v>
      </c>
      <c r="W121" s="147">
        <v>1</v>
      </c>
      <c r="X121" s="147">
        <v>1</v>
      </c>
      <c r="Y121" s="147">
        <v>1</v>
      </c>
      <c r="Z121" s="147">
        <v>1</v>
      </c>
      <c r="AA121" s="147">
        <v>1</v>
      </c>
      <c r="AB121" s="147">
        <v>1</v>
      </c>
      <c r="AC121" s="147">
        <v>1</v>
      </c>
      <c r="AD121" s="147">
        <v>1</v>
      </c>
      <c r="AE121" s="147">
        <v>1</v>
      </c>
      <c r="AF121" s="147">
        <v>1</v>
      </c>
      <c r="AG121" s="147">
        <v>1</v>
      </c>
      <c r="AH121" s="147">
        <v>1</v>
      </c>
      <c r="AM121" s="122">
        <v>114</v>
      </c>
      <c r="AN121" s="26">
        <f>W121*POLICY!$K115</f>
        <v>1</v>
      </c>
      <c r="AO121" s="26">
        <f>X121*POLICY!$K115</f>
        <v>1</v>
      </c>
      <c r="AP121" s="26">
        <f>Y121*POLICY!$K115</f>
        <v>1</v>
      </c>
      <c r="AQ121" s="26">
        <f>Z121*POLICY!$K115</f>
        <v>1</v>
      </c>
      <c r="AR121" s="26">
        <f>AA121*POLICY!$K115</f>
        <v>1</v>
      </c>
      <c r="AS121" s="26">
        <f>AB121*POLICY!$K115</f>
        <v>1</v>
      </c>
      <c r="AT121" s="26">
        <f>AC121*POLICY!$K115</f>
        <v>1</v>
      </c>
      <c r="AU121" s="26">
        <f>AD121*POLICY!$K115</f>
        <v>1</v>
      </c>
      <c r="AV121" s="26">
        <f>AE121*POLICY!$K115</f>
        <v>1</v>
      </c>
      <c r="AW121" s="26">
        <f>AF121*POLICY!$K115</f>
        <v>1</v>
      </c>
      <c r="AX121" s="26">
        <f>AG121*POLICY!$K115</f>
        <v>1</v>
      </c>
      <c r="AY121" s="167">
        <f>AH121*POLICY!$K115</f>
        <v>1</v>
      </c>
    </row>
    <row r="122" spans="1:51" x14ac:dyDescent="0.2">
      <c r="A122" t="s">
        <v>382</v>
      </c>
      <c r="B122" s="22">
        <v>17</v>
      </c>
      <c r="C122" s="14" t="s">
        <v>192</v>
      </c>
      <c r="D122" s="72">
        <v>115</v>
      </c>
      <c r="E122" s="147">
        <v>1</v>
      </c>
      <c r="F122" s="147">
        <v>1</v>
      </c>
      <c r="G122" s="147">
        <v>1</v>
      </c>
      <c r="H122" s="147">
        <v>1</v>
      </c>
      <c r="I122" s="147">
        <v>1</v>
      </c>
      <c r="J122" s="147">
        <v>1</v>
      </c>
      <c r="K122" s="147">
        <v>1</v>
      </c>
      <c r="L122" s="147">
        <v>1</v>
      </c>
      <c r="M122" s="147">
        <v>1</v>
      </c>
      <c r="N122" s="147">
        <v>1</v>
      </c>
      <c r="O122" s="147">
        <v>1</v>
      </c>
      <c r="P122" s="147">
        <v>1</v>
      </c>
      <c r="R122" t="s">
        <v>382</v>
      </c>
      <c r="S122" s="22">
        <v>17</v>
      </c>
      <c r="T122" s="14" t="s">
        <v>192</v>
      </c>
      <c r="V122" s="122">
        <v>115</v>
      </c>
      <c r="W122" s="147">
        <v>1</v>
      </c>
      <c r="X122" s="147">
        <v>1</v>
      </c>
      <c r="Y122" s="147">
        <v>1</v>
      </c>
      <c r="Z122" s="147">
        <v>1</v>
      </c>
      <c r="AA122" s="147">
        <v>1</v>
      </c>
      <c r="AB122" s="147">
        <v>1</v>
      </c>
      <c r="AC122" s="147">
        <v>1</v>
      </c>
      <c r="AD122" s="147">
        <v>1</v>
      </c>
      <c r="AE122" s="147">
        <v>1</v>
      </c>
      <c r="AF122" s="147">
        <v>1</v>
      </c>
      <c r="AG122" s="147">
        <v>1</v>
      </c>
      <c r="AH122" s="147">
        <v>1</v>
      </c>
      <c r="AI122" s="80" t="s">
        <v>496</v>
      </c>
      <c r="AM122" s="122">
        <v>115</v>
      </c>
      <c r="AN122" s="26">
        <f>W122*POLICY!$K116</f>
        <v>1</v>
      </c>
      <c r="AO122" s="26">
        <f>X122*POLICY!$K116</f>
        <v>1</v>
      </c>
      <c r="AP122" s="26">
        <f>Y122*POLICY!$K116</f>
        <v>1</v>
      </c>
      <c r="AQ122" s="26">
        <f>Z122*POLICY!$K116</f>
        <v>1</v>
      </c>
      <c r="AR122" s="26">
        <f>AA122*POLICY!$K116</f>
        <v>1</v>
      </c>
      <c r="AS122" s="26">
        <f>AB122*POLICY!$K116</f>
        <v>1</v>
      </c>
      <c r="AT122" s="26">
        <f>AC122*POLICY!$K116</f>
        <v>1</v>
      </c>
      <c r="AU122" s="26">
        <f>AD122*POLICY!$K116</f>
        <v>1</v>
      </c>
      <c r="AV122" s="26">
        <f>AE122*POLICY!$K116</f>
        <v>1</v>
      </c>
      <c r="AW122" s="26">
        <f>AF122*POLICY!$K116</f>
        <v>1</v>
      </c>
      <c r="AX122" s="26">
        <f>AG122*POLICY!$K116</f>
        <v>1</v>
      </c>
      <c r="AY122" s="167">
        <f>AH122*POLICY!$K116</f>
        <v>1</v>
      </c>
    </row>
    <row r="123" spans="1:51" x14ac:dyDescent="0.2">
      <c r="A123" t="s">
        <v>383</v>
      </c>
      <c r="B123" s="22">
        <v>17</v>
      </c>
      <c r="C123" s="14" t="s">
        <v>192</v>
      </c>
      <c r="D123" s="72">
        <v>116</v>
      </c>
      <c r="E123" s="147">
        <v>1</v>
      </c>
      <c r="F123" s="147">
        <v>1</v>
      </c>
      <c r="G123" s="147">
        <v>1</v>
      </c>
      <c r="H123" s="147">
        <v>1</v>
      </c>
      <c r="I123" s="147">
        <v>1</v>
      </c>
      <c r="J123" s="147">
        <v>1</v>
      </c>
      <c r="K123" s="147">
        <v>1</v>
      </c>
      <c r="L123" s="147">
        <v>1</v>
      </c>
      <c r="M123" s="147">
        <v>1</v>
      </c>
      <c r="N123" s="147">
        <v>1</v>
      </c>
      <c r="O123" s="147">
        <v>1</v>
      </c>
      <c r="P123" s="147">
        <v>1</v>
      </c>
      <c r="R123" t="s">
        <v>383</v>
      </c>
      <c r="S123" s="22">
        <v>17</v>
      </c>
      <c r="T123" s="14" t="s">
        <v>192</v>
      </c>
      <c r="V123" s="122">
        <v>116</v>
      </c>
      <c r="W123" s="147">
        <v>1</v>
      </c>
      <c r="X123" s="147">
        <v>1</v>
      </c>
      <c r="Y123" s="147">
        <v>1</v>
      </c>
      <c r="Z123" s="147">
        <v>1</v>
      </c>
      <c r="AA123" s="147">
        <v>1</v>
      </c>
      <c r="AB123" s="147">
        <v>1</v>
      </c>
      <c r="AC123" s="147">
        <v>1</v>
      </c>
      <c r="AD123" s="147">
        <v>1</v>
      </c>
      <c r="AE123" s="147">
        <v>1</v>
      </c>
      <c r="AF123" s="147">
        <v>1</v>
      </c>
      <c r="AG123" s="147">
        <v>1</v>
      </c>
      <c r="AH123" s="147">
        <v>1</v>
      </c>
      <c r="AM123" s="122">
        <v>116</v>
      </c>
      <c r="AN123" s="26">
        <f>W123*POLICY!$K117</f>
        <v>1</v>
      </c>
      <c r="AO123" s="26">
        <f>X123*POLICY!$K117</f>
        <v>1</v>
      </c>
      <c r="AP123" s="26">
        <f>Y123*POLICY!$K117</f>
        <v>1</v>
      </c>
      <c r="AQ123" s="26">
        <f>Z123*POLICY!$K117</f>
        <v>1</v>
      </c>
      <c r="AR123" s="26">
        <f>AA123*POLICY!$K117</f>
        <v>1</v>
      </c>
      <c r="AS123" s="26">
        <f>AB123*POLICY!$K117</f>
        <v>1</v>
      </c>
      <c r="AT123" s="26">
        <f>AC123*POLICY!$K117</f>
        <v>1</v>
      </c>
      <c r="AU123" s="26">
        <f>AD123*POLICY!$K117</f>
        <v>1</v>
      </c>
      <c r="AV123" s="26">
        <f>AE123*POLICY!$K117</f>
        <v>1</v>
      </c>
      <c r="AW123" s="26">
        <f>AF123*POLICY!$K117</f>
        <v>1</v>
      </c>
      <c r="AX123" s="26">
        <f>AG123*POLICY!$K117</f>
        <v>1</v>
      </c>
      <c r="AY123" s="167">
        <f>AH123*POLICY!$K117</f>
        <v>1</v>
      </c>
    </row>
    <row r="124" spans="1:51" x14ac:dyDescent="0.2">
      <c r="A124" t="s">
        <v>384</v>
      </c>
      <c r="B124" s="22">
        <v>17</v>
      </c>
      <c r="C124" s="14" t="s">
        <v>192</v>
      </c>
      <c r="D124" s="72">
        <v>117</v>
      </c>
      <c r="E124" s="27">
        <v>1</v>
      </c>
      <c r="F124" s="26">
        <v>1</v>
      </c>
      <c r="G124" s="26">
        <v>1</v>
      </c>
      <c r="H124" s="26">
        <v>1</v>
      </c>
      <c r="I124" s="26">
        <v>1</v>
      </c>
      <c r="J124" s="26">
        <v>1</v>
      </c>
      <c r="K124" s="26">
        <v>1</v>
      </c>
      <c r="L124" s="26">
        <v>1</v>
      </c>
      <c r="M124" s="26">
        <v>1</v>
      </c>
      <c r="N124" s="26">
        <v>1</v>
      </c>
      <c r="O124" s="26">
        <v>1</v>
      </c>
      <c r="P124" s="26">
        <v>1</v>
      </c>
      <c r="R124" t="s">
        <v>384</v>
      </c>
      <c r="S124" s="22">
        <v>17</v>
      </c>
      <c r="T124" s="14" t="s">
        <v>192</v>
      </c>
      <c r="V124" s="122">
        <v>117</v>
      </c>
      <c r="W124" s="27">
        <v>1</v>
      </c>
      <c r="X124" s="26">
        <v>1</v>
      </c>
      <c r="Y124" s="26">
        <v>1</v>
      </c>
      <c r="Z124" s="26">
        <v>1</v>
      </c>
      <c r="AA124" s="26">
        <v>1</v>
      </c>
      <c r="AB124" s="26">
        <v>1</v>
      </c>
      <c r="AC124" s="26">
        <v>1</v>
      </c>
      <c r="AD124" s="26">
        <v>1</v>
      </c>
      <c r="AE124" s="26">
        <v>1</v>
      </c>
      <c r="AF124" s="26">
        <v>1</v>
      </c>
      <c r="AG124" s="26">
        <v>1</v>
      </c>
      <c r="AH124" s="26">
        <v>1</v>
      </c>
      <c r="AM124" s="122">
        <v>117</v>
      </c>
      <c r="AN124" s="26">
        <f>W124*POLICY!$K118</f>
        <v>1</v>
      </c>
      <c r="AO124" s="26">
        <f>X124*POLICY!$K118</f>
        <v>1</v>
      </c>
      <c r="AP124" s="26">
        <f>Y124*POLICY!$K118</f>
        <v>1</v>
      </c>
      <c r="AQ124" s="26">
        <f>Z124*POLICY!$K118</f>
        <v>1</v>
      </c>
      <c r="AR124" s="26">
        <f>AA124*POLICY!$K118</f>
        <v>1</v>
      </c>
      <c r="AS124" s="26">
        <f>AB124*POLICY!$K118</f>
        <v>1</v>
      </c>
      <c r="AT124" s="26">
        <f>AC124*POLICY!$K118</f>
        <v>1</v>
      </c>
      <c r="AU124" s="26">
        <f>AD124*POLICY!$K118</f>
        <v>1</v>
      </c>
      <c r="AV124" s="26">
        <f>AE124*POLICY!$K118</f>
        <v>1</v>
      </c>
      <c r="AW124" s="26">
        <f>AF124*POLICY!$K118</f>
        <v>1</v>
      </c>
      <c r="AX124" s="26">
        <f>AG124*POLICY!$K118</f>
        <v>1</v>
      </c>
      <c r="AY124" s="167">
        <f>AH124*POLICY!$K118</f>
        <v>1</v>
      </c>
    </row>
    <row r="125" spans="1:51" x14ac:dyDescent="0.2">
      <c r="A125" t="s">
        <v>385</v>
      </c>
      <c r="B125" s="22">
        <v>17</v>
      </c>
      <c r="C125" s="14" t="s">
        <v>192</v>
      </c>
      <c r="D125" s="72">
        <v>118</v>
      </c>
      <c r="E125" s="173">
        <v>1</v>
      </c>
      <c r="F125" s="173">
        <v>1</v>
      </c>
      <c r="G125" s="173">
        <v>1</v>
      </c>
      <c r="H125" s="173">
        <v>1</v>
      </c>
      <c r="I125" s="173">
        <v>1</v>
      </c>
      <c r="J125" s="173">
        <v>1</v>
      </c>
      <c r="K125" s="173">
        <v>1</v>
      </c>
      <c r="L125" s="173">
        <v>1</v>
      </c>
      <c r="M125" s="173">
        <v>1</v>
      </c>
      <c r="N125" s="173">
        <v>1</v>
      </c>
      <c r="O125" s="173">
        <v>1</v>
      </c>
      <c r="P125" s="173">
        <v>1</v>
      </c>
      <c r="R125" t="s">
        <v>385</v>
      </c>
      <c r="S125" s="22">
        <v>17</v>
      </c>
      <c r="T125" s="14" t="s">
        <v>192</v>
      </c>
      <c r="V125" s="122">
        <v>118</v>
      </c>
      <c r="W125" s="27" t="s">
        <v>498</v>
      </c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M125" s="122">
        <v>118</v>
      </c>
      <c r="AN125" s="26" t="e">
        <f>W125*POLICY!$K119</f>
        <v>#VALUE!</v>
      </c>
      <c r="AO125" s="26">
        <f>X125*POLICY!$K119</f>
        <v>0</v>
      </c>
      <c r="AP125" s="26">
        <f>Y125*POLICY!$K119</f>
        <v>0</v>
      </c>
      <c r="AQ125" s="26">
        <f>Z125*POLICY!$K119</f>
        <v>0</v>
      </c>
      <c r="AR125" s="26">
        <f>AA125*POLICY!$K119</f>
        <v>0</v>
      </c>
      <c r="AS125" s="26">
        <f>AB125*POLICY!$K119</f>
        <v>0</v>
      </c>
      <c r="AT125" s="26">
        <f>AC125*POLICY!$K119</f>
        <v>0</v>
      </c>
      <c r="AU125" s="26">
        <f>AD125*POLICY!$K119</f>
        <v>0</v>
      </c>
      <c r="AV125" s="26">
        <f>AE125*POLICY!$K119</f>
        <v>0</v>
      </c>
      <c r="AW125" s="26">
        <f>AF125*POLICY!$K119</f>
        <v>0</v>
      </c>
      <c r="AX125" s="26">
        <f>AG125*POLICY!$K119</f>
        <v>0</v>
      </c>
      <c r="AY125" s="167">
        <f>AH125*POLICY!$K119</f>
        <v>0</v>
      </c>
    </row>
    <row r="126" spans="1:51" x14ac:dyDescent="0.2">
      <c r="A126" t="s">
        <v>383</v>
      </c>
      <c r="B126" s="22">
        <v>17</v>
      </c>
      <c r="C126" s="14" t="s">
        <v>189</v>
      </c>
      <c r="D126" s="72">
        <v>119</v>
      </c>
      <c r="E126" s="14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R126" t="s">
        <v>383</v>
      </c>
      <c r="S126" s="22">
        <v>17</v>
      </c>
      <c r="T126" s="14" t="s">
        <v>189</v>
      </c>
      <c r="V126" s="122">
        <v>119</v>
      </c>
      <c r="W126" s="14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M126" s="122">
        <v>119</v>
      </c>
      <c r="AN126" s="26">
        <f>W126*POLICY!$K120</f>
        <v>0</v>
      </c>
      <c r="AO126" s="26">
        <f>X126*POLICY!$K120</f>
        <v>0</v>
      </c>
      <c r="AP126" s="26">
        <f>Y126*POLICY!$K120</f>
        <v>0</v>
      </c>
      <c r="AQ126" s="26">
        <f>Z126*POLICY!$K120</f>
        <v>0</v>
      </c>
      <c r="AR126" s="26">
        <f>AA126*POLICY!$K120</f>
        <v>0</v>
      </c>
      <c r="AS126" s="26">
        <f>AB126*POLICY!$K120</f>
        <v>0</v>
      </c>
      <c r="AT126" s="26">
        <f>AC126*POLICY!$K120</f>
        <v>0</v>
      </c>
      <c r="AU126" s="26">
        <f>AD126*POLICY!$K120</f>
        <v>0</v>
      </c>
      <c r="AV126" s="26">
        <f>AE126*POLICY!$K120</f>
        <v>0</v>
      </c>
      <c r="AW126" s="26">
        <f>AF126*POLICY!$K120</f>
        <v>0</v>
      </c>
      <c r="AX126" s="26">
        <f>AG126*POLICY!$K120</f>
        <v>0</v>
      </c>
      <c r="AY126" s="167">
        <f>AH126*POLICY!$K120</f>
        <v>0</v>
      </c>
    </row>
    <row r="127" spans="1:51" x14ac:dyDescent="0.2">
      <c r="A127" t="s">
        <v>386</v>
      </c>
      <c r="B127" s="22">
        <v>17</v>
      </c>
      <c r="C127" s="14" t="s">
        <v>189</v>
      </c>
      <c r="D127" s="72">
        <v>120</v>
      </c>
      <c r="E127" s="14">
        <v>0</v>
      </c>
      <c r="F127" s="26">
        <v>0</v>
      </c>
      <c r="G127" s="26">
        <v>0</v>
      </c>
      <c r="H127" s="26">
        <v>1</v>
      </c>
      <c r="I127" s="26">
        <v>1</v>
      </c>
      <c r="J127" s="26">
        <v>1</v>
      </c>
      <c r="K127" s="26">
        <v>1</v>
      </c>
      <c r="L127" s="26">
        <v>1</v>
      </c>
      <c r="M127" s="26">
        <v>1</v>
      </c>
      <c r="N127" s="26">
        <v>1</v>
      </c>
      <c r="O127" s="26">
        <v>1</v>
      </c>
      <c r="P127" s="26">
        <v>0</v>
      </c>
      <c r="R127" t="s">
        <v>386</v>
      </c>
      <c r="S127" s="22">
        <v>17</v>
      </c>
      <c r="T127" s="14" t="s">
        <v>189</v>
      </c>
      <c r="V127" s="122">
        <v>120</v>
      </c>
      <c r="W127" s="14">
        <v>0</v>
      </c>
      <c r="X127" s="26">
        <v>0</v>
      </c>
      <c r="Y127" s="26">
        <v>0</v>
      </c>
      <c r="Z127" s="26">
        <v>1</v>
      </c>
      <c r="AA127" s="26">
        <v>1</v>
      </c>
      <c r="AB127" s="26">
        <v>1</v>
      </c>
      <c r="AC127" s="26">
        <v>1</v>
      </c>
      <c r="AD127" s="26">
        <v>1</v>
      </c>
      <c r="AE127" s="26">
        <v>1</v>
      </c>
      <c r="AF127" s="26">
        <v>1</v>
      </c>
      <c r="AG127" s="26">
        <v>1</v>
      </c>
      <c r="AH127" s="26">
        <v>0</v>
      </c>
      <c r="AM127" s="122">
        <v>120</v>
      </c>
      <c r="AN127" s="26">
        <f>W127*POLICY!$K121</f>
        <v>0</v>
      </c>
      <c r="AO127" s="26">
        <f>X127*POLICY!$K121</f>
        <v>0</v>
      </c>
      <c r="AP127" s="26">
        <f>Y127*POLICY!$K121</f>
        <v>0</v>
      </c>
      <c r="AQ127" s="26">
        <f>Z127*POLICY!$K121</f>
        <v>1</v>
      </c>
      <c r="AR127" s="26">
        <f>AA127*POLICY!$K121</f>
        <v>1</v>
      </c>
      <c r="AS127" s="26">
        <f>AB127*POLICY!$K121</f>
        <v>1</v>
      </c>
      <c r="AT127" s="26">
        <f>AC127*POLICY!$K121</f>
        <v>1</v>
      </c>
      <c r="AU127" s="26">
        <f>AD127*POLICY!$K121</f>
        <v>1</v>
      </c>
      <c r="AV127" s="26">
        <f>AE127*POLICY!$K121</f>
        <v>1</v>
      </c>
      <c r="AW127" s="26">
        <f>AF127*POLICY!$K121</f>
        <v>1</v>
      </c>
      <c r="AX127" s="26">
        <f>AG127*POLICY!$K121</f>
        <v>1</v>
      </c>
      <c r="AY127" s="167">
        <f>AH127*POLICY!$K121</f>
        <v>0</v>
      </c>
    </row>
    <row r="128" spans="1:51" x14ac:dyDescent="0.2">
      <c r="A128" t="s">
        <v>385</v>
      </c>
      <c r="B128" s="22">
        <v>17</v>
      </c>
      <c r="C128" s="14" t="s">
        <v>189</v>
      </c>
      <c r="D128" s="72">
        <v>121</v>
      </c>
      <c r="E128" s="173">
        <v>1</v>
      </c>
      <c r="F128" s="173">
        <v>1</v>
      </c>
      <c r="G128" s="173">
        <v>1</v>
      </c>
      <c r="H128" s="173">
        <v>1</v>
      </c>
      <c r="I128" s="173">
        <v>1</v>
      </c>
      <c r="J128" s="173">
        <v>1</v>
      </c>
      <c r="K128" s="173">
        <v>1</v>
      </c>
      <c r="L128" s="173">
        <v>1</v>
      </c>
      <c r="M128" s="173">
        <v>1</v>
      </c>
      <c r="N128" s="173">
        <v>1</v>
      </c>
      <c r="O128" s="173">
        <v>1</v>
      </c>
      <c r="P128" s="173">
        <v>1</v>
      </c>
      <c r="R128" t="s">
        <v>385</v>
      </c>
      <c r="S128" s="22">
        <v>17</v>
      </c>
      <c r="T128" s="14" t="s">
        <v>189</v>
      </c>
      <c r="V128" s="122">
        <v>121</v>
      </c>
      <c r="W128" s="14" t="s">
        <v>189</v>
      </c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M128" s="122">
        <v>121</v>
      </c>
      <c r="AN128" s="26" t="e">
        <f>W128*POLICY!$K122</f>
        <v>#VALUE!</v>
      </c>
      <c r="AO128" s="26">
        <f>X128*POLICY!$K122</f>
        <v>0</v>
      </c>
      <c r="AP128" s="26">
        <f>Y128*POLICY!$K122</f>
        <v>0</v>
      </c>
      <c r="AQ128" s="26">
        <f>Z128*POLICY!$K122</f>
        <v>0</v>
      </c>
      <c r="AR128" s="26">
        <f>AA128*POLICY!$K122</f>
        <v>0</v>
      </c>
      <c r="AS128" s="26">
        <f>AB128*POLICY!$K122</f>
        <v>0</v>
      </c>
      <c r="AT128" s="26">
        <f>AC128*POLICY!$K122</f>
        <v>0</v>
      </c>
      <c r="AU128" s="26">
        <f>AD128*POLICY!$K122</f>
        <v>0</v>
      </c>
      <c r="AV128" s="26">
        <f>AE128*POLICY!$K122</f>
        <v>0</v>
      </c>
      <c r="AW128" s="26">
        <f>AF128*POLICY!$K122</f>
        <v>0</v>
      </c>
      <c r="AX128" s="26">
        <f>AG128*POLICY!$K122</f>
        <v>0</v>
      </c>
      <c r="AY128" s="167">
        <f>AH128*POLICY!$K122</f>
        <v>0</v>
      </c>
    </row>
    <row r="129" spans="1:51" x14ac:dyDescent="0.2">
      <c r="A129" t="s">
        <v>383</v>
      </c>
      <c r="B129" s="22">
        <v>17</v>
      </c>
      <c r="C129" s="14" t="s">
        <v>188</v>
      </c>
      <c r="D129" s="72">
        <v>122</v>
      </c>
      <c r="E129" s="147">
        <v>1</v>
      </c>
      <c r="F129" s="147">
        <v>1</v>
      </c>
      <c r="G129" s="147">
        <v>1</v>
      </c>
      <c r="H129" s="147">
        <v>1</v>
      </c>
      <c r="I129" s="147">
        <v>1</v>
      </c>
      <c r="J129" s="147">
        <v>1</v>
      </c>
      <c r="K129" s="147">
        <v>1</v>
      </c>
      <c r="L129" s="147">
        <v>1</v>
      </c>
      <c r="M129" s="147">
        <v>1</v>
      </c>
      <c r="N129" s="147">
        <v>1</v>
      </c>
      <c r="O129" s="147">
        <v>1</v>
      </c>
      <c r="P129" s="147">
        <v>1</v>
      </c>
      <c r="R129" t="s">
        <v>383</v>
      </c>
      <c r="S129" s="22">
        <v>17</v>
      </c>
      <c r="T129" s="14" t="s">
        <v>188</v>
      </c>
      <c r="V129" s="122">
        <v>122</v>
      </c>
      <c r="W129" s="147">
        <v>1</v>
      </c>
      <c r="X129" s="147">
        <v>1</v>
      </c>
      <c r="Y129" s="147">
        <v>1</v>
      </c>
      <c r="Z129" s="147">
        <v>1</v>
      </c>
      <c r="AA129" s="147">
        <v>1</v>
      </c>
      <c r="AB129" s="147">
        <v>1</v>
      </c>
      <c r="AC129" s="147">
        <v>1</v>
      </c>
      <c r="AD129" s="147">
        <v>1</v>
      </c>
      <c r="AE129" s="147">
        <v>1</v>
      </c>
      <c r="AF129" s="147">
        <v>1</v>
      </c>
      <c r="AG129" s="147">
        <v>1</v>
      </c>
      <c r="AH129" s="147">
        <v>1</v>
      </c>
      <c r="AM129" s="122">
        <v>122</v>
      </c>
      <c r="AN129" s="26">
        <f>W129*POLICY!$K123</f>
        <v>1</v>
      </c>
      <c r="AO129" s="26">
        <f>X129*POLICY!$K123</f>
        <v>1</v>
      </c>
      <c r="AP129" s="26">
        <f>Y129*POLICY!$K123</f>
        <v>1</v>
      </c>
      <c r="AQ129" s="26">
        <f>Z129*POLICY!$K123</f>
        <v>1</v>
      </c>
      <c r="AR129" s="26">
        <f>AA129*POLICY!$K123</f>
        <v>1</v>
      </c>
      <c r="AS129" s="26">
        <f>AB129*POLICY!$K123</f>
        <v>1</v>
      </c>
      <c r="AT129" s="26">
        <f>AC129*POLICY!$K123</f>
        <v>1</v>
      </c>
      <c r="AU129" s="26">
        <f>AD129*POLICY!$K123</f>
        <v>1</v>
      </c>
      <c r="AV129" s="26">
        <f>AE129*POLICY!$K123</f>
        <v>1</v>
      </c>
      <c r="AW129" s="26">
        <f>AF129*POLICY!$K123</f>
        <v>1</v>
      </c>
      <c r="AX129" s="26">
        <f>AG129*POLICY!$K123</f>
        <v>1</v>
      </c>
      <c r="AY129" s="167">
        <f>AH129*POLICY!$K123</f>
        <v>1</v>
      </c>
    </row>
    <row r="130" spans="1:51" x14ac:dyDescent="0.2">
      <c r="A130" t="s">
        <v>385</v>
      </c>
      <c r="B130" s="22">
        <v>17</v>
      </c>
      <c r="C130" s="14" t="s">
        <v>188</v>
      </c>
      <c r="D130" s="72">
        <v>123</v>
      </c>
      <c r="E130" s="173">
        <v>1</v>
      </c>
      <c r="F130" s="173">
        <v>1</v>
      </c>
      <c r="G130" s="173">
        <v>1</v>
      </c>
      <c r="H130" s="173">
        <v>1</v>
      </c>
      <c r="I130" s="173">
        <v>1</v>
      </c>
      <c r="J130" s="173">
        <v>1</v>
      </c>
      <c r="K130" s="173">
        <v>1</v>
      </c>
      <c r="L130" s="173">
        <v>1</v>
      </c>
      <c r="M130" s="173">
        <v>1</v>
      </c>
      <c r="N130" s="173">
        <v>1</v>
      </c>
      <c r="O130" s="173">
        <v>1</v>
      </c>
      <c r="P130" s="173">
        <v>1</v>
      </c>
      <c r="R130" t="s">
        <v>385</v>
      </c>
      <c r="S130" s="22">
        <v>17</v>
      </c>
      <c r="T130" s="14" t="s">
        <v>188</v>
      </c>
      <c r="V130" s="122">
        <v>123</v>
      </c>
      <c r="W130" s="129" t="s">
        <v>492</v>
      </c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M130" s="122">
        <v>123</v>
      </c>
      <c r="AN130" s="26" t="e">
        <f>W130*POLICY!$K124</f>
        <v>#VALUE!</v>
      </c>
      <c r="AO130" s="26">
        <f>X130*POLICY!$K124</f>
        <v>0</v>
      </c>
      <c r="AP130" s="26">
        <f>Y130*POLICY!$K124</f>
        <v>0</v>
      </c>
      <c r="AQ130" s="26">
        <f>Z130*POLICY!$K124</f>
        <v>0</v>
      </c>
      <c r="AR130" s="26">
        <f>AA130*POLICY!$K124</f>
        <v>0</v>
      </c>
      <c r="AS130" s="26">
        <f>AB130*POLICY!$K124</f>
        <v>0</v>
      </c>
      <c r="AT130" s="26">
        <f>AC130*POLICY!$K124</f>
        <v>0</v>
      </c>
      <c r="AU130" s="26">
        <f>AD130*POLICY!$K124</f>
        <v>0</v>
      </c>
      <c r="AV130" s="26">
        <f>AE130*POLICY!$K124</f>
        <v>0</v>
      </c>
      <c r="AW130" s="26">
        <f>AF130*POLICY!$K124</f>
        <v>0</v>
      </c>
      <c r="AX130" s="26">
        <f>AG130*POLICY!$K124</f>
        <v>0</v>
      </c>
      <c r="AY130" s="167">
        <f>AH130*POLICY!$K124</f>
        <v>0</v>
      </c>
    </row>
    <row r="131" spans="1:51" x14ac:dyDescent="0.2">
      <c r="A131" t="s">
        <v>383</v>
      </c>
      <c r="B131" s="22">
        <v>17</v>
      </c>
      <c r="C131" s="14" t="s">
        <v>191</v>
      </c>
      <c r="D131" s="72">
        <v>124</v>
      </c>
      <c r="E131" s="147">
        <v>1</v>
      </c>
      <c r="F131" s="147">
        <v>1</v>
      </c>
      <c r="G131" s="147">
        <v>1</v>
      </c>
      <c r="H131" s="147">
        <v>1</v>
      </c>
      <c r="I131" s="147">
        <v>1</v>
      </c>
      <c r="J131" s="147">
        <v>1</v>
      </c>
      <c r="K131" s="147">
        <v>1</v>
      </c>
      <c r="L131" s="147">
        <v>1</v>
      </c>
      <c r="M131" s="147">
        <v>1</v>
      </c>
      <c r="N131" s="147">
        <v>1</v>
      </c>
      <c r="O131" s="147">
        <v>1</v>
      </c>
      <c r="P131" s="147">
        <v>1</v>
      </c>
      <c r="R131" t="s">
        <v>383</v>
      </c>
      <c r="S131" s="22">
        <v>17</v>
      </c>
      <c r="T131" s="14" t="s">
        <v>191</v>
      </c>
      <c r="V131" s="122">
        <v>124</v>
      </c>
      <c r="W131" s="147">
        <v>1</v>
      </c>
      <c r="X131" s="147">
        <v>1</v>
      </c>
      <c r="Y131" s="147">
        <v>1</v>
      </c>
      <c r="Z131" s="147">
        <v>1</v>
      </c>
      <c r="AA131" s="147">
        <v>1</v>
      </c>
      <c r="AB131" s="147">
        <v>1</v>
      </c>
      <c r="AC131" s="147">
        <v>1</v>
      </c>
      <c r="AD131" s="147">
        <v>1</v>
      </c>
      <c r="AE131" s="147">
        <v>1</v>
      </c>
      <c r="AF131" s="147">
        <v>1</v>
      </c>
      <c r="AG131" s="147">
        <v>1</v>
      </c>
      <c r="AH131" s="147">
        <v>1</v>
      </c>
      <c r="AM131" s="122">
        <v>124</v>
      </c>
      <c r="AN131" s="26">
        <f>W131*POLICY!$K125</f>
        <v>1</v>
      </c>
      <c r="AO131" s="26">
        <f>X131*POLICY!$K125</f>
        <v>1</v>
      </c>
      <c r="AP131" s="26">
        <f>Y131*POLICY!$K125</f>
        <v>1</v>
      </c>
      <c r="AQ131" s="26">
        <f>Z131*POLICY!$K125</f>
        <v>1</v>
      </c>
      <c r="AR131" s="26">
        <f>AA131*POLICY!$K125</f>
        <v>1</v>
      </c>
      <c r="AS131" s="26">
        <f>AB131*POLICY!$K125</f>
        <v>1</v>
      </c>
      <c r="AT131" s="26">
        <f>AC131*POLICY!$K125</f>
        <v>1</v>
      </c>
      <c r="AU131" s="26">
        <f>AD131*POLICY!$K125</f>
        <v>1</v>
      </c>
      <c r="AV131" s="26">
        <f>AE131*POLICY!$K125</f>
        <v>1</v>
      </c>
      <c r="AW131" s="26">
        <f>AF131*POLICY!$K125</f>
        <v>1</v>
      </c>
      <c r="AX131" s="26">
        <f>AG131*POLICY!$K125</f>
        <v>1</v>
      </c>
      <c r="AY131" s="167">
        <f>AH131*POLICY!$K125</f>
        <v>1</v>
      </c>
    </row>
    <row r="132" spans="1:51" x14ac:dyDescent="0.2">
      <c r="A132" t="s">
        <v>384</v>
      </c>
      <c r="B132" s="22">
        <v>17</v>
      </c>
      <c r="C132" s="14" t="s">
        <v>191</v>
      </c>
      <c r="D132" s="72">
        <v>125</v>
      </c>
      <c r="E132" s="26">
        <v>0</v>
      </c>
      <c r="F132" s="26">
        <v>1</v>
      </c>
      <c r="G132" s="26">
        <v>1</v>
      </c>
      <c r="H132" s="26">
        <v>1</v>
      </c>
      <c r="I132" s="26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R132" t="s">
        <v>384</v>
      </c>
      <c r="S132" s="22">
        <v>17</v>
      </c>
      <c r="T132" s="14" t="s">
        <v>191</v>
      </c>
      <c r="V132" s="122">
        <v>125</v>
      </c>
      <c r="W132" s="26">
        <v>0</v>
      </c>
      <c r="X132" s="26">
        <v>1</v>
      </c>
      <c r="Y132" s="26">
        <v>1</v>
      </c>
      <c r="Z132" s="26">
        <v>1</v>
      </c>
      <c r="AA132" s="26">
        <v>1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M132" s="122">
        <v>125</v>
      </c>
      <c r="AN132" s="26">
        <f>W132*POLICY!$K126</f>
        <v>0</v>
      </c>
      <c r="AO132" s="26">
        <f>X132*POLICY!$K126</f>
        <v>1</v>
      </c>
      <c r="AP132" s="26">
        <f>Y132*POLICY!$K126</f>
        <v>1</v>
      </c>
      <c r="AQ132" s="26">
        <f>Z132*POLICY!$K126</f>
        <v>1</v>
      </c>
      <c r="AR132" s="26">
        <f>AA132*POLICY!$K126</f>
        <v>1</v>
      </c>
      <c r="AS132" s="26">
        <f>AB132*POLICY!$K126</f>
        <v>0</v>
      </c>
      <c r="AT132" s="26">
        <f>AC132*POLICY!$K126</f>
        <v>0</v>
      </c>
      <c r="AU132" s="26">
        <f>AD132*POLICY!$K126</f>
        <v>0</v>
      </c>
      <c r="AV132" s="26">
        <f>AE132*POLICY!$K126</f>
        <v>0</v>
      </c>
      <c r="AW132" s="26">
        <f>AF132*POLICY!$K126</f>
        <v>0</v>
      </c>
      <c r="AX132" s="26">
        <f>AG132*POLICY!$K126</f>
        <v>0</v>
      </c>
      <c r="AY132" s="167">
        <f>AH132*POLICY!$K126</f>
        <v>0</v>
      </c>
    </row>
    <row r="133" spans="1:51" x14ac:dyDescent="0.2">
      <c r="A133" t="s">
        <v>385</v>
      </c>
      <c r="B133" s="22">
        <v>17</v>
      </c>
      <c r="C133" s="14" t="s">
        <v>191</v>
      </c>
      <c r="D133" s="72">
        <v>126</v>
      </c>
      <c r="E133" s="147">
        <v>1</v>
      </c>
      <c r="F133" s="147">
        <v>1</v>
      </c>
      <c r="G133" s="147">
        <v>1</v>
      </c>
      <c r="H133" s="147">
        <v>0</v>
      </c>
      <c r="I133" s="147">
        <v>0</v>
      </c>
      <c r="J133" s="147">
        <v>0</v>
      </c>
      <c r="K133" s="147">
        <v>1</v>
      </c>
      <c r="L133" s="147">
        <v>1</v>
      </c>
      <c r="M133" s="147">
        <v>1</v>
      </c>
      <c r="N133" s="147">
        <v>1</v>
      </c>
      <c r="O133" s="147">
        <v>1</v>
      </c>
      <c r="P133" s="147">
        <v>1</v>
      </c>
      <c r="R133" t="s">
        <v>385</v>
      </c>
      <c r="S133" s="22">
        <v>17</v>
      </c>
      <c r="T133" s="14" t="s">
        <v>191</v>
      </c>
      <c r="V133" s="122">
        <v>126</v>
      </c>
      <c r="W133" s="147">
        <v>1</v>
      </c>
      <c r="X133" s="147">
        <v>1</v>
      </c>
      <c r="Y133" s="147">
        <v>1</v>
      </c>
      <c r="Z133" s="147">
        <v>0</v>
      </c>
      <c r="AA133" s="147">
        <v>0</v>
      </c>
      <c r="AB133" s="147">
        <v>0</v>
      </c>
      <c r="AC133" s="147">
        <v>1</v>
      </c>
      <c r="AD133" s="147">
        <v>1</v>
      </c>
      <c r="AE133" s="147">
        <v>1</v>
      </c>
      <c r="AF133" s="147">
        <v>1</v>
      </c>
      <c r="AG133" s="147">
        <v>1</v>
      </c>
      <c r="AH133" s="147">
        <v>1</v>
      </c>
      <c r="AI133" s="80" t="s">
        <v>497</v>
      </c>
      <c r="AM133" s="122">
        <v>126</v>
      </c>
      <c r="AN133" s="26">
        <f>W133*POLICY!$K127</f>
        <v>1</v>
      </c>
      <c r="AO133" s="26">
        <f>X133*POLICY!$K127</f>
        <v>1</v>
      </c>
      <c r="AP133" s="26">
        <f>Y133*POLICY!$K127</f>
        <v>1</v>
      </c>
      <c r="AQ133" s="26">
        <f>Z133*POLICY!$K127</f>
        <v>0</v>
      </c>
      <c r="AR133" s="26">
        <f>AA133*POLICY!$K127</f>
        <v>0</v>
      </c>
      <c r="AS133" s="26">
        <f>AB133*POLICY!$K127</f>
        <v>0</v>
      </c>
      <c r="AT133" s="26">
        <f>AC133*POLICY!$K127</f>
        <v>1</v>
      </c>
      <c r="AU133" s="26">
        <f>AD133*POLICY!$K127</f>
        <v>1</v>
      </c>
      <c r="AV133" s="26">
        <f>AE133*POLICY!$K127</f>
        <v>1</v>
      </c>
      <c r="AW133" s="26">
        <f>AF133*POLICY!$K127</f>
        <v>1</v>
      </c>
      <c r="AX133" s="26">
        <f>AG133*POLICY!$K127</f>
        <v>1</v>
      </c>
      <c r="AY133" s="167">
        <f>AH133*POLICY!$K127</f>
        <v>1</v>
      </c>
    </row>
    <row r="134" spans="1:51" x14ac:dyDescent="0.2">
      <c r="A134" t="s">
        <v>387</v>
      </c>
      <c r="B134" s="22">
        <v>17</v>
      </c>
      <c r="C134" s="14" t="s">
        <v>270</v>
      </c>
      <c r="D134" s="72">
        <v>127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1</v>
      </c>
      <c r="L134" s="26">
        <v>1</v>
      </c>
      <c r="M134" s="26">
        <v>1</v>
      </c>
      <c r="N134" s="26">
        <v>0</v>
      </c>
      <c r="O134" s="26">
        <v>0</v>
      </c>
      <c r="P134" s="26">
        <v>0</v>
      </c>
      <c r="R134" t="s">
        <v>387</v>
      </c>
      <c r="S134" s="22">
        <v>17</v>
      </c>
      <c r="T134" s="14" t="s">
        <v>270</v>
      </c>
      <c r="V134" s="122">
        <v>127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1</v>
      </c>
      <c r="AD134" s="26">
        <v>1</v>
      </c>
      <c r="AE134" s="26">
        <v>1</v>
      </c>
      <c r="AF134" s="26">
        <v>0</v>
      </c>
      <c r="AG134" s="26">
        <v>0</v>
      </c>
      <c r="AH134" s="26">
        <v>0</v>
      </c>
      <c r="AM134" s="122">
        <v>127</v>
      </c>
      <c r="AN134" s="26">
        <f>W134*POLICY!$K128</f>
        <v>0</v>
      </c>
      <c r="AO134" s="26">
        <f>X134*POLICY!$K128</f>
        <v>0</v>
      </c>
      <c r="AP134" s="26">
        <f>Y134*POLICY!$K128</f>
        <v>0</v>
      </c>
      <c r="AQ134" s="26">
        <f>Z134*POLICY!$K128</f>
        <v>0</v>
      </c>
      <c r="AR134" s="26">
        <f>AA134*POLICY!$K128</f>
        <v>0</v>
      </c>
      <c r="AS134" s="26">
        <f>AB134*POLICY!$K128</f>
        <v>0</v>
      </c>
      <c r="AT134" s="26">
        <f>AC134*POLICY!$K128</f>
        <v>1</v>
      </c>
      <c r="AU134" s="26">
        <f>AD134*POLICY!$K128</f>
        <v>1</v>
      </c>
      <c r="AV134" s="26">
        <f>AE134*POLICY!$K128</f>
        <v>1</v>
      </c>
      <c r="AW134" s="26">
        <f>AF134*POLICY!$K128</f>
        <v>0</v>
      </c>
      <c r="AX134" s="26">
        <f>AG134*POLICY!$K128</f>
        <v>0</v>
      </c>
      <c r="AY134" s="167">
        <f>AH134*POLICY!$K128</f>
        <v>0</v>
      </c>
    </row>
    <row r="135" spans="1:51" x14ac:dyDescent="0.2">
      <c r="A135" t="s">
        <v>383</v>
      </c>
      <c r="B135" s="22">
        <v>17</v>
      </c>
      <c r="C135" s="14" t="s">
        <v>270</v>
      </c>
      <c r="D135" s="72">
        <v>128</v>
      </c>
      <c r="E135" s="147">
        <v>1</v>
      </c>
      <c r="F135" s="147">
        <v>1</v>
      </c>
      <c r="G135" s="147">
        <v>1</v>
      </c>
      <c r="H135" s="147">
        <v>1</v>
      </c>
      <c r="I135" s="147">
        <v>1</v>
      </c>
      <c r="J135" s="147">
        <v>1</v>
      </c>
      <c r="K135" s="147">
        <v>1</v>
      </c>
      <c r="L135" s="147">
        <v>1</v>
      </c>
      <c r="M135" s="147">
        <v>1</v>
      </c>
      <c r="N135" s="147">
        <v>1</v>
      </c>
      <c r="O135" s="147">
        <v>1</v>
      </c>
      <c r="P135" s="147">
        <v>1</v>
      </c>
      <c r="R135" t="s">
        <v>383</v>
      </c>
      <c r="S135" s="22">
        <v>17</v>
      </c>
      <c r="T135" s="14" t="s">
        <v>270</v>
      </c>
      <c r="V135" s="122">
        <v>128</v>
      </c>
      <c r="W135" s="147">
        <v>1</v>
      </c>
      <c r="X135" s="147">
        <v>1</v>
      </c>
      <c r="Y135" s="147">
        <v>1</v>
      </c>
      <c r="Z135" s="147">
        <v>1</v>
      </c>
      <c r="AA135" s="147">
        <v>1</v>
      </c>
      <c r="AB135" s="147">
        <v>1</v>
      </c>
      <c r="AC135" s="147">
        <v>1</v>
      </c>
      <c r="AD135" s="147">
        <v>1</v>
      </c>
      <c r="AE135" s="147">
        <v>1</v>
      </c>
      <c r="AF135" s="147">
        <v>1</v>
      </c>
      <c r="AG135" s="147">
        <v>1</v>
      </c>
      <c r="AH135" s="147">
        <v>1</v>
      </c>
      <c r="AM135" s="122">
        <v>128</v>
      </c>
      <c r="AN135" s="26">
        <f>W135*POLICY!$K129</f>
        <v>1</v>
      </c>
      <c r="AO135" s="26">
        <f>X135*POLICY!$K129</f>
        <v>1</v>
      </c>
      <c r="AP135" s="26">
        <f>Y135*POLICY!$K129</f>
        <v>1</v>
      </c>
      <c r="AQ135" s="26">
        <f>Z135*POLICY!$K129</f>
        <v>1</v>
      </c>
      <c r="AR135" s="26">
        <f>AA135*POLICY!$K129</f>
        <v>1</v>
      </c>
      <c r="AS135" s="26">
        <f>AB135*POLICY!$K129</f>
        <v>1</v>
      </c>
      <c r="AT135" s="26">
        <f>AC135*POLICY!$K129</f>
        <v>1</v>
      </c>
      <c r="AU135" s="26">
        <f>AD135*POLICY!$K129</f>
        <v>1</v>
      </c>
      <c r="AV135" s="26">
        <f>AE135*POLICY!$K129</f>
        <v>1</v>
      </c>
      <c r="AW135" s="26">
        <f>AF135*POLICY!$K129</f>
        <v>1</v>
      </c>
      <c r="AX135" s="26">
        <f>AG135*POLICY!$K129</f>
        <v>1</v>
      </c>
      <c r="AY135" s="167">
        <f>AH135*POLICY!$K129</f>
        <v>1</v>
      </c>
    </row>
    <row r="136" spans="1:51" x14ac:dyDescent="0.2">
      <c r="A136" t="s">
        <v>386</v>
      </c>
      <c r="B136" s="22">
        <v>17</v>
      </c>
      <c r="C136" s="14" t="s">
        <v>270</v>
      </c>
      <c r="D136" s="72">
        <v>129</v>
      </c>
      <c r="E136" s="27">
        <v>0</v>
      </c>
      <c r="F136" s="26">
        <v>0</v>
      </c>
      <c r="G136" s="26">
        <v>1</v>
      </c>
      <c r="H136" s="26">
        <v>1</v>
      </c>
      <c r="I136" s="26">
        <v>1</v>
      </c>
      <c r="J136" s="26">
        <v>1</v>
      </c>
      <c r="K136" s="26">
        <v>1</v>
      </c>
      <c r="L136" s="26">
        <v>1</v>
      </c>
      <c r="M136" s="26">
        <v>1</v>
      </c>
      <c r="N136" s="26">
        <v>1</v>
      </c>
      <c r="O136" s="26">
        <v>0</v>
      </c>
      <c r="P136" s="26">
        <v>0</v>
      </c>
      <c r="R136" t="s">
        <v>386</v>
      </c>
      <c r="S136" s="22">
        <v>17</v>
      </c>
      <c r="T136" s="14" t="s">
        <v>270</v>
      </c>
      <c r="V136" s="122">
        <v>129</v>
      </c>
      <c r="W136" s="27">
        <v>0</v>
      </c>
      <c r="X136" s="26">
        <v>0</v>
      </c>
      <c r="Y136" s="26">
        <v>1</v>
      </c>
      <c r="Z136" s="26">
        <v>1</v>
      </c>
      <c r="AA136" s="26">
        <v>1</v>
      </c>
      <c r="AB136" s="26">
        <v>1</v>
      </c>
      <c r="AC136" s="26">
        <v>1</v>
      </c>
      <c r="AD136" s="26">
        <v>1</v>
      </c>
      <c r="AE136" s="26">
        <v>1</v>
      </c>
      <c r="AF136" s="26">
        <v>1</v>
      </c>
      <c r="AG136" s="26">
        <v>0</v>
      </c>
      <c r="AH136" s="26">
        <v>0</v>
      </c>
      <c r="AM136" s="122">
        <v>129</v>
      </c>
      <c r="AN136" s="26">
        <f>W136*POLICY!$K130</f>
        <v>0</v>
      </c>
      <c r="AO136" s="26">
        <f>X136*POLICY!$K130</f>
        <v>0</v>
      </c>
      <c r="AP136" s="26">
        <f>Y136*POLICY!$K130</f>
        <v>1</v>
      </c>
      <c r="AQ136" s="26">
        <f>Z136*POLICY!$K130</f>
        <v>1</v>
      </c>
      <c r="AR136" s="26">
        <f>AA136*POLICY!$K130</f>
        <v>1</v>
      </c>
      <c r="AS136" s="26">
        <f>AB136*POLICY!$K130</f>
        <v>1</v>
      </c>
      <c r="AT136" s="26">
        <f>AC136*POLICY!$K130</f>
        <v>1</v>
      </c>
      <c r="AU136" s="26">
        <f>AD136*POLICY!$K130</f>
        <v>1</v>
      </c>
      <c r="AV136" s="26">
        <f>AE136*POLICY!$K130</f>
        <v>1</v>
      </c>
      <c r="AW136" s="26">
        <f>AF136*POLICY!$K130</f>
        <v>1</v>
      </c>
      <c r="AX136" s="26">
        <f>AG136*POLICY!$K130</f>
        <v>0</v>
      </c>
      <c r="AY136" s="167">
        <f>AH136*POLICY!$K130</f>
        <v>0</v>
      </c>
    </row>
    <row r="137" spans="1:51" x14ac:dyDescent="0.2">
      <c r="A137" t="s">
        <v>385</v>
      </c>
      <c r="B137" s="22">
        <v>17</v>
      </c>
      <c r="C137" s="14" t="s">
        <v>270</v>
      </c>
      <c r="D137" s="72">
        <v>130</v>
      </c>
      <c r="E137" s="147">
        <v>0</v>
      </c>
      <c r="F137" s="147">
        <v>0</v>
      </c>
      <c r="G137" s="147">
        <v>1</v>
      </c>
      <c r="H137" s="147">
        <v>1</v>
      </c>
      <c r="I137" s="147">
        <v>1</v>
      </c>
      <c r="J137" s="147">
        <v>1</v>
      </c>
      <c r="K137" s="147">
        <v>0</v>
      </c>
      <c r="L137" s="147">
        <v>0</v>
      </c>
      <c r="M137" s="147">
        <v>1</v>
      </c>
      <c r="N137" s="147">
        <v>1</v>
      </c>
      <c r="O137" s="147">
        <v>1</v>
      </c>
      <c r="P137" s="147">
        <v>0</v>
      </c>
      <c r="R137" t="s">
        <v>385</v>
      </c>
      <c r="S137" s="22">
        <v>17</v>
      </c>
      <c r="T137" s="14" t="s">
        <v>270</v>
      </c>
      <c r="V137" s="122">
        <v>130</v>
      </c>
      <c r="W137" s="147">
        <v>0</v>
      </c>
      <c r="X137" s="147">
        <v>0</v>
      </c>
      <c r="Y137" s="147">
        <v>1</v>
      </c>
      <c r="Z137" s="147">
        <v>1</v>
      </c>
      <c r="AA137" s="147">
        <v>1</v>
      </c>
      <c r="AB137" s="147">
        <v>1</v>
      </c>
      <c r="AC137" s="147">
        <v>0</v>
      </c>
      <c r="AD137" s="147">
        <v>0</v>
      </c>
      <c r="AE137" s="147">
        <v>1</v>
      </c>
      <c r="AF137" s="147">
        <v>1</v>
      </c>
      <c r="AG137" s="147">
        <v>1</v>
      </c>
      <c r="AH137" s="147">
        <v>0</v>
      </c>
      <c r="AI137" s="80" t="s">
        <v>499</v>
      </c>
      <c r="AM137" s="122">
        <v>130</v>
      </c>
      <c r="AN137" s="26">
        <f>W137*POLICY!$K131</f>
        <v>0</v>
      </c>
      <c r="AO137" s="26">
        <f>X137*POLICY!$K131</f>
        <v>0</v>
      </c>
      <c r="AP137" s="26">
        <f>Y137*POLICY!$K131</f>
        <v>1</v>
      </c>
      <c r="AQ137" s="26">
        <f>Z137*POLICY!$K131</f>
        <v>1</v>
      </c>
      <c r="AR137" s="26">
        <f>AA137*POLICY!$K131</f>
        <v>1</v>
      </c>
      <c r="AS137" s="26">
        <f>AB137*POLICY!$K131</f>
        <v>1</v>
      </c>
      <c r="AT137" s="26">
        <f>AC137*POLICY!$K131</f>
        <v>0</v>
      </c>
      <c r="AU137" s="26">
        <f>AD137*POLICY!$K131</f>
        <v>0</v>
      </c>
      <c r="AV137" s="26">
        <f>AE137*POLICY!$K131</f>
        <v>1</v>
      </c>
      <c r="AW137" s="26">
        <f>AF137*POLICY!$K131</f>
        <v>1</v>
      </c>
      <c r="AX137" s="26">
        <f>AG137*POLICY!$K131</f>
        <v>1</v>
      </c>
      <c r="AY137" s="167">
        <f>AH137*POLICY!$K131</f>
        <v>0</v>
      </c>
    </row>
    <row r="138" spans="1:51" x14ac:dyDescent="0.2">
      <c r="A138" t="s">
        <v>388</v>
      </c>
      <c r="B138" s="22">
        <v>17</v>
      </c>
      <c r="C138" s="14" t="s">
        <v>270</v>
      </c>
      <c r="D138" s="72">
        <v>131</v>
      </c>
      <c r="E138" s="147">
        <v>1</v>
      </c>
      <c r="F138" s="147">
        <v>1</v>
      </c>
      <c r="G138" s="147">
        <v>1</v>
      </c>
      <c r="H138" s="147">
        <v>1</v>
      </c>
      <c r="I138" s="147">
        <v>1</v>
      </c>
      <c r="J138" s="147">
        <v>1</v>
      </c>
      <c r="K138" s="147">
        <v>1</v>
      </c>
      <c r="L138" s="147">
        <v>1</v>
      </c>
      <c r="M138" s="147">
        <v>1</v>
      </c>
      <c r="N138" s="147">
        <v>1</v>
      </c>
      <c r="O138" s="147">
        <v>1</v>
      </c>
      <c r="P138" s="147">
        <v>1</v>
      </c>
      <c r="R138" t="s">
        <v>388</v>
      </c>
      <c r="S138" s="22">
        <v>17</v>
      </c>
      <c r="T138" s="14" t="s">
        <v>270</v>
      </c>
      <c r="V138" s="122">
        <v>131</v>
      </c>
      <c r="W138" s="147">
        <v>1</v>
      </c>
      <c r="X138" s="147">
        <v>1</v>
      </c>
      <c r="Y138" s="147">
        <v>1</v>
      </c>
      <c r="Z138" s="147">
        <v>1</v>
      </c>
      <c r="AA138" s="147">
        <v>1</v>
      </c>
      <c r="AB138" s="147">
        <v>1</v>
      </c>
      <c r="AC138" s="147">
        <v>1</v>
      </c>
      <c r="AD138" s="147">
        <v>1</v>
      </c>
      <c r="AE138" s="147">
        <v>1</v>
      </c>
      <c r="AF138" s="147">
        <v>1</v>
      </c>
      <c r="AG138" s="147">
        <v>1</v>
      </c>
      <c r="AH138" s="147">
        <v>1</v>
      </c>
      <c r="AM138" s="122">
        <v>131</v>
      </c>
      <c r="AN138" s="26">
        <f>W138*POLICY!$K132</f>
        <v>1</v>
      </c>
      <c r="AO138" s="26">
        <f>X138*POLICY!$K132</f>
        <v>1</v>
      </c>
      <c r="AP138" s="26">
        <f>Y138*POLICY!$K132</f>
        <v>1</v>
      </c>
      <c r="AQ138" s="26">
        <f>Z138*POLICY!$K132</f>
        <v>1</v>
      </c>
      <c r="AR138" s="26">
        <f>AA138*POLICY!$K132</f>
        <v>1</v>
      </c>
      <c r="AS138" s="26">
        <f>AB138*POLICY!$K132</f>
        <v>1</v>
      </c>
      <c r="AT138" s="26">
        <f>AC138*POLICY!$K132</f>
        <v>1</v>
      </c>
      <c r="AU138" s="26">
        <f>AD138*POLICY!$K132</f>
        <v>1</v>
      </c>
      <c r="AV138" s="26">
        <f>AE138*POLICY!$K132</f>
        <v>1</v>
      </c>
      <c r="AW138" s="26">
        <f>AF138*POLICY!$K132</f>
        <v>1</v>
      </c>
      <c r="AX138" s="26">
        <f>AG138*POLICY!$K132</f>
        <v>1</v>
      </c>
      <c r="AY138" s="167">
        <f>AH138*POLICY!$K132</f>
        <v>1</v>
      </c>
    </row>
    <row r="139" spans="1:51" x14ac:dyDescent="0.2">
      <c r="A139" t="s">
        <v>389</v>
      </c>
      <c r="B139" s="22">
        <v>17</v>
      </c>
      <c r="C139" s="14" t="s">
        <v>270</v>
      </c>
      <c r="D139" s="72">
        <v>132</v>
      </c>
      <c r="E139" s="147">
        <v>1</v>
      </c>
      <c r="F139" s="147">
        <v>1</v>
      </c>
      <c r="G139" s="147">
        <v>1</v>
      </c>
      <c r="H139" s="147">
        <v>1</v>
      </c>
      <c r="I139" s="147">
        <v>1</v>
      </c>
      <c r="J139" s="147">
        <v>1</v>
      </c>
      <c r="K139" s="147">
        <v>1</v>
      </c>
      <c r="L139" s="147">
        <v>1</v>
      </c>
      <c r="M139" s="147">
        <v>1</v>
      </c>
      <c r="N139" s="147">
        <v>1</v>
      </c>
      <c r="O139" s="147">
        <v>1</v>
      </c>
      <c r="P139" s="147">
        <v>1</v>
      </c>
      <c r="R139" t="s">
        <v>389</v>
      </c>
      <c r="S139" s="22">
        <v>17</v>
      </c>
      <c r="T139" s="14" t="s">
        <v>270</v>
      </c>
      <c r="V139" s="122">
        <v>132</v>
      </c>
      <c r="W139" s="147">
        <v>1</v>
      </c>
      <c r="X139" s="147">
        <v>1</v>
      </c>
      <c r="Y139" s="147">
        <v>1</v>
      </c>
      <c r="Z139" s="147">
        <v>1</v>
      </c>
      <c r="AA139" s="147">
        <v>1</v>
      </c>
      <c r="AB139" s="147">
        <v>1</v>
      </c>
      <c r="AC139" s="147">
        <v>1</v>
      </c>
      <c r="AD139" s="147">
        <v>1</v>
      </c>
      <c r="AE139" s="147">
        <v>1</v>
      </c>
      <c r="AF139" s="147">
        <v>1</v>
      </c>
      <c r="AG139" s="147">
        <v>1</v>
      </c>
      <c r="AH139" s="147">
        <v>1</v>
      </c>
      <c r="AM139" s="122">
        <v>132</v>
      </c>
      <c r="AN139" s="26">
        <f>W139*POLICY!$K133</f>
        <v>1</v>
      </c>
      <c r="AO139" s="26">
        <f>X139*POLICY!$K133</f>
        <v>1</v>
      </c>
      <c r="AP139" s="26">
        <f>Y139*POLICY!$K133</f>
        <v>1</v>
      </c>
      <c r="AQ139" s="26">
        <f>Z139*POLICY!$K133</f>
        <v>1</v>
      </c>
      <c r="AR139" s="26">
        <f>AA139*POLICY!$K133</f>
        <v>1</v>
      </c>
      <c r="AS139" s="26">
        <f>AB139*POLICY!$K133</f>
        <v>1</v>
      </c>
      <c r="AT139" s="26">
        <f>AC139*POLICY!$K133</f>
        <v>1</v>
      </c>
      <c r="AU139" s="26">
        <f>AD139*POLICY!$K133</f>
        <v>1</v>
      </c>
      <c r="AV139" s="26">
        <f>AE139*POLICY!$K133</f>
        <v>1</v>
      </c>
      <c r="AW139" s="26">
        <f>AF139*POLICY!$K133</f>
        <v>1</v>
      </c>
      <c r="AX139" s="26">
        <f>AG139*POLICY!$K133</f>
        <v>1</v>
      </c>
      <c r="AY139" s="167">
        <f>AH139*POLICY!$K133</f>
        <v>1</v>
      </c>
    </row>
    <row r="140" spans="1:51" x14ac:dyDescent="0.2">
      <c r="A140" t="s">
        <v>383</v>
      </c>
      <c r="B140" s="22">
        <v>18</v>
      </c>
      <c r="C140" s="14" t="s">
        <v>192</v>
      </c>
      <c r="D140" s="72">
        <v>133</v>
      </c>
      <c r="E140" s="147">
        <v>1</v>
      </c>
      <c r="F140" s="147">
        <v>1</v>
      </c>
      <c r="G140" s="147">
        <v>1</v>
      </c>
      <c r="H140" s="147">
        <v>1</v>
      </c>
      <c r="I140" s="147">
        <v>1</v>
      </c>
      <c r="J140" s="147">
        <v>1</v>
      </c>
      <c r="K140" s="147">
        <v>1</v>
      </c>
      <c r="L140" s="147">
        <v>1</v>
      </c>
      <c r="M140" s="147">
        <v>1</v>
      </c>
      <c r="N140" s="147">
        <v>1</v>
      </c>
      <c r="O140" s="147">
        <v>1</v>
      </c>
      <c r="P140" s="147">
        <v>1</v>
      </c>
      <c r="R140" t="s">
        <v>383</v>
      </c>
      <c r="S140" s="22">
        <v>18</v>
      </c>
      <c r="T140" s="14" t="s">
        <v>192</v>
      </c>
      <c r="V140" s="122">
        <v>133</v>
      </c>
      <c r="W140" s="147">
        <v>1</v>
      </c>
      <c r="X140" s="147">
        <v>1</v>
      </c>
      <c r="Y140" s="147">
        <v>1</v>
      </c>
      <c r="Z140" s="147">
        <v>1</v>
      </c>
      <c r="AA140" s="147">
        <v>1</v>
      </c>
      <c r="AB140" s="147">
        <v>1</v>
      </c>
      <c r="AC140" s="147">
        <v>1</v>
      </c>
      <c r="AD140" s="147">
        <v>1</v>
      </c>
      <c r="AE140" s="147">
        <v>1</v>
      </c>
      <c r="AF140" s="147">
        <v>1</v>
      </c>
      <c r="AG140" s="147">
        <v>1</v>
      </c>
      <c r="AH140" s="147">
        <v>1</v>
      </c>
      <c r="AM140" s="122">
        <v>133</v>
      </c>
      <c r="AN140" s="26">
        <f>W140*POLICY!$K134</f>
        <v>1</v>
      </c>
      <c r="AO140" s="26">
        <f>X140*POLICY!$K134</f>
        <v>1</v>
      </c>
      <c r="AP140" s="26">
        <f>Y140*POLICY!$K134</f>
        <v>1</v>
      </c>
      <c r="AQ140" s="26">
        <f>Z140*POLICY!$K134</f>
        <v>1</v>
      </c>
      <c r="AR140" s="26">
        <f>AA140*POLICY!$K134</f>
        <v>1</v>
      </c>
      <c r="AS140" s="26">
        <f>AB140*POLICY!$K134</f>
        <v>1</v>
      </c>
      <c r="AT140" s="26">
        <f>AC140*POLICY!$K134</f>
        <v>1</v>
      </c>
      <c r="AU140" s="26">
        <f>AD140*POLICY!$K134</f>
        <v>1</v>
      </c>
      <c r="AV140" s="26">
        <f>AE140*POLICY!$K134</f>
        <v>1</v>
      </c>
      <c r="AW140" s="26">
        <f>AF140*POLICY!$K134</f>
        <v>1</v>
      </c>
      <c r="AX140" s="26">
        <f>AG140*POLICY!$K134</f>
        <v>1</v>
      </c>
      <c r="AY140" s="167">
        <f>AH140*POLICY!$K134</f>
        <v>1</v>
      </c>
    </row>
    <row r="141" spans="1:51" x14ac:dyDescent="0.2">
      <c r="A141" t="s">
        <v>385</v>
      </c>
      <c r="B141" s="22">
        <v>18</v>
      </c>
      <c r="C141" s="14" t="s">
        <v>189</v>
      </c>
      <c r="D141" s="72">
        <v>134</v>
      </c>
      <c r="E141" s="173">
        <v>1</v>
      </c>
      <c r="F141" s="173">
        <v>1</v>
      </c>
      <c r="G141" s="173">
        <v>1</v>
      </c>
      <c r="H141" s="173">
        <v>1</v>
      </c>
      <c r="I141" s="173">
        <v>1</v>
      </c>
      <c r="J141" s="173">
        <v>1</v>
      </c>
      <c r="K141" s="173">
        <v>1</v>
      </c>
      <c r="L141" s="173">
        <v>1</v>
      </c>
      <c r="M141" s="173">
        <v>1</v>
      </c>
      <c r="N141" s="173">
        <v>1</v>
      </c>
      <c r="O141" s="173">
        <v>1</v>
      </c>
      <c r="P141" s="173">
        <v>1</v>
      </c>
      <c r="R141" t="s">
        <v>385</v>
      </c>
      <c r="S141" s="22">
        <v>18</v>
      </c>
      <c r="T141" s="14" t="s">
        <v>189</v>
      </c>
      <c r="V141" s="122">
        <v>134</v>
      </c>
      <c r="W141" s="14" t="s">
        <v>189</v>
      </c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M141" s="122">
        <v>134</v>
      </c>
      <c r="AN141" s="26" t="e">
        <f>W141*POLICY!$K135</f>
        <v>#VALUE!</v>
      </c>
      <c r="AO141" s="26">
        <f>X141*POLICY!$K135</f>
        <v>0</v>
      </c>
      <c r="AP141" s="26">
        <f>Y141*POLICY!$K135</f>
        <v>0</v>
      </c>
      <c r="AQ141" s="26">
        <f>Z141*POLICY!$K135</f>
        <v>0</v>
      </c>
      <c r="AR141" s="26">
        <f>AA141*POLICY!$K135</f>
        <v>0</v>
      </c>
      <c r="AS141" s="26">
        <f>AB141*POLICY!$K135</f>
        <v>0</v>
      </c>
      <c r="AT141" s="26">
        <f>AC141*POLICY!$K135</f>
        <v>0</v>
      </c>
      <c r="AU141" s="26">
        <f>AD141*POLICY!$K135</f>
        <v>0</v>
      </c>
      <c r="AV141" s="26">
        <f>AE141*POLICY!$K135</f>
        <v>0</v>
      </c>
      <c r="AW141" s="26">
        <f>AF141*POLICY!$K135</f>
        <v>0</v>
      </c>
      <c r="AX141" s="26">
        <f>AG141*POLICY!$K135</f>
        <v>0</v>
      </c>
      <c r="AY141" s="167">
        <f>AH141*POLICY!$K135</f>
        <v>0</v>
      </c>
    </row>
    <row r="142" spans="1:51" x14ac:dyDescent="0.2">
      <c r="A142" t="s">
        <v>383</v>
      </c>
      <c r="B142" s="22">
        <v>18</v>
      </c>
      <c r="C142" s="14" t="s">
        <v>188</v>
      </c>
      <c r="D142" s="72">
        <v>135</v>
      </c>
      <c r="E142" s="147">
        <v>1</v>
      </c>
      <c r="F142" s="147">
        <v>1</v>
      </c>
      <c r="G142" s="147">
        <v>1</v>
      </c>
      <c r="H142" s="147">
        <v>1</v>
      </c>
      <c r="I142" s="147">
        <v>1</v>
      </c>
      <c r="J142" s="147">
        <v>1</v>
      </c>
      <c r="K142" s="147">
        <v>1</v>
      </c>
      <c r="L142" s="147">
        <v>1</v>
      </c>
      <c r="M142" s="147">
        <v>1</v>
      </c>
      <c r="N142" s="147">
        <v>1</v>
      </c>
      <c r="O142" s="147">
        <v>1</v>
      </c>
      <c r="P142" s="147">
        <v>1</v>
      </c>
      <c r="R142" t="s">
        <v>383</v>
      </c>
      <c r="S142" s="22">
        <v>18</v>
      </c>
      <c r="T142" s="14" t="s">
        <v>188</v>
      </c>
      <c r="V142" s="122">
        <v>135</v>
      </c>
      <c r="W142" s="147">
        <v>1</v>
      </c>
      <c r="X142" s="147">
        <v>1</v>
      </c>
      <c r="Y142" s="147">
        <v>1</v>
      </c>
      <c r="Z142" s="147">
        <v>1</v>
      </c>
      <c r="AA142" s="147">
        <v>1</v>
      </c>
      <c r="AB142" s="147">
        <v>1</v>
      </c>
      <c r="AC142" s="147">
        <v>1</v>
      </c>
      <c r="AD142" s="147">
        <v>1</v>
      </c>
      <c r="AE142" s="147">
        <v>1</v>
      </c>
      <c r="AF142" s="147">
        <v>1</v>
      </c>
      <c r="AG142" s="147">
        <v>1</v>
      </c>
      <c r="AH142" s="147">
        <v>1</v>
      </c>
      <c r="AM142" s="122">
        <v>135</v>
      </c>
      <c r="AN142" s="26">
        <f>W142*POLICY!$K136</f>
        <v>1</v>
      </c>
      <c r="AO142" s="26">
        <f>X142*POLICY!$K136</f>
        <v>1</v>
      </c>
      <c r="AP142" s="26">
        <f>Y142*POLICY!$K136</f>
        <v>1</v>
      </c>
      <c r="AQ142" s="26">
        <f>Z142*POLICY!$K136</f>
        <v>1</v>
      </c>
      <c r="AR142" s="26">
        <f>AA142*POLICY!$K136</f>
        <v>1</v>
      </c>
      <c r="AS142" s="26">
        <f>AB142*POLICY!$K136</f>
        <v>1</v>
      </c>
      <c r="AT142" s="26">
        <f>AC142*POLICY!$K136</f>
        <v>1</v>
      </c>
      <c r="AU142" s="26">
        <f>AD142*POLICY!$K136</f>
        <v>1</v>
      </c>
      <c r="AV142" s="26">
        <f>AE142*POLICY!$K136</f>
        <v>1</v>
      </c>
      <c r="AW142" s="26">
        <f>AF142*POLICY!$K136</f>
        <v>1</v>
      </c>
      <c r="AX142" s="26">
        <f>AG142*POLICY!$K136</f>
        <v>1</v>
      </c>
      <c r="AY142" s="167">
        <f>AH142*POLICY!$K136</f>
        <v>1</v>
      </c>
    </row>
    <row r="143" spans="1:51" x14ac:dyDescent="0.2">
      <c r="A143" t="s">
        <v>385</v>
      </c>
      <c r="B143" s="22">
        <v>18</v>
      </c>
      <c r="C143" s="14" t="s">
        <v>188</v>
      </c>
      <c r="D143" s="72">
        <v>136</v>
      </c>
      <c r="E143" s="173">
        <v>1</v>
      </c>
      <c r="F143" s="173">
        <v>1</v>
      </c>
      <c r="G143" s="173">
        <v>1</v>
      </c>
      <c r="H143" s="173">
        <v>1</v>
      </c>
      <c r="I143" s="173">
        <v>1</v>
      </c>
      <c r="J143" s="173">
        <v>1</v>
      </c>
      <c r="K143" s="173">
        <v>1</v>
      </c>
      <c r="L143" s="173">
        <v>1</v>
      </c>
      <c r="M143" s="173">
        <v>1</v>
      </c>
      <c r="N143" s="173">
        <v>1</v>
      </c>
      <c r="O143" s="173">
        <v>1</v>
      </c>
      <c r="P143" s="173">
        <v>1</v>
      </c>
      <c r="R143" t="s">
        <v>385</v>
      </c>
      <c r="S143" s="22">
        <v>18</v>
      </c>
      <c r="T143" s="14" t="s">
        <v>188</v>
      </c>
      <c r="V143" s="122">
        <v>136</v>
      </c>
      <c r="W143" s="27" t="s">
        <v>498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M143" s="122">
        <v>136</v>
      </c>
      <c r="AN143" s="26" t="e">
        <f>W143*POLICY!$K137</f>
        <v>#VALUE!</v>
      </c>
      <c r="AO143" s="26">
        <f>X143*POLICY!$K137</f>
        <v>0</v>
      </c>
      <c r="AP143" s="26">
        <f>Y143*POLICY!$K137</f>
        <v>0</v>
      </c>
      <c r="AQ143" s="26">
        <f>Z143*POLICY!$K137</f>
        <v>0</v>
      </c>
      <c r="AR143" s="26">
        <f>AA143*POLICY!$K137</f>
        <v>0</v>
      </c>
      <c r="AS143" s="26">
        <f>AB143*POLICY!$K137</f>
        <v>0</v>
      </c>
      <c r="AT143" s="26">
        <f>AC143*POLICY!$K137</f>
        <v>0</v>
      </c>
      <c r="AU143" s="26">
        <f>AD143*POLICY!$K137</f>
        <v>0</v>
      </c>
      <c r="AV143" s="26">
        <f>AE143*POLICY!$K137</f>
        <v>0</v>
      </c>
      <c r="AW143" s="26">
        <f>AF143*POLICY!$K137</f>
        <v>0</v>
      </c>
      <c r="AX143" s="26">
        <f>AG143*POLICY!$K137</f>
        <v>0</v>
      </c>
      <c r="AY143" s="167">
        <f>AH143*POLICY!$K137</f>
        <v>0</v>
      </c>
    </row>
    <row r="144" spans="1:51" x14ac:dyDescent="0.2">
      <c r="A144" t="s">
        <v>383</v>
      </c>
      <c r="B144" s="22">
        <v>18</v>
      </c>
      <c r="C144" s="14" t="s">
        <v>191</v>
      </c>
      <c r="D144" s="72">
        <v>137</v>
      </c>
      <c r="E144" s="147">
        <v>1</v>
      </c>
      <c r="F144" s="147">
        <v>1</v>
      </c>
      <c r="G144" s="147">
        <v>1</v>
      </c>
      <c r="H144" s="147">
        <v>1</v>
      </c>
      <c r="I144" s="147">
        <v>1</v>
      </c>
      <c r="J144" s="147">
        <v>1</v>
      </c>
      <c r="K144" s="147">
        <v>1</v>
      </c>
      <c r="L144" s="147">
        <v>1</v>
      </c>
      <c r="M144" s="147">
        <v>1</v>
      </c>
      <c r="N144" s="147">
        <v>1</v>
      </c>
      <c r="O144" s="147">
        <v>1</v>
      </c>
      <c r="P144" s="147">
        <v>1</v>
      </c>
      <c r="R144" t="s">
        <v>383</v>
      </c>
      <c r="S144" s="22">
        <v>18</v>
      </c>
      <c r="T144" s="14" t="s">
        <v>191</v>
      </c>
      <c r="V144" s="122">
        <v>137</v>
      </c>
      <c r="W144" s="147">
        <v>1</v>
      </c>
      <c r="X144" s="147">
        <v>1</v>
      </c>
      <c r="Y144" s="147">
        <v>1</v>
      </c>
      <c r="Z144" s="147">
        <v>1</v>
      </c>
      <c r="AA144" s="147">
        <v>1</v>
      </c>
      <c r="AB144" s="147">
        <v>1</v>
      </c>
      <c r="AC144" s="147">
        <v>1</v>
      </c>
      <c r="AD144" s="147">
        <v>1</v>
      </c>
      <c r="AE144" s="147">
        <v>1</v>
      </c>
      <c r="AF144" s="147">
        <v>1</v>
      </c>
      <c r="AG144" s="147">
        <v>1</v>
      </c>
      <c r="AH144" s="147">
        <v>1</v>
      </c>
      <c r="AM144" s="122">
        <v>137</v>
      </c>
      <c r="AN144" s="26">
        <f>W144*POLICY!$K138</f>
        <v>1</v>
      </c>
      <c r="AO144" s="26">
        <f>X144*POLICY!$K138</f>
        <v>1</v>
      </c>
      <c r="AP144" s="26">
        <f>Y144*POLICY!$K138</f>
        <v>1</v>
      </c>
      <c r="AQ144" s="26">
        <f>Z144*POLICY!$K138</f>
        <v>1</v>
      </c>
      <c r="AR144" s="26">
        <f>AA144*POLICY!$K138</f>
        <v>1</v>
      </c>
      <c r="AS144" s="26">
        <f>AB144*POLICY!$K138</f>
        <v>1</v>
      </c>
      <c r="AT144" s="26">
        <f>AC144*POLICY!$K138</f>
        <v>1</v>
      </c>
      <c r="AU144" s="26">
        <f>AD144*POLICY!$K138</f>
        <v>1</v>
      </c>
      <c r="AV144" s="26">
        <f>AE144*POLICY!$K138</f>
        <v>1</v>
      </c>
      <c r="AW144" s="26">
        <f>AF144*POLICY!$K138</f>
        <v>1</v>
      </c>
      <c r="AX144" s="26">
        <f>AG144*POLICY!$K138</f>
        <v>1</v>
      </c>
      <c r="AY144" s="167">
        <f>AH144*POLICY!$K138</f>
        <v>1</v>
      </c>
    </row>
    <row r="145" spans="1:51" x14ac:dyDescent="0.2">
      <c r="A145" t="s">
        <v>384</v>
      </c>
      <c r="B145" s="22">
        <v>18</v>
      </c>
      <c r="C145" s="14" t="s">
        <v>191</v>
      </c>
      <c r="D145" s="72">
        <v>138</v>
      </c>
      <c r="E145" s="26">
        <v>0</v>
      </c>
      <c r="F145" s="26">
        <v>1</v>
      </c>
      <c r="G145" s="26">
        <v>1</v>
      </c>
      <c r="H145" s="26">
        <v>1</v>
      </c>
      <c r="I145" s="26">
        <v>1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R145" t="s">
        <v>384</v>
      </c>
      <c r="S145" s="22">
        <v>18</v>
      </c>
      <c r="T145" s="14" t="s">
        <v>191</v>
      </c>
      <c r="V145" s="122">
        <v>138</v>
      </c>
      <c r="W145" s="26">
        <v>0</v>
      </c>
      <c r="X145" s="26">
        <v>1</v>
      </c>
      <c r="Y145" s="26">
        <v>1</v>
      </c>
      <c r="Z145" s="26">
        <v>1</v>
      </c>
      <c r="AA145" s="26">
        <v>1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M145" s="122">
        <v>138</v>
      </c>
      <c r="AN145" s="26">
        <f>W145*POLICY!$K139</f>
        <v>0</v>
      </c>
      <c r="AO145" s="26">
        <f>X145*POLICY!$K139</f>
        <v>1</v>
      </c>
      <c r="AP145" s="26">
        <f>Y145*POLICY!$K139</f>
        <v>1</v>
      </c>
      <c r="AQ145" s="26">
        <f>Z145*POLICY!$K139</f>
        <v>1</v>
      </c>
      <c r="AR145" s="26">
        <f>AA145*POLICY!$K139</f>
        <v>1</v>
      </c>
      <c r="AS145" s="26">
        <f>AB145*POLICY!$K139</f>
        <v>0</v>
      </c>
      <c r="AT145" s="26">
        <f>AC145*POLICY!$K139</f>
        <v>0</v>
      </c>
      <c r="AU145" s="26">
        <f>AD145*POLICY!$K139</f>
        <v>0</v>
      </c>
      <c r="AV145" s="26">
        <f>AE145*POLICY!$K139</f>
        <v>0</v>
      </c>
      <c r="AW145" s="26">
        <f>AF145*POLICY!$K139</f>
        <v>0</v>
      </c>
      <c r="AX145" s="26">
        <f>AG145*POLICY!$K139</f>
        <v>0</v>
      </c>
      <c r="AY145" s="167">
        <f>AH145*POLICY!$K139</f>
        <v>0</v>
      </c>
    </row>
    <row r="146" spans="1:51" x14ac:dyDescent="0.2">
      <c r="A146" t="s">
        <v>385</v>
      </c>
      <c r="B146" s="22">
        <v>18</v>
      </c>
      <c r="C146" s="14" t="s">
        <v>191</v>
      </c>
      <c r="D146" s="72">
        <v>139</v>
      </c>
      <c r="E146" s="147">
        <v>1</v>
      </c>
      <c r="F146" s="147">
        <v>1</v>
      </c>
      <c r="G146" s="147">
        <v>1</v>
      </c>
      <c r="H146" s="147">
        <v>0</v>
      </c>
      <c r="I146" s="147">
        <v>0</v>
      </c>
      <c r="J146" s="147">
        <v>0</v>
      </c>
      <c r="K146" s="147">
        <v>1</v>
      </c>
      <c r="L146" s="147">
        <v>1</v>
      </c>
      <c r="M146" s="147">
        <v>1</v>
      </c>
      <c r="N146" s="147">
        <v>1</v>
      </c>
      <c r="O146" s="147">
        <v>1</v>
      </c>
      <c r="P146" s="147">
        <v>1</v>
      </c>
      <c r="R146" t="s">
        <v>385</v>
      </c>
      <c r="S146" s="22">
        <v>18</v>
      </c>
      <c r="T146" s="14" t="s">
        <v>191</v>
      </c>
      <c r="V146" s="122">
        <v>139</v>
      </c>
      <c r="W146" s="147">
        <v>1</v>
      </c>
      <c r="X146" s="147">
        <v>1</v>
      </c>
      <c r="Y146" s="147">
        <v>1</v>
      </c>
      <c r="Z146" s="147">
        <v>0</v>
      </c>
      <c r="AA146" s="147">
        <v>0</v>
      </c>
      <c r="AB146" s="147">
        <v>0</v>
      </c>
      <c r="AC146" s="147">
        <v>1</v>
      </c>
      <c r="AD146" s="147">
        <v>1</v>
      </c>
      <c r="AE146" s="147">
        <v>1</v>
      </c>
      <c r="AF146" s="147">
        <v>1</v>
      </c>
      <c r="AG146" s="147">
        <v>1</v>
      </c>
      <c r="AH146" s="147">
        <v>1</v>
      </c>
      <c r="AI146" s="80" t="s">
        <v>497</v>
      </c>
      <c r="AM146" s="122">
        <v>139</v>
      </c>
      <c r="AN146" s="26">
        <f>W146*POLICY!$K140</f>
        <v>1</v>
      </c>
      <c r="AO146" s="26">
        <f>X146*POLICY!$K140</f>
        <v>1</v>
      </c>
      <c r="AP146" s="26">
        <f>Y146*POLICY!$K140</f>
        <v>1</v>
      </c>
      <c r="AQ146" s="26">
        <f>Z146*POLICY!$K140</f>
        <v>0</v>
      </c>
      <c r="AR146" s="26">
        <f>AA146*POLICY!$K140</f>
        <v>0</v>
      </c>
      <c r="AS146" s="26">
        <f>AB146*POLICY!$K140</f>
        <v>0</v>
      </c>
      <c r="AT146" s="26">
        <f>AC146*POLICY!$K140</f>
        <v>1</v>
      </c>
      <c r="AU146" s="26">
        <f>AD146*POLICY!$K140</f>
        <v>1</v>
      </c>
      <c r="AV146" s="26">
        <f>AE146*POLICY!$K140</f>
        <v>1</v>
      </c>
      <c r="AW146" s="26">
        <f>AF146*POLICY!$K140</f>
        <v>1</v>
      </c>
      <c r="AX146" s="26">
        <f>AG146*POLICY!$K140</f>
        <v>1</v>
      </c>
      <c r="AY146" s="167">
        <f>AH146*POLICY!$K140</f>
        <v>1</v>
      </c>
    </row>
    <row r="147" spans="1:51" x14ac:dyDescent="0.2">
      <c r="A147" t="s">
        <v>390</v>
      </c>
      <c r="B147" s="22">
        <v>18</v>
      </c>
      <c r="C147" s="14" t="s">
        <v>191</v>
      </c>
      <c r="D147" s="72">
        <v>140</v>
      </c>
      <c r="E147" s="27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1</v>
      </c>
      <c r="L147" s="26">
        <v>1</v>
      </c>
      <c r="M147" s="26">
        <v>1</v>
      </c>
      <c r="N147" s="26">
        <v>0</v>
      </c>
      <c r="O147" s="26">
        <v>0</v>
      </c>
      <c r="P147" s="26">
        <v>0</v>
      </c>
      <c r="R147" t="s">
        <v>390</v>
      </c>
      <c r="S147" s="22">
        <v>18</v>
      </c>
      <c r="T147" s="14" t="s">
        <v>191</v>
      </c>
      <c r="V147" s="122">
        <v>140</v>
      </c>
      <c r="W147" s="27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1</v>
      </c>
      <c r="AD147" s="26">
        <v>1</v>
      </c>
      <c r="AE147" s="26">
        <v>1</v>
      </c>
      <c r="AF147" s="26">
        <v>0</v>
      </c>
      <c r="AG147" s="26">
        <v>0</v>
      </c>
      <c r="AH147" s="26">
        <v>0</v>
      </c>
      <c r="AM147" s="122">
        <v>140</v>
      </c>
      <c r="AN147" s="26">
        <f>W147*POLICY!$K141</f>
        <v>0</v>
      </c>
      <c r="AO147" s="26">
        <f>X147*POLICY!$K141</f>
        <v>0</v>
      </c>
      <c r="AP147" s="26">
        <f>Y147*POLICY!$K141</f>
        <v>0</v>
      </c>
      <c r="AQ147" s="26">
        <f>Z147*POLICY!$K141</f>
        <v>0</v>
      </c>
      <c r="AR147" s="26">
        <f>AA147*POLICY!$K141</f>
        <v>0</v>
      </c>
      <c r="AS147" s="26">
        <f>AB147*POLICY!$K141</f>
        <v>0</v>
      </c>
      <c r="AT147" s="26">
        <f>AC147*POLICY!$K141</f>
        <v>1</v>
      </c>
      <c r="AU147" s="26">
        <f>AD147*POLICY!$K141</f>
        <v>1</v>
      </c>
      <c r="AV147" s="26">
        <f>AE147*POLICY!$K141</f>
        <v>1</v>
      </c>
      <c r="AW147" s="26">
        <f>AF147*POLICY!$K141</f>
        <v>0</v>
      </c>
      <c r="AX147" s="26">
        <f>AG147*POLICY!$K141</f>
        <v>0</v>
      </c>
      <c r="AY147" s="167">
        <f>AH147*POLICY!$K141</f>
        <v>0</v>
      </c>
    </row>
    <row r="148" spans="1:51" x14ac:dyDescent="0.2">
      <c r="A148" t="s">
        <v>389</v>
      </c>
      <c r="B148" s="22">
        <v>18</v>
      </c>
      <c r="C148" s="14" t="s">
        <v>191</v>
      </c>
      <c r="D148" s="72">
        <v>141</v>
      </c>
      <c r="E148" s="147">
        <v>1</v>
      </c>
      <c r="F148" s="147">
        <v>1</v>
      </c>
      <c r="G148" s="147">
        <v>1</v>
      </c>
      <c r="H148" s="147">
        <v>1</v>
      </c>
      <c r="I148" s="147">
        <v>1</v>
      </c>
      <c r="J148" s="147">
        <v>1</v>
      </c>
      <c r="K148" s="147">
        <v>1</v>
      </c>
      <c r="L148" s="147">
        <v>1</v>
      </c>
      <c r="M148" s="147">
        <v>1</v>
      </c>
      <c r="N148" s="147">
        <v>1</v>
      </c>
      <c r="O148" s="147">
        <v>1</v>
      </c>
      <c r="P148" s="147">
        <v>1</v>
      </c>
      <c r="R148" t="s">
        <v>389</v>
      </c>
      <c r="S148" s="22">
        <v>18</v>
      </c>
      <c r="T148" s="14" t="s">
        <v>191</v>
      </c>
      <c r="V148" s="122">
        <v>141</v>
      </c>
      <c r="W148" s="147">
        <v>1</v>
      </c>
      <c r="X148" s="147">
        <v>1</v>
      </c>
      <c r="Y148" s="147">
        <v>1</v>
      </c>
      <c r="Z148" s="147">
        <v>1</v>
      </c>
      <c r="AA148" s="147">
        <v>1</v>
      </c>
      <c r="AB148" s="147">
        <v>1</v>
      </c>
      <c r="AC148" s="147">
        <v>1</v>
      </c>
      <c r="AD148" s="147">
        <v>1</v>
      </c>
      <c r="AE148" s="147">
        <v>1</v>
      </c>
      <c r="AF148" s="147">
        <v>1</v>
      </c>
      <c r="AG148" s="147">
        <v>1</v>
      </c>
      <c r="AH148" s="147">
        <v>1</v>
      </c>
      <c r="AM148" s="122">
        <v>141</v>
      </c>
      <c r="AN148" s="26">
        <f>W148*POLICY!$K142</f>
        <v>1</v>
      </c>
      <c r="AO148" s="26">
        <f>X148*POLICY!$K142</f>
        <v>1</v>
      </c>
      <c r="AP148" s="26">
        <f>Y148*POLICY!$K142</f>
        <v>1</v>
      </c>
      <c r="AQ148" s="26">
        <f>Z148*POLICY!$K142</f>
        <v>1</v>
      </c>
      <c r="AR148" s="26">
        <f>AA148*POLICY!$K142</f>
        <v>1</v>
      </c>
      <c r="AS148" s="26">
        <f>AB148*POLICY!$K142</f>
        <v>1</v>
      </c>
      <c r="AT148" s="26">
        <f>AC148*POLICY!$K142</f>
        <v>1</v>
      </c>
      <c r="AU148" s="26">
        <f>AD148*POLICY!$K142</f>
        <v>1</v>
      </c>
      <c r="AV148" s="26">
        <f>AE148*POLICY!$K142</f>
        <v>1</v>
      </c>
      <c r="AW148" s="26">
        <f>AF148*POLICY!$K142</f>
        <v>1</v>
      </c>
      <c r="AX148" s="26">
        <f>AG148*POLICY!$K142</f>
        <v>1</v>
      </c>
      <c r="AY148" s="167">
        <f>AH148*POLICY!$K142</f>
        <v>1</v>
      </c>
    </row>
    <row r="149" spans="1:51" x14ac:dyDescent="0.2">
      <c r="A149" t="s">
        <v>383</v>
      </c>
      <c r="B149" s="22">
        <v>18</v>
      </c>
      <c r="C149" s="14" t="s">
        <v>270</v>
      </c>
      <c r="D149" s="72">
        <v>142</v>
      </c>
      <c r="E149" s="147">
        <v>1</v>
      </c>
      <c r="F149" s="147">
        <v>1</v>
      </c>
      <c r="G149" s="147">
        <v>1</v>
      </c>
      <c r="H149" s="147">
        <v>1</v>
      </c>
      <c r="I149" s="147">
        <v>1</v>
      </c>
      <c r="J149" s="147">
        <v>1</v>
      </c>
      <c r="K149" s="147">
        <v>1</v>
      </c>
      <c r="L149" s="147">
        <v>1</v>
      </c>
      <c r="M149" s="147">
        <v>1</v>
      </c>
      <c r="N149" s="147">
        <v>1</v>
      </c>
      <c r="O149" s="147">
        <v>1</v>
      </c>
      <c r="P149" s="147">
        <v>1</v>
      </c>
      <c r="R149" t="s">
        <v>383</v>
      </c>
      <c r="S149" s="22">
        <v>18</v>
      </c>
      <c r="T149" s="14" t="s">
        <v>270</v>
      </c>
      <c r="V149" s="122">
        <v>142</v>
      </c>
      <c r="W149" s="147">
        <v>1</v>
      </c>
      <c r="X149" s="147">
        <v>1</v>
      </c>
      <c r="Y149" s="147">
        <v>1</v>
      </c>
      <c r="Z149" s="147">
        <v>1</v>
      </c>
      <c r="AA149" s="147">
        <v>1</v>
      </c>
      <c r="AB149" s="147">
        <v>1</v>
      </c>
      <c r="AC149" s="147">
        <v>1</v>
      </c>
      <c r="AD149" s="147">
        <v>1</v>
      </c>
      <c r="AE149" s="147">
        <v>1</v>
      </c>
      <c r="AF149" s="147">
        <v>1</v>
      </c>
      <c r="AG149" s="147">
        <v>1</v>
      </c>
      <c r="AH149" s="147">
        <v>1</v>
      </c>
      <c r="AM149" s="122">
        <v>142</v>
      </c>
      <c r="AN149" s="26">
        <f>W149*POLICY!$K143</f>
        <v>1</v>
      </c>
      <c r="AO149" s="26">
        <f>X149*POLICY!$K143</f>
        <v>1</v>
      </c>
      <c r="AP149" s="26">
        <f>Y149*POLICY!$K143</f>
        <v>1</v>
      </c>
      <c r="AQ149" s="26">
        <f>Z149*POLICY!$K143</f>
        <v>1</v>
      </c>
      <c r="AR149" s="26">
        <f>AA149*POLICY!$K143</f>
        <v>1</v>
      </c>
      <c r="AS149" s="26">
        <f>AB149*POLICY!$K143</f>
        <v>1</v>
      </c>
      <c r="AT149" s="26">
        <f>AC149*POLICY!$K143</f>
        <v>1</v>
      </c>
      <c r="AU149" s="26">
        <f>AD149*POLICY!$K143</f>
        <v>1</v>
      </c>
      <c r="AV149" s="26">
        <f>AE149*POLICY!$K143</f>
        <v>1</v>
      </c>
      <c r="AW149" s="26">
        <f>AF149*POLICY!$K143</f>
        <v>1</v>
      </c>
      <c r="AX149" s="26">
        <f>AG149*POLICY!$K143</f>
        <v>1</v>
      </c>
      <c r="AY149" s="167">
        <f>AH149*POLICY!$K143</f>
        <v>1</v>
      </c>
    </row>
    <row r="150" spans="1:51" x14ac:dyDescent="0.2">
      <c r="A150" t="s">
        <v>386</v>
      </c>
      <c r="B150" s="22">
        <v>18</v>
      </c>
      <c r="C150" s="14" t="s">
        <v>270</v>
      </c>
      <c r="D150" s="72">
        <v>143</v>
      </c>
      <c r="E150" s="27">
        <v>0</v>
      </c>
      <c r="F150" s="26">
        <v>1</v>
      </c>
      <c r="G150" s="26">
        <v>1</v>
      </c>
      <c r="H150" s="26">
        <v>1</v>
      </c>
      <c r="I150" s="26">
        <v>1</v>
      </c>
      <c r="J150" s="26">
        <v>1</v>
      </c>
      <c r="K150" s="26">
        <v>1</v>
      </c>
      <c r="L150" s="26">
        <v>1</v>
      </c>
      <c r="M150" s="26">
        <v>1</v>
      </c>
      <c r="N150" s="26">
        <v>1</v>
      </c>
      <c r="O150" s="26">
        <v>1</v>
      </c>
      <c r="P150" s="26">
        <v>1</v>
      </c>
      <c r="R150" t="s">
        <v>386</v>
      </c>
      <c r="S150" s="22">
        <v>18</v>
      </c>
      <c r="T150" s="14" t="s">
        <v>270</v>
      </c>
      <c r="V150" s="122">
        <v>143</v>
      </c>
      <c r="W150" s="27">
        <v>0</v>
      </c>
      <c r="X150" s="26">
        <v>1</v>
      </c>
      <c r="Y150" s="26">
        <v>1</v>
      </c>
      <c r="Z150" s="26">
        <v>1</v>
      </c>
      <c r="AA150" s="26">
        <v>1</v>
      </c>
      <c r="AB150" s="26">
        <v>1</v>
      </c>
      <c r="AC150" s="26">
        <v>1</v>
      </c>
      <c r="AD150" s="26">
        <v>1</v>
      </c>
      <c r="AE150" s="26">
        <v>1</v>
      </c>
      <c r="AF150" s="26">
        <v>1</v>
      </c>
      <c r="AG150" s="26">
        <v>1</v>
      </c>
      <c r="AH150" s="26">
        <v>1</v>
      </c>
      <c r="AM150" s="122">
        <v>143</v>
      </c>
      <c r="AN150" s="26">
        <f>W150*POLICY!$K144</f>
        <v>0</v>
      </c>
      <c r="AO150" s="26">
        <f>X150*POLICY!$K144</f>
        <v>1</v>
      </c>
      <c r="AP150" s="26">
        <f>Y150*POLICY!$K144</f>
        <v>1</v>
      </c>
      <c r="AQ150" s="26">
        <f>Z150*POLICY!$K144</f>
        <v>1</v>
      </c>
      <c r="AR150" s="26">
        <f>AA150*POLICY!$K144</f>
        <v>1</v>
      </c>
      <c r="AS150" s="26">
        <f>AB150*POLICY!$K144</f>
        <v>1</v>
      </c>
      <c r="AT150" s="26">
        <f>AC150*POLICY!$K144</f>
        <v>1</v>
      </c>
      <c r="AU150" s="26">
        <f>AD150*POLICY!$K144</f>
        <v>1</v>
      </c>
      <c r="AV150" s="26">
        <f>AE150*POLICY!$K144</f>
        <v>1</v>
      </c>
      <c r="AW150" s="26">
        <f>AF150*POLICY!$K144</f>
        <v>1</v>
      </c>
      <c r="AX150" s="26">
        <f>AG150*POLICY!$K144</f>
        <v>1</v>
      </c>
      <c r="AY150" s="167">
        <f>AH150*POLICY!$K144</f>
        <v>1</v>
      </c>
    </row>
    <row r="151" spans="1:51" x14ac:dyDescent="0.2">
      <c r="A151" t="s">
        <v>385</v>
      </c>
      <c r="B151" s="22">
        <v>18</v>
      </c>
      <c r="C151" s="14" t="s">
        <v>270</v>
      </c>
      <c r="D151" s="72">
        <v>144</v>
      </c>
      <c r="E151" s="147">
        <v>0</v>
      </c>
      <c r="F151" s="147">
        <v>0</v>
      </c>
      <c r="G151" s="147">
        <v>1</v>
      </c>
      <c r="H151" s="147">
        <v>1</v>
      </c>
      <c r="I151" s="147">
        <v>1</v>
      </c>
      <c r="J151" s="147">
        <v>1</v>
      </c>
      <c r="K151" s="147">
        <v>0</v>
      </c>
      <c r="L151" s="147">
        <v>0</v>
      </c>
      <c r="M151" s="147">
        <v>1</v>
      </c>
      <c r="N151" s="147">
        <v>1</v>
      </c>
      <c r="O151" s="147">
        <v>1</v>
      </c>
      <c r="P151" s="147">
        <v>0</v>
      </c>
      <c r="R151" t="s">
        <v>385</v>
      </c>
      <c r="S151" s="22">
        <v>18</v>
      </c>
      <c r="T151" s="14" t="s">
        <v>270</v>
      </c>
      <c r="V151" s="122">
        <v>144</v>
      </c>
      <c r="W151" s="147">
        <v>0</v>
      </c>
      <c r="X151" s="147">
        <v>0</v>
      </c>
      <c r="Y151" s="147">
        <v>1</v>
      </c>
      <c r="Z151" s="147">
        <v>1</v>
      </c>
      <c r="AA151" s="147">
        <v>1</v>
      </c>
      <c r="AB151" s="147">
        <v>1</v>
      </c>
      <c r="AC151" s="147">
        <v>0</v>
      </c>
      <c r="AD151" s="147">
        <v>0</v>
      </c>
      <c r="AE151" s="147">
        <v>1</v>
      </c>
      <c r="AF151" s="147">
        <v>1</v>
      </c>
      <c r="AG151" s="147">
        <v>1</v>
      </c>
      <c r="AH151" s="147">
        <v>0</v>
      </c>
      <c r="AI151" s="80" t="s">
        <v>499</v>
      </c>
      <c r="AM151" s="122">
        <v>144</v>
      </c>
      <c r="AN151" s="26">
        <f>W151*POLICY!$K145</f>
        <v>0</v>
      </c>
      <c r="AO151" s="26">
        <f>X151*POLICY!$K145</f>
        <v>0</v>
      </c>
      <c r="AP151" s="26">
        <f>Y151*POLICY!$K145</f>
        <v>1</v>
      </c>
      <c r="AQ151" s="26">
        <f>Z151*POLICY!$K145</f>
        <v>1</v>
      </c>
      <c r="AR151" s="26">
        <f>AA151*POLICY!$K145</f>
        <v>1</v>
      </c>
      <c r="AS151" s="26">
        <f>AB151*POLICY!$K145</f>
        <v>1</v>
      </c>
      <c r="AT151" s="26">
        <f>AC151*POLICY!$K145</f>
        <v>0</v>
      </c>
      <c r="AU151" s="26">
        <f>AD151*POLICY!$K145</f>
        <v>0</v>
      </c>
      <c r="AV151" s="26">
        <f>AE151*POLICY!$K145</f>
        <v>1</v>
      </c>
      <c r="AW151" s="26">
        <f>AF151*POLICY!$K145</f>
        <v>1</v>
      </c>
      <c r="AX151" s="26">
        <f>AG151*POLICY!$K145</f>
        <v>1</v>
      </c>
      <c r="AY151" s="167">
        <f>AH151*POLICY!$K145</f>
        <v>0</v>
      </c>
    </row>
    <row r="152" spans="1:51" x14ac:dyDescent="0.2">
      <c r="A152" t="s">
        <v>388</v>
      </c>
      <c r="B152" s="22">
        <v>18</v>
      </c>
      <c r="C152" s="14" t="s">
        <v>270</v>
      </c>
      <c r="D152" s="72">
        <v>145</v>
      </c>
      <c r="E152" s="147">
        <v>1</v>
      </c>
      <c r="F152" s="147">
        <v>1</v>
      </c>
      <c r="G152" s="147">
        <v>1</v>
      </c>
      <c r="H152" s="147">
        <v>1</v>
      </c>
      <c r="I152" s="147">
        <v>1</v>
      </c>
      <c r="J152" s="147">
        <v>1</v>
      </c>
      <c r="K152" s="147">
        <v>1</v>
      </c>
      <c r="L152" s="147">
        <v>1</v>
      </c>
      <c r="M152" s="147">
        <v>1</v>
      </c>
      <c r="N152" s="147">
        <v>1</v>
      </c>
      <c r="O152" s="147">
        <v>1</v>
      </c>
      <c r="P152" s="147">
        <v>1</v>
      </c>
      <c r="R152" t="s">
        <v>388</v>
      </c>
      <c r="S152" s="22">
        <v>18</v>
      </c>
      <c r="T152" s="14" t="s">
        <v>270</v>
      </c>
      <c r="V152" s="122">
        <v>145</v>
      </c>
      <c r="W152" s="147">
        <v>1</v>
      </c>
      <c r="X152" s="147">
        <v>1</v>
      </c>
      <c r="Y152" s="147">
        <v>1</v>
      </c>
      <c r="Z152" s="147">
        <v>1</v>
      </c>
      <c r="AA152" s="147">
        <v>1</v>
      </c>
      <c r="AB152" s="147">
        <v>1</v>
      </c>
      <c r="AC152" s="147">
        <v>1</v>
      </c>
      <c r="AD152" s="147">
        <v>1</v>
      </c>
      <c r="AE152" s="147">
        <v>1</v>
      </c>
      <c r="AF152" s="147">
        <v>1</v>
      </c>
      <c r="AG152" s="147">
        <v>1</v>
      </c>
      <c r="AH152" s="147">
        <v>1</v>
      </c>
      <c r="AM152" s="122">
        <v>145</v>
      </c>
      <c r="AN152" s="26">
        <f>W152*POLICY!$K146</f>
        <v>1</v>
      </c>
      <c r="AO152" s="26">
        <f>X152*POLICY!$K146</f>
        <v>1</v>
      </c>
      <c r="AP152" s="26">
        <f>Y152*POLICY!$K146</f>
        <v>1</v>
      </c>
      <c r="AQ152" s="26">
        <f>Z152*POLICY!$K146</f>
        <v>1</v>
      </c>
      <c r="AR152" s="26">
        <f>AA152*POLICY!$K146</f>
        <v>1</v>
      </c>
      <c r="AS152" s="26">
        <f>AB152*POLICY!$K146</f>
        <v>1</v>
      </c>
      <c r="AT152" s="26">
        <f>AC152*POLICY!$K146</f>
        <v>1</v>
      </c>
      <c r="AU152" s="26">
        <f>AD152*POLICY!$K146</f>
        <v>1</v>
      </c>
      <c r="AV152" s="26">
        <f>AE152*POLICY!$K146</f>
        <v>1</v>
      </c>
      <c r="AW152" s="26">
        <f>AF152*POLICY!$K146</f>
        <v>1</v>
      </c>
      <c r="AX152" s="26">
        <f>AG152*POLICY!$K146</f>
        <v>1</v>
      </c>
      <c r="AY152" s="167">
        <f>AH152*POLICY!$K146</f>
        <v>1</v>
      </c>
    </row>
    <row r="153" spans="1:51" x14ac:dyDescent="0.2">
      <c r="A153" t="s">
        <v>390</v>
      </c>
      <c r="B153" s="22">
        <v>18</v>
      </c>
      <c r="C153" s="14" t="s">
        <v>270</v>
      </c>
      <c r="D153" s="72">
        <v>146</v>
      </c>
      <c r="E153" s="27">
        <v>0</v>
      </c>
      <c r="F153" s="26">
        <v>0</v>
      </c>
      <c r="G153" s="26">
        <v>0</v>
      </c>
      <c r="H153" s="26">
        <v>1</v>
      </c>
      <c r="I153" s="26">
        <v>1</v>
      </c>
      <c r="J153" s="26">
        <v>1</v>
      </c>
      <c r="K153" s="26">
        <v>1</v>
      </c>
      <c r="L153" s="26">
        <v>1</v>
      </c>
      <c r="M153" s="26">
        <v>1</v>
      </c>
      <c r="N153" s="26">
        <v>1</v>
      </c>
      <c r="O153" s="26">
        <v>0</v>
      </c>
      <c r="P153" s="26">
        <v>0</v>
      </c>
      <c r="R153" t="s">
        <v>390</v>
      </c>
      <c r="S153" s="22">
        <v>18</v>
      </c>
      <c r="T153" s="14" t="s">
        <v>270</v>
      </c>
      <c r="V153" s="122">
        <v>146</v>
      </c>
      <c r="W153" s="27">
        <v>0</v>
      </c>
      <c r="X153" s="26">
        <v>0</v>
      </c>
      <c r="Y153" s="26">
        <v>0</v>
      </c>
      <c r="Z153" s="26">
        <v>1</v>
      </c>
      <c r="AA153" s="26">
        <v>1</v>
      </c>
      <c r="AB153" s="26">
        <v>1</v>
      </c>
      <c r="AC153" s="26">
        <v>1</v>
      </c>
      <c r="AD153" s="26">
        <v>1</v>
      </c>
      <c r="AE153" s="26">
        <v>1</v>
      </c>
      <c r="AF153" s="26">
        <v>1</v>
      </c>
      <c r="AG153" s="26">
        <v>0</v>
      </c>
      <c r="AH153" s="26">
        <v>0</v>
      </c>
      <c r="AM153" s="122">
        <v>146</v>
      </c>
      <c r="AN153" s="26">
        <f>W153*POLICY!$K147</f>
        <v>0</v>
      </c>
      <c r="AO153" s="26">
        <f>X153*POLICY!$K147</f>
        <v>0</v>
      </c>
      <c r="AP153" s="26">
        <f>Y153*POLICY!$K147</f>
        <v>0</v>
      </c>
      <c r="AQ153" s="26">
        <f>Z153*POLICY!$K147</f>
        <v>1</v>
      </c>
      <c r="AR153" s="26">
        <f>AA153*POLICY!$K147</f>
        <v>1</v>
      </c>
      <c r="AS153" s="26">
        <f>AB153*POLICY!$K147</f>
        <v>1</v>
      </c>
      <c r="AT153" s="26">
        <f>AC153*POLICY!$K147</f>
        <v>1</v>
      </c>
      <c r="AU153" s="26">
        <f>AD153*POLICY!$K147</f>
        <v>1</v>
      </c>
      <c r="AV153" s="26">
        <f>AE153*POLICY!$K147</f>
        <v>1</v>
      </c>
      <c r="AW153" s="26">
        <f>AF153*POLICY!$K147</f>
        <v>1</v>
      </c>
      <c r="AX153" s="26">
        <f>AG153*POLICY!$K147</f>
        <v>0</v>
      </c>
      <c r="AY153" s="167">
        <f>AH153*POLICY!$K147</f>
        <v>0</v>
      </c>
    </row>
    <row r="154" spans="1:51" x14ac:dyDescent="0.2">
      <c r="A154" t="s">
        <v>389</v>
      </c>
      <c r="B154" s="22">
        <v>18</v>
      </c>
      <c r="C154" s="14" t="s">
        <v>270</v>
      </c>
      <c r="D154" s="72">
        <v>147</v>
      </c>
      <c r="E154" s="147">
        <v>1</v>
      </c>
      <c r="F154" s="147">
        <v>1</v>
      </c>
      <c r="G154" s="147">
        <v>1</v>
      </c>
      <c r="H154" s="147">
        <v>1</v>
      </c>
      <c r="I154" s="147">
        <v>1</v>
      </c>
      <c r="J154" s="147">
        <v>1</v>
      </c>
      <c r="K154" s="147">
        <v>1</v>
      </c>
      <c r="L154" s="147">
        <v>1</v>
      </c>
      <c r="M154" s="147">
        <v>1</v>
      </c>
      <c r="N154" s="147">
        <v>1</v>
      </c>
      <c r="O154" s="147">
        <v>1</v>
      </c>
      <c r="P154" s="147">
        <v>1</v>
      </c>
      <c r="R154" t="s">
        <v>389</v>
      </c>
      <c r="S154" s="22">
        <v>18</v>
      </c>
      <c r="T154" s="14" t="s">
        <v>270</v>
      </c>
      <c r="V154" s="122">
        <v>147</v>
      </c>
      <c r="W154" s="147">
        <v>1</v>
      </c>
      <c r="X154" s="147">
        <v>1</v>
      </c>
      <c r="Y154" s="147">
        <v>1</v>
      </c>
      <c r="Z154" s="147">
        <v>1</v>
      </c>
      <c r="AA154" s="147">
        <v>1</v>
      </c>
      <c r="AB154" s="147">
        <v>1</v>
      </c>
      <c r="AC154" s="147">
        <v>1</v>
      </c>
      <c r="AD154" s="147">
        <v>1</v>
      </c>
      <c r="AE154" s="147">
        <v>1</v>
      </c>
      <c r="AF154" s="147">
        <v>1</v>
      </c>
      <c r="AG154" s="147">
        <v>1</v>
      </c>
      <c r="AH154" s="147">
        <v>1</v>
      </c>
      <c r="AM154" s="122">
        <v>147</v>
      </c>
      <c r="AN154" s="26">
        <f>W154*POLICY!$K148</f>
        <v>1</v>
      </c>
      <c r="AO154" s="26">
        <f>X154*POLICY!$K148</f>
        <v>1</v>
      </c>
      <c r="AP154" s="26">
        <f>Y154*POLICY!$K148</f>
        <v>1</v>
      </c>
      <c r="AQ154" s="26">
        <f>Z154*POLICY!$K148</f>
        <v>1</v>
      </c>
      <c r="AR154" s="26">
        <f>AA154*POLICY!$K148</f>
        <v>1</v>
      </c>
      <c r="AS154" s="26">
        <f>AB154*POLICY!$K148</f>
        <v>1</v>
      </c>
      <c r="AT154" s="26">
        <f>AC154*POLICY!$K148</f>
        <v>1</v>
      </c>
      <c r="AU154" s="26">
        <f>AD154*POLICY!$K148</f>
        <v>1</v>
      </c>
      <c r="AV154" s="26">
        <f>AE154*POLICY!$K148</f>
        <v>1</v>
      </c>
      <c r="AW154" s="26">
        <f>AF154*POLICY!$K148</f>
        <v>1</v>
      </c>
      <c r="AX154" s="26">
        <f>AG154*POLICY!$K148</f>
        <v>1</v>
      </c>
      <c r="AY154" s="167">
        <f>AH154*POLICY!$K148</f>
        <v>1</v>
      </c>
    </row>
    <row r="155" spans="1:51" x14ac:dyDescent="0.2">
      <c r="A155" t="s">
        <v>362</v>
      </c>
      <c r="B155" s="22">
        <v>18</v>
      </c>
      <c r="C155" s="14" t="s">
        <v>270</v>
      </c>
      <c r="D155" s="72">
        <v>148</v>
      </c>
      <c r="E155" s="147">
        <v>1</v>
      </c>
      <c r="F155" s="147">
        <v>1</v>
      </c>
      <c r="G155" s="147">
        <v>1</v>
      </c>
      <c r="H155" s="147">
        <v>1</v>
      </c>
      <c r="I155" s="147">
        <v>1</v>
      </c>
      <c r="J155" s="147">
        <v>1</v>
      </c>
      <c r="K155" s="147">
        <v>1</v>
      </c>
      <c r="L155" s="147">
        <v>1</v>
      </c>
      <c r="M155" s="147">
        <v>1</v>
      </c>
      <c r="N155" s="147">
        <v>1</v>
      </c>
      <c r="O155" s="147">
        <v>1</v>
      </c>
      <c r="P155" s="147">
        <v>1</v>
      </c>
      <c r="R155" t="s">
        <v>362</v>
      </c>
      <c r="S155" s="22">
        <v>18</v>
      </c>
      <c r="T155" s="14" t="s">
        <v>270</v>
      </c>
      <c r="V155" s="122">
        <v>148</v>
      </c>
      <c r="W155" s="147">
        <v>1</v>
      </c>
      <c r="X155" s="147">
        <v>1</v>
      </c>
      <c r="Y155" s="147">
        <v>1</v>
      </c>
      <c r="Z155" s="147">
        <v>1</v>
      </c>
      <c r="AA155" s="147">
        <v>1</v>
      </c>
      <c r="AB155" s="147">
        <v>1</v>
      </c>
      <c r="AC155" s="147">
        <v>1</v>
      </c>
      <c r="AD155" s="147">
        <v>1</v>
      </c>
      <c r="AE155" s="147">
        <v>1</v>
      </c>
      <c r="AF155" s="147">
        <v>1</v>
      </c>
      <c r="AG155" s="147">
        <v>1</v>
      </c>
      <c r="AH155" s="147">
        <v>1</v>
      </c>
      <c r="AM155" s="122">
        <v>148</v>
      </c>
      <c r="AN155" s="26">
        <f>W155*POLICY!$K149</f>
        <v>1</v>
      </c>
      <c r="AO155" s="26">
        <f>X155*POLICY!$K149</f>
        <v>1</v>
      </c>
      <c r="AP155" s="26">
        <f>Y155*POLICY!$K149</f>
        <v>1</v>
      </c>
      <c r="AQ155" s="26">
        <f>Z155*POLICY!$K149</f>
        <v>1</v>
      </c>
      <c r="AR155" s="26">
        <f>AA155*POLICY!$K149</f>
        <v>1</v>
      </c>
      <c r="AS155" s="26">
        <f>AB155*POLICY!$K149</f>
        <v>1</v>
      </c>
      <c r="AT155" s="26">
        <f>AC155*POLICY!$K149</f>
        <v>1</v>
      </c>
      <c r="AU155" s="26">
        <f>AD155*POLICY!$K149</f>
        <v>1</v>
      </c>
      <c r="AV155" s="26">
        <f>AE155*POLICY!$K149</f>
        <v>1</v>
      </c>
      <c r="AW155" s="26">
        <f>AF155*POLICY!$K149</f>
        <v>1</v>
      </c>
      <c r="AX155" s="26">
        <f>AG155*POLICY!$K149</f>
        <v>1</v>
      </c>
      <c r="AY155" s="167">
        <f>AH155*POLICY!$K149</f>
        <v>1</v>
      </c>
    </row>
    <row r="156" spans="1:51" x14ac:dyDescent="0.2">
      <c r="A156" t="s">
        <v>383</v>
      </c>
      <c r="B156" s="22">
        <v>19</v>
      </c>
      <c r="C156" s="14" t="s">
        <v>192</v>
      </c>
      <c r="D156" s="72">
        <v>149</v>
      </c>
      <c r="E156" s="147">
        <v>1</v>
      </c>
      <c r="F156" s="147">
        <v>1</v>
      </c>
      <c r="G156" s="147">
        <v>1</v>
      </c>
      <c r="H156" s="147">
        <v>1</v>
      </c>
      <c r="I156" s="147">
        <v>1</v>
      </c>
      <c r="J156" s="147">
        <v>1</v>
      </c>
      <c r="K156" s="147">
        <v>1</v>
      </c>
      <c r="L156" s="147">
        <v>1</v>
      </c>
      <c r="M156" s="147">
        <v>1</v>
      </c>
      <c r="N156" s="147">
        <v>1</v>
      </c>
      <c r="O156" s="147">
        <v>1</v>
      </c>
      <c r="P156" s="147">
        <v>1</v>
      </c>
      <c r="R156" t="s">
        <v>383</v>
      </c>
      <c r="S156" s="22">
        <v>19</v>
      </c>
      <c r="T156" s="14" t="s">
        <v>192</v>
      </c>
      <c r="V156" s="122">
        <v>149</v>
      </c>
      <c r="W156" s="147">
        <v>1</v>
      </c>
      <c r="X156" s="147">
        <v>1</v>
      </c>
      <c r="Y156" s="147">
        <v>1</v>
      </c>
      <c r="Z156" s="147">
        <v>1</v>
      </c>
      <c r="AA156" s="147">
        <v>1</v>
      </c>
      <c r="AB156" s="147">
        <v>1</v>
      </c>
      <c r="AC156" s="147">
        <v>1</v>
      </c>
      <c r="AD156" s="147">
        <v>1</v>
      </c>
      <c r="AE156" s="147">
        <v>1</v>
      </c>
      <c r="AF156" s="147">
        <v>1</v>
      </c>
      <c r="AG156" s="147">
        <v>1</v>
      </c>
      <c r="AH156" s="147">
        <v>1</v>
      </c>
      <c r="AM156" s="122">
        <v>149</v>
      </c>
      <c r="AN156" s="26">
        <f>W156*POLICY!$K150</f>
        <v>1</v>
      </c>
      <c r="AO156" s="26">
        <f>X156*POLICY!$K150</f>
        <v>1</v>
      </c>
      <c r="AP156" s="26">
        <f>Y156*POLICY!$K150</f>
        <v>1</v>
      </c>
      <c r="AQ156" s="26">
        <f>Z156*POLICY!$K150</f>
        <v>1</v>
      </c>
      <c r="AR156" s="26">
        <f>AA156*POLICY!$K150</f>
        <v>1</v>
      </c>
      <c r="AS156" s="26">
        <f>AB156*POLICY!$K150</f>
        <v>1</v>
      </c>
      <c r="AT156" s="26">
        <f>AC156*POLICY!$K150</f>
        <v>1</v>
      </c>
      <c r="AU156" s="26">
        <f>AD156*POLICY!$K150</f>
        <v>1</v>
      </c>
      <c r="AV156" s="26">
        <f>AE156*POLICY!$K150</f>
        <v>1</v>
      </c>
      <c r="AW156" s="26">
        <f>AF156*POLICY!$K150</f>
        <v>1</v>
      </c>
      <c r="AX156" s="26">
        <f>AG156*POLICY!$K150</f>
        <v>1</v>
      </c>
      <c r="AY156" s="167">
        <f>AH156*POLICY!$K150</f>
        <v>1</v>
      </c>
    </row>
    <row r="157" spans="1:51" x14ac:dyDescent="0.2">
      <c r="A157" t="s">
        <v>389</v>
      </c>
      <c r="B157" s="22">
        <v>19</v>
      </c>
      <c r="C157" s="14" t="s">
        <v>190</v>
      </c>
      <c r="D157" s="72">
        <v>150</v>
      </c>
      <c r="E157" s="147">
        <v>1</v>
      </c>
      <c r="F157" s="147">
        <v>1</v>
      </c>
      <c r="G157" s="147">
        <v>1</v>
      </c>
      <c r="H157" s="147">
        <v>1</v>
      </c>
      <c r="I157" s="147">
        <v>1</v>
      </c>
      <c r="J157" s="147">
        <v>1</v>
      </c>
      <c r="K157" s="147">
        <v>1</v>
      </c>
      <c r="L157" s="147">
        <v>1</v>
      </c>
      <c r="M157" s="147">
        <v>1</v>
      </c>
      <c r="N157" s="147">
        <v>1</v>
      </c>
      <c r="O157" s="147">
        <v>1</v>
      </c>
      <c r="P157" s="147">
        <v>1</v>
      </c>
      <c r="R157" t="s">
        <v>389</v>
      </c>
      <c r="S157" s="22">
        <v>19</v>
      </c>
      <c r="T157" s="14" t="s">
        <v>190</v>
      </c>
      <c r="V157" s="122">
        <v>150</v>
      </c>
      <c r="W157" s="147">
        <v>1</v>
      </c>
      <c r="X157" s="147">
        <v>1</v>
      </c>
      <c r="Y157" s="147">
        <v>1</v>
      </c>
      <c r="Z157" s="147">
        <v>1</v>
      </c>
      <c r="AA157" s="147">
        <v>1</v>
      </c>
      <c r="AB157" s="147">
        <v>1</v>
      </c>
      <c r="AC157" s="147">
        <v>1</v>
      </c>
      <c r="AD157" s="147">
        <v>1</v>
      </c>
      <c r="AE157" s="147">
        <v>1</v>
      </c>
      <c r="AF157" s="147">
        <v>1</v>
      </c>
      <c r="AG157" s="147">
        <v>1</v>
      </c>
      <c r="AH157" s="147">
        <v>1</v>
      </c>
      <c r="AM157" s="122">
        <v>150</v>
      </c>
      <c r="AN157" s="26">
        <f>W157*POLICY!$K151</f>
        <v>1</v>
      </c>
      <c r="AO157" s="26">
        <f>X157*POLICY!$K151</f>
        <v>1</v>
      </c>
      <c r="AP157" s="26">
        <f>Y157*POLICY!$K151</f>
        <v>1</v>
      </c>
      <c r="AQ157" s="26">
        <f>Z157*POLICY!$K151</f>
        <v>1</v>
      </c>
      <c r="AR157" s="26">
        <f>AA157*POLICY!$K151</f>
        <v>1</v>
      </c>
      <c r="AS157" s="26">
        <f>AB157*POLICY!$K151</f>
        <v>1</v>
      </c>
      <c r="AT157" s="26">
        <f>AC157*POLICY!$K151</f>
        <v>1</v>
      </c>
      <c r="AU157" s="26">
        <f>AD157*POLICY!$K151</f>
        <v>1</v>
      </c>
      <c r="AV157" s="26">
        <f>AE157*POLICY!$K151</f>
        <v>1</v>
      </c>
      <c r="AW157" s="26">
        <f>AF157*POLICY!$K151</f>
        <v>1</v>
      </c>
      <c r="AX157" s="26">
        <f>AG157*POLICY!$K151</f>
        <v>1</v>
      </c>
      <c r="AY157" s="167">
        <f>AH157*POLICY!$K151</f>
        <v>1</v>
      </c>
    </row>
    <row r="158" spans="1:51" x14ac:dyDescent="0.2">
      <c r="A158" t="s">
        <v>383</v>
      </c>
      <c r="B158" s="22">
        <v>19</v>
      </c>
      <c r="C158" s="14" t="s">
        <v>191</v>
      </c>
      <c r="D158" s="72">
        <v>151</v>
      </c>
      <c r="E158" s="147">
        <v>1</v>
      </c>
      <c r="F158" s="147">
        <v>1</v>
      </c>
      <c r="G158" s="147">
        <v>1</v>
      </c>
      <c r="H158" s="147">
        <v>1</v>
      </c>
      <c r="I158" s="147">
        <v>1</v>
      </c>
      <c r="J158" s="147">
        <v>1</v>
      </c>
      <c r="K158" s="147">
        <v>1</v>
      </c>
      <c r="L158" s="147">
        <v>1</v>
      </c>
      <c r="M158" s="147">
        <v>1</v>
      </c>
      <c r="N158" s="147">
        <v>1</v>
      </c>
      <c r="O158" s="147">
        <v>1</v>
      </c>
      <c r="P158" s="147">
        <v>1</v>
      </c>
      <c r="R158" t="s">
        <v>383</v>
      </c>
      <c r="S158" s="22">
        <v>19</v>
      </c>
      <c r="T158" s="14" t="s">
        <v>191</v>
      </c>
      <c r="V158" s="122">
        <v>151</v>
      </c>
      <c r="W158" s="147">
        <v>1</v>
      </c>
      <c r="X158" s="147">
        <v>1</v>
      </c>
      <c r="Y158" s="147">
        <v>1</v>
      </c>
      <c r="Z158" s="147">
        <v>1</v>
      </c>
      <c r="AA158" s="147">
        <v>1</v>
      </c>
      <c r="AB158" s="147">
        <v>1</v>
      </c>
      <c r="AC158" s="147">
        <v>1</v>
      </c>
      <c r="AD158" s="147">
        <v>1</v>
      </c>
      <c r="AE158" s="147">
        <v>1</v>
      </c>
      <c r="AF158" s="147">
        <v>1</v>
      </c>
      <c r="AG158" s="147">
        <v>1</v>
      </c>
      <c r="AH158" s="147">
        <v>1</v>
      </c>
      <c r="AM158" s="122">
        <v>151</v>
      </c>
      <c r="AN158" s="26">
        <f>W158*POLICY!$K152</f>
        <v>1</v>
      </c>
      <c r="AO158" s="26">
        <f>X158*POLICY!$K152</f>
        <v>1</v>
      </c>
      <c r="AP158" s="26">
        <f>Y158*POLICY!$K152</f>
        <v>1</v>
      </c>
      <c r="AQ158" s="26">
        <f>Z158*POLICY!$K152</f>
        <v>1</v>
      </c>
      <c r="AR158" s="26">
        <f>AA158*POLICY!$K152</f>
        <v>1</v>
      </c>
      <c r="AS158" s="26">
        <f>AB158*POLICY!$K152</f>
        <v>1</v>
      </c>
      <c r="AT158" s="26">
        <f>AC158*POLICY!$K152</f>
        <v>1</v>
      </c>
      <c r="AU158" s="26">
        <f>AD158*POLICY!$K152</f>
        <v>1</v>
      </c>
      <c r="AV158" s="26">
        <f>AE158*POLICY!$K152</f>
        <v>1</v>
      </c>
      <c r="AW158" s="26">
        <f>AF158*POLICY!$K152</f>
        <v>1</v>
      </c>
      <c r="AX158" s="26">
        <f>AG158*POLICY!$K152</f>
        <v>1</v>
      </c>
      <c r="AY158" s="167">
        <f>AH158*POLICY!$K152</f>
        <v>1</v>
      </c>
    </row>
    <row r="159" spans="1:51" x14ac:dyDescent="0.2">
      <c r="A159" t="s">
        <v>385</v>
      </c>
      <c r="B159" s="22">
        <v>19</v>
      </c>
      <c r="C159" s="14" t="s">
        <v>191</v>
      </c>
      <c r="D159" s="72">
        <v>152</v>
      </c>
      <c r="E159" s="147">
        <v>1</v>
      </c>
      <c r="F159" s="147">
        <v>1</v>
      </c>
      <c r="G159" s="147">
        <v>1</v>
      </c>
      <c r="H159" s="147">
        <v>0</v>
      </c>
      <c r="I159" s="147">
        <v>0</v>
      </c>
      <c r="J159" s="147">
        <v>0</v>
      </c>
      <c r="K159" s="147">
        <v>1</v>
      </c>
      <c r="L159" s="147">
        <v>1</v>
      </c>
      <c r="M159" s="147">
        <v>1</v>
      </c>
      <c r="N159" s="147">
        <v>1</v>
      </c>
      <c r="O159" s="147">
        <v>1</v>
      </c>
      <c r="P159" s="147">
        <v>1</v>
      </c>
      <c r="R159" t="s">
        <v>385</v>
      </c>
      <c r="S159" s="22">
        <v>19</v>
      </c>
      <c r="T159" s="14" t="s">
        <v>191</v>
      </c>
      <c r="V159" s="122">
        <v>152</v>
      </c>
      <c r="W159" s="147">
        <v>1</v>
      </c>
      <c r="X159" s="147">
        <v>1</v>
      </c>
      <c r="Y159" s="147">
        <v>1</v>
      </c>
      <c r="Z159" s="147">
        <v>0</v>
      </c>
      <c r="AA159" s="147">
        <v>0</v>
      </c>
      <c r="AB159" s="147">
        <v>0</v>
      </c>
      <c r="AC159" s="147">
        <v>1</v>
      </c>
      <c r="AD159" s="147">
        <v>1</v>
      </c>
      <c r="AE159" s="147">
        <v>1</v>
      </c>
      <c r="AF159" s="147">
        <v>1</v>
      </c>
      <c r="AG159" s="147">
        <v>1</v>
      </c>
      <c r="AH159" s="147">
        <v>1</v>
      </c>
      <c r="AI159" s="80" t="s">
        <v>497</v>
      </c>
      <c r="AM159" s="122">
        <v>152</v>
      </c>
      <c r="AN159" s="26">
        <f>W159*POLICY!$K153</f>
        <v>1</v>
      </c>
      <c r="AO159" s="26">
        <f>X159*POLICY!$K153</f>
        <v>1</v>
      </c>
      <c r="AP159" s="26">
        <f>Y159*POLICY!$K153</f>
        <v>1</v>
      </c>
      <c r="AQ159" s="26">
        <f>Z159*POLICY!$K153</f>
        <v>0</v>
      </c>
      <c r="AR159" s="26">
        <f>AA159*POLICY!$K153</f>
        <v>0</v>
      </c>
      <c r="AS159" s="26">
        <f>AB159*POLICY!$K153</f>
        <v>0</v>
      </c>
      <c r="AT159" s="26">
        <f>AC159*POLICY!$K153</f>
        <v>1</v>
      </c>
      <c r="AU159" s="26">
        <f>AD159*POLICY!$K153</f>
        <v>1</v>
      </c>
      <c r="AV159" s="26">
        <f>AE159*POLICY!$K153</f>
        <v>1</v>
      </c>
      <c r="AW159" s="26">
        <f>AF159*POLICY!$K153</f>
        <v>1</v>
      </c>
      <c r="AX159" s="26">
        <f>AG159*POLICY!$K153</f>
        <v>1</v>
      </c>
      <c r="AY159" s="167">
        <f>AH159*POLICY!$K153</f>
        <v>1</v>
      </c>
    </row>
    <row r="160" spans="1:51" x14ac:dyDescent="0.2">
      <c r="A160" t="s">
        <v>383</v>
      </c>
      <c r="B160" s="22">
        <v>19</v>
      </c>
      <c r="C160" s="14" t="s">
        <v>270</v>
      </c>
      <c r="D160" s="72">
        <v>153</v>
      </c>
      <c r="E160" s="147">
        <v>1</v>
      </c>
      <c r="F160" s="147">
        <v>1</v>
      </c>
      <c r="G160" s="147">
        <v>1</v>
      </c>
      <c r="H160" s="147">
        <v>1</v>
      </c>
      <c r="I160" s="147">
        <v>1</v>
      </c>
      <c r="J160" s="147">
        <v>1</v>
      </c>
      <c r="K160" s="147">
        <v>1</v>
      </c>
      <c r="L160" s="147">
        <v>1</v>
      </c>
      <c r="M160" s="147">
        <v>1</v>
      </c>
      <c r="N160" s="147">
        <v>1</v>
      </c>
      <c r="O160" s="147">
        <v>1</v>
      </c>
      <c r="P160" s="147">
        <v>1</v>
      </c>
      <c r="R160" t="s">
        <v>383</v>
      </c>
      <c r="S160" s="22">
        <v>19</v>
      </c>
      <c r="T160" s="14" t="s">
        <v>270</v>
      </c>
      <c r="V160" s="122">
        <v>153</v>
      </c>
      <c r="W160" s="147">
        <v>1</v>
      </c>
      <c r="X160" s="147">
        <v>1</v>
      </c>
      <c r="Y160" s="147">
        <v>1</v>
      </c>
      <c r="Z160" s="147">
        <v>1</v>
      </c>
      <c r="AA160" s="147">
        <v>1</v>
      </c>
      <c r="AB160" s="147">
        <v>1</v>
      </c>
      <c r="AC160" s="147">
        <v>1</v>
      </c>
      <c r="AD160" s="147">
        <v>1</v>
      </c>
      <c r="AE160" s="147">
        <v>1</v>
      </c>
      <c r="AF160" s="147">
        <v>1</v>
      </c>
      <c r="AG160" s="147">
        <v>1</v>
      </c>
      <c r="AH160" s="147">
        <v>1</v>
      </c>
      <c r="AM160" s="122">
        <v>153</v>
      </c>
      <c r="AN160" s="26">
        <f>W160*POLICY!$K154</f>
        <v>1</v>
      </c>
      <c r="AO160" s="26">
        <f>X160*POLICY!$K154</f>
        <v>1</v>
      </c>
      <c r="AP160" s="26">
        <f>Y160*POLICY!$K154</f>
        <v>1</v>
      </c>
      <c r="AQ160" s="26">
        <f>Z160*POLICY!$K154</f>
        <v>1</v>
      </c>
      <c r="AR160" s="26">
        <f>AA160*POLICY!$K154</f>
        <v>1</v>
      </c>
      <c r="AS160" s="26">
        <f>AB160*POLICY!$K154</f>
        <v>1</v>
      </c>
      <c r="AT160" s="26">
        <f>AC160*POLICY!$K154</f>
        <v>1</v>
      </c>
      <c r="AU160" s="26">
        <f>AD160*POLICY!$K154</f>
        <v>1</v>
      </c>
      <c r="AV160" s="26">
        <f>AE160*POLICY!$K154</f>
        <v>1</v>
      </c>
      <c r="AW160" s="26">
        <f>AF160*POLICY!$K154</f>
        <v>1</v>
      </c>
      <c r="AX160" s="26">
        <f>AG160*POLICY!$K154</f>
        <v>1</v>
      </c>
      <c r="AY160" s="167">
        <f>AH160*POLICY!$K154</f>
        <v>1</v>
      </c>
    </row>
    <row r="161" spans="1:51" x14ac:dyDescent="0.2">
      <c r="A161" t="s">
        <v>390</v>
      </c>
      <c r="B161" s="22">
        <v>19</v>
      </c>
      <c r="C161" s="14" t="s">
        <v>270</v>
      </c>
      <c r="D161" s="72">
        <v>154</v>
      </c>
      <c r="E161" s="27">
        <v>0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14">
        <v>1</v>
      </c>
      <c r="P161" s="14">
        <v>1</v>
      </c>
      <c r="R161" t="s">
        <v>390</v>
      </c>
      <c r="S161" s="22">
        <v>19</v>
      </c>
      <c r="T161" s="14" t="s">
        <v>270</v>
      </c>
      <c r="V161" s="122">
        <v>154</v>
      </c>
      <c r="W161" s="27">
        <v>0</v>
      </c>
      <c r="X161" s="14">
        <v>1</v>
      </c>
      <c r="Y161" s="14">
        <v>1</v>
      </c>
      <c r="Z161" s="14">
        <v>1</v>
      </c>
      <c r="AA161" s="14">
        <v>1</v>
      </c>
      <c r="AB161" s="14">
        <v>1</v>
      </c>
      <c r="AC161" s="14">
        <v>1</v>
      </c>
      <c r="AD161" s="14">
        <v>1</v>
      </c>
      <c r="AE161" s="14">
        <v>1</v>
      </c>
      <c r="AF161" s="14">
        <v>1</v>
      </c>
      <c r="AG161" s="14">
        <v>1</v>
      </c>
      <c r="AH161" s="14">
        <v>1</v>
      </c>
      <c r="AM161" s="122">
        <v>154</v>
      </c>
      <c r="AN161" s="26">
        <f>W161*POLICY!$K155</f>
        <v>0</v>
      </c>
      <c r="AO161" s="26">
        <f>X161*POLICY!$K155</f>
        <v>1</v>
      </c>
      <c r="AP161" s="26">
        <f>Y161*POLICY!$K155</f>
        <v>1</v>
      </c>
      <c r="AQ161" s="26">
        <f>Z161*POLICY!$K155</f>
        <v>1</v>
      </c>
      <c r="AR161" s="26">
        <f>AA161*POLICY!$K155</f>
        <v>1</v>
      </c>
      <c r="AS161" s="26">
        <f>AB161*POLICY!$K155</f>
        <v>1</v>
      </c>
      <c r="AT161" s="26">
        <f>AC161*POLICY!$K155</f>
        <v>1</v>
      </c>
      <c r="AU161" s="26">
        <f>AD161*POLICY!$K155</f>
        <v>1</v>
      </c>
      <c r="AV161" s="26">
        <f>AE161*POLICY!$K155</f>
        <v>1</v>
      </c>
      <c r="AW161" s="26">
        <f>AF161*POLICY!$K155</f>
        <v>1</v>
      </c>
      <c r="AX161" s="26">
        <f>AG161*POLICY!$K155</f>
        <v>1</v>
      </c>
      <c r="AY161" s="167">
        <f>AH161*POLICY!$K155</f>
        <v>1</v>
      </c>
    </row>
    <row r="162" spans="1:51" x14ac:dyDescent="0.2">
      <c r="A162" t="s">
        <v>389</v>
      </c>
      <c r="B162" s="22">
        <v>19</v>
      </c>
      <c r="C162" s="14" t="s">
        <v>270</v>
      </c>
      <c r="D162" s="72">
        <v>155</v>
      </c>
      <c r="E162" s="147">
        <v>1</v>
      </c>
      <c r="F162" s="147">
        <v>1</v>
      </c>
      <c r="G162" s="147">
        <v>1</v>
      </c>
      <c r="H162" s="147">
        <v>1</v>
      </c>
      <c r="I162" s="147">
        <v>1</v>
      </c>
      <c r="J162" s="147">
        <v>1</v>
      </c>
      <c r="K162" s="147">
        <v>1</v>
      </c>
      <c r="L162" s="147">
        <v>1</v>
      </c>
      <c r="M162" s="147">
        <v>1</v>
      </c>
      <c r="N162" s="147">
        <v>1</v>
      </c>
      <c r="O162" s="147">
        <v>1</v>
      </c>
      <c r="P162" s="147">
        <v>1</v>
      </c>
      <c r="R162" t="s">
        <v>389</v>
      </c>
      <c r="S162" s="22">
        <v>19</v>
      </c>
      <c r="T162" s="14" t="s">
        <v>270</v>
      </c>
      <c r="V162" s="122">
        <v>155</v>
      </c>
      <c r="W162" s="147">
        <v>1</v>
      </c>
      <c r="X162" s="147">
        <v>1</v>
      </c>
      <c r="Y162" s="147">
        <v>1</v>
      </c>
      <c r="Z162" s="147">
        <v>1</v>
      </c>
      <c r="AA162" s="147">
        <v>1</v>
      </c>
      <c r="AB162" s="147">
        <v>1</v>
      </c>
      <c r="AC162" s="147">
        <v>1</v>
      </c>
      <c r="AD162" s="147">
        <v>1</v>
      </c>
      <c r="AE162" s="147">
        <v>1</v>
      </c>
      <c r="AF162" s="147">
        <v>1</v>
      </c>
      <c r="AG162" s="147">
        <v>1</v>
      </c>
      <c r="AH162" s="147">
        <v>1</v>
      </c>
      <c r="AM162" s="122">
        <v>155</v>
      </c>
      <c r="AN162" s="26">
        <f>W162*POLICY!$K156</f>
        <v>1</v>
      </c>
      <c r="AO162" s="26">
        <f>X162*POLICY!$K156</f>
        <v>1</v>
      </c>
      <c r="AP162" s="26">
        <f>Y162*POLICY!$K156</f>
        <v>1</v>
      </c>
      <c r="AQ162" s="26">
        <f>Z162*POLICY!$K156</f>
        <v>1</v>
      </c>
      <c r="AR162" s="26">
        <f>AA162*POLICY!$K156</f>
        <v>1</v>
      </c>
      <c r="AS162" s="26">
        <f>AB162*POLICY!$K156</f>
        <v>1</v>
      </c>
      <c r="AT162" s="26">
        <f>AC162*POLICY!$K156</f>
        <v>1</v>
      </c>
      <c r="AU162" s="26">
        <f>AD162*POLICY!$K156</f>
        <v>1</v>
      </c>
      <c r="AV162" s="26">
        <f>AE162*POLICY!$K156</f>
        <v>1</v>
      </c>
      <c r="AW162" s="26">
        <f>AF162*POLICY!$K156</f>
        <v>1</v>
      </c>
      <c r="AX162" s="26">
        <f>AG162*POLICY!$K156</f>
        <v>1</v>
      </c>
      <c r="AY162" s="167">
        <f>AH162*POLICY!$K156</f>
        <v>1</v>
      </c>
    </row>
    <row r="163" spans="1:51" x14ac:dyDescent="0.2">
      <c r="A163" s="14" t="s">
        <v>364</v>
      </c>
      <c r="B163" s="248">
        <v>20</v>
      </c>
      <c r="C163" s="14" t="s">
        <v>191</v>
      </c>
      <c r="D163" s="72">
        <v>156</v>
      </c>
      <c r="E163" s="26">
        <v>0</v>
      </c>
      <c r="F163" s="26">
        <v>0</v>
      </c>
      <c r="G163" s="26">
        <v>0</v>
      </c>
      <c r="H163" s="26">
        <v>1</v>
      </c>
      <c r="I163" s="26">
        <v>1</v>
      </c>
      <c r="J163" s="26">
        <v>1</v>
      </c>
      <c r="K163" s="26">
        <v>1</v>
      </c>
      <c r="L163" s="26">
        <v>1</v>
      </c>
      <c r="M163" s="26">
        <v>1</v>
      </c>
      <c r="N163" s="26">
        <v>1</v>
      </c>
      <c r="O163" s="26">
        <v>1</v>
      </c>
      <c r="P163" s="26">
        <v>1</v>
      </c>
      <c r="R163" s="14" t="s">
        <v>364</v>
      </c>
      <c r="S163" s="248">
        <v>20</v>
      </c>
      <c r="T163" s="14" t="s">
        <v>191</v>
      </c>
      <c r="V163" s="122">
        <v>156</v>
      </c>
      <c r="W163" s="26">
        <v>0</v>
      </c>
      <c r="X163" s="26">
        <v>0</v>
      </c>
      <c r="Y163" s="26">
        <v>0</v>
      </c>
      <c r="Z163" s="26">
        <v>1</v>
      </c>
      <c r="AA163" s="26">
        <v>1</v>
      </c>
      <c r="AB163" s="26">
        <v>1</v>
      </c>
      <c r="AC163" s="26">
        <v>1</v>
      </c>
      <c r="AD163" s="26">
        <v>1</v>
      </c>
      <c r="AE163" s="26">
        <v>1</v>
      </c>
      <c r="AF163" s="26">
        <v>1</v>
      </c>
      <c r="AG163" s="26">
        <v>1</v>
      </c>
      <c r="AH163" s="26">
        <v>1</v>
      </c>
      <c r="AI163" s="80" t="s">
        <v>576</v>
      </c>
      <c r="AM163" s="122">
        <v>156</v>
      </c>
      <c r="AN163" s="26">
        <f>W163*POLICY!$K157</f>
        <v>0</v>
      </c>
      <c r="AO163" s="26">
        <f>X163*POLICY!$K157</f>
        <v>0</v>
      </c>
      <c r="AP163" s="26">
        <f>Y163*POLICY!$K157</f>
        <v>0</v>
      </c>
      <c r="AQ163" s="26">
        <f>Z163*POLICY!$K157</f>
        <v>1</v>
      </c>
      <c r="AR163" s="26">
        <f>AA163*POLICY!$K157</f>
        <v>1</v>
      </c>
      <c r="AS163" s="26">
        <f>AB163*POLICY!$K157</f>
        <v>1</v>
      </c>
      <c r="AT163" s="26">
        <f>AC163*POLICY!$K157</f>
        <v>1</v>
      </c>
      <c r="AU163" s="26">
        <f>AD163*POLICY!$K157</f>
        <v>1</v>
      </c>
      <c r="AV163" s="26">
        <f>AE163*POLICY!$K157</f>
        <v>1</v>
      </c>
      <c r="AW163" s="26">
        <f>AF163*POLICY!$K157</f>
        <v>1</v>
      </c>
      <c r="AX163" s="26">
        <f>AG163*POLICY!$K157</f>
        <v>1</v>
      </c>
      <c r="AY163" s="167">
        <f>AH163*POLICY!$K157</f>
        <v>1</v>
      </c>
    </row>
    <row r="164" spans="1:51" x14ac:dyDescent="0.2">
      <c r="A164" s="14" t="s">
        <v>364</v>
      </c>
      <c r="B164" s="248">
        <v>20</v>
      </c>
      <c r="C164" s="14" t="s">
        <v>191</v>
      </c>
      <c r="D164" s="72">
        <v>157</v>
      </c>
      <c r="E164" s="26">
        <v>0</v>
      </c>
      <c r="F164" s="26">
        <v>0</v>
      </c>
      <c r="G164" s="26">
        <v>0</v>
      </c>
      <c r="H164" s="26">
        <v>1</v>
      </c>
      <c r="I164" s="26">
        <v>1</v>
      </c>
      <c r="J164" s="26">
        <v>1</v>
      </c>
      <c r="K164" s="26">
        <v>1</v>
      </c>
      <c r="L164" s="26">
        <v>1</v>
      </c>
      <c r="M164" s="26">
        <v>1</v>
      </c>
      <c r="N164" s="26">
        <v>1</v>
      </c>
      <c r="O164" s="26">
        <v>1</v>
      </c>
      <c r="P164" s="26">
        <v>1</v>
      </c>
      <c r="R164" s="14" t="s">
        <v>364</v>
      </c>
      <c r="S164" s="248">
        <v>20</v>
      </c>
      <c r="T164" s="14" t="s">
        <v>191</v>
      </c>
      <c r="V164" s="122">
        <v>157</v>
      </c>
      <c r="W164" s="26">
        <v>0</v>
      </c>
      <c r="X164" s="26">
        <v>0</v>
      </c>
      <c r="Y164" s="26">
        <v>0</v>
      </c>
      <c r="Z164" s="26">
        <v>1</v>
      </c>
      <c r="AA164" s="26">
        <v>1</v>
      </c>
      <c r="AB164" s="26">
        <v>1</v>
      </c>
      <c r="AC164" s="26">
        <v>1</v>
      </c>
      <c r="AD164" s="26">
        <v>1</v>
      </c>
      <c r="AE164" s="26">
        <v>1</v>
      </c>
      <c r="AF164" s="26">
        <v>1</v>
      </c>
      <c r="AG164" s="26">
        <v>1</v>
      </c>
      <c r="AH164" s="26">
        <v>1</v>
      </c>
      <c r="AI164" s="80" t="s">
        <v>576</v>
      </c>
      <c r="AM164" s="122">
        <v>157</v>
      </c>
      <c r="AN164" s="26">
        <f>W164*POLICY!$K158</f>
        <v>0</v>
      </c>
      <c r="AO164" s="26">
        <f>X164*POLICY!$K158</f>
        <v>0</v>
      </c>
      <c r="AP164" s="26">
        <f>Y164*POLICY!$K158</f>
        <v>0</v>
      </c>
      <c r="AQ164" s="26">
        <f>Z164*POLICY!$K158</f>
        <v>1</v>
      </c>
      <c r="AR164" s="26">
        <f>AA164*POLICY!$K158</f>
        <v>1</v>
      </c>
      <c r="AS164" s="26">
        <f>AB164*POLICY!$K158</f>
        <v>1</v>
      </c>
      <c r="AT164" s="26">
        <f>AC164*POLICY!$K158</f>
        <v>1</v>
      </c>
      <c r="AU164" s="26">
        <f>AD164*POLICY!$K158</f>
        <v>1</v>
      </c>
      <c r="AV164" s="26">
        <f>AE164*POLICY!$K158</f>
        <v>1</v>
      </c>
      <c r="AW164" s="26">
        <f>AF164*POLICY!$K158</f>
        <v>1</v>
      </c>
      <c r="AX164" s="26">
        <f>AG164*POLICY!$K158</f>
        <v>1</v>
      </c>
      <c r="AY164" s="167">
        <f>AH164*POLICY!$K158</f>
        <v>1</v>
      </c>
    </row>
    <row r="165" spans="1:51" x14ac:dyDescent="0.2">
      <c r="A165" s="14" t="s">
        <v>364</v>
      </c>
      <c r="B165" s="248">
        <v>20</v>
      </c>
      <c r="C165" s="14" t="s">
        <v>270</v>
      </c>
      <c r="D165" s="72">
        <v>158</v>
      </c>
      <c r="E165" s="26">
        <v>0</v>
      </c>
      <c r="F165" s="26">
        <v>0</v>
      </c>
      <c r="G165" s="26">
        <v>0</v>
      </c>
      <c r="H165" s="26">
        <v>1</v>
      </c>
      <c r="I165" s="26">
        <v>1</v>
      </c>
      <c r="J165" s="26">
        <v>1</v>
      </c>
      <c r="K165" s="26">
        <v>1</v>
      </c>
      <c r="L165" s="26">
        <v>1</v>
      </c>
      <c r="M165" s="26">
        <v>1</v>
      </c>
      <c r="N165" s="26">
        <v>1</v>
      </c>
      <c r="O165" s="26">
        <v>1</v>
      </c>
      <c r="P165" s="26">
        <v>1</v>
      </c>
      <c r="R165" s="14" t="s">
        <v>364</v>
      </c>
      <c r="S165" s="248">
        <v>20</v>
      </c>
      <c r="T165" s="14" t="s">
        <v>270</v>
      </c>
      <c r="V165" s="122">
        <v>158</v>
      </c>
      <c r="W165" s="26">
        <v>0</v>
      </c>
      <c r="X165" s="26">
        <v>0</v>
      </c>
      <c r="Y165" s="26">
        <v>0</v>
      </c>
      <c r="Z165" s="26">
        <v>1</v>
      </c>
      <c r="AA165" s="26">
        <v>1</v>
      </c>
      <c r="AB165" s="26">
        <v>1</v>
      </c>
      <c r="AC165" s="26">
        <v>1</v>
      </c>
      <c r="AD165" s="26">
        <v>1</v>
      </c>
      <c r="AE165" s="26">
        <v>1</v>
      </c>
      <c r="AF165" s="26">
        <v>1</v>
      </c>
      <c r="AG165" s="26">
        <v>1</v>
      </c>
      <c r="AH165" s="26">
        <v>1</v>
      </c>
      <c r="AI165" s="80" t="s">
        <v>576</v>
      </c>
      <c r="AM165" s="122">
        <v>158</v>
      </c>
      <c r="AN165" s="26">
        <f>W165*POLICY!$K159</f>
        <v>0</v>
      </c>
      <c r="AO165" s="26">
        <f>X165*POLICY!$K159</f>
        <v>0</v>
      </c>
      <c r="AP165" s="26">
        <f>Y165*POLICY!$K159</f>
        <v>0</v>
      </c>
      <c r="AQ165" s="26">
        <f>Z165*POLICY!$K159</f>
        <v>1</v>
      </c>
      <c r="AR165" s="26">
        <f>AA165*POLICY!$K159</f>
        <v>1</v>
      </c>
      <c r="AS165" s="26">
        <f>AB165*POLICY!$K159</f>
        <v>1</v>
      </c>
      <c r="AT165" s="26">
        <f>AC165*POLICY!$K159</f>
        <v>1</v>
      </c>
      <c r="AU165" s="26">
        <f>AD165*POLICY!$K159</f>
        <v>1</v>
      </c>
      <c r="AV165" s="26">
        <f>AE165*POLICY!$K159</f>
        <v>1</v>
      </c>
      <c r="AW165" s="26">
        <f>AF165*POLICY!$K159</f>
        <v>1</v>
      </c>
      <c r="AX165" s="26">
        <f>AG165*POLICY!$K159</f>
        <v>1</v>
      </c>
      <c r="AY165" s="167">
        <f>AH165*POLICY!$K159</f>
        <v>1</v>
      </c>
    </row>
    <row r="166" spans="1:51" x14ac:dyDescent="0.2">
      <c r="A166" s="14" t="s">
        <v>364</v>
      </c>
      <c r="B166" s="248">
        <v>20</v>
      </c>
      <c r="C166" s="14" t="s">
        <v>270</v>
      </c>
      <c r="D166" s="72">
        <v>159</v>
      </c>
      <c r="E166" s="26">
        <v>0</v>
      </c>
      <c r="F166" s="26">
        <v>0</v>
      </c>
      <c r="G166" s="26">
        <v>0</v>
      </c>
      <c r="H166" s="26">
        <v>1</v>
      </c>
      <c r="I166" s="26">
        <v>1</v>
      </c>
      <c r="J166" s="26">
        <v>1</v>
      </c>
      <c r="K166" s="26">
        <v>1</v>
      </c>
      <c r="L166" s="26">
        <v>1</v>
      </c>
      <c r="M166" s="26">
        <v>1</v>
      </c>
      <c r="N166" s="26">
        <v>1</v>
      </c>
      <c r="O166" s="26">
        <v>1</v>
      </c>
      <c r="P166" s="26">
        <v>1</v>
      </c>
      <c r="R166" s="14" t="s">
        <v>364</v>
      </c>
      <c r="S166" s="248">
        <v>20</v>
      </c>
      <c r="T166" s="14" t="s">
        <v>270</v>
      </c>
      <c r="V166" s="122">
        <v>159</v>
      </c>
      <c r="W166" s="26">
        <v>0</v>
      </c>
      <c r="X166" s="26">
        <v>0</v>
      </c>
      <c r="Y166" s="26">
        <v>0</v>
      </c>
      <c r="Z166" s="26">
        <v>1</v>
      </c>
      <c r="AA166" s="26">
        <v>1</v>
      </c>
      <c r="AB166" s="26">
        <v>1</v>
      </c>
      <c r="AC166" s="26">
        <v>1</v>
      </c>
      <c r="AD166" s="26">
        <v>1</v>
      </c>
      <c r="AE166" s="26">
        <v>1</v>
      </c>
      <c r="AF166" s="26">
        <v>1</v>
      </c>
      <c r="AG166" s="26">
        <v>1</v>
      </c>
      <c r="AH166" s="26">
        <v>1</v>
      </c>
      <c r="AI166" s="80" t="s">
        <v>576</v>
      </c>
      <c r="AM166" s="122">
        <v>159</v>
      </c>
      <c r="AN166" s="26">
        <f>W166*POLICY!$K160</f>
        <v>0</v>
      </c>
      <c r="AO166" s="26">
        <f>X166*POLICY!$K160</f>
        <v>0</v>
      </c>
      <c r="AP166" s="26">
        <f>Y166*POLICY!$K160</f>
        <v>0</v>
      </c>
      <c r="AQ166" s="26">
        <f>Z166*POLICY!$K160</f>
        <v>1</v>
      </c>
      <c r="AR166" s="26">
        <f>AA166*POLICY!$K160</f>
        <v>1</v>
      </c>
      <c r="AS166" s="26">
        <f>AB166*POLICY!$K160</f>
        <v>1</v>
      </c>
      <c r="AT166" s="26">
        <f>AC166*POLICY!$K160</f>
        <v>1</v>
      </c>
      <c r="AU166" s="26">
        <f>AD166*POLICY!$K160</f>
        <v>1</v>
      </c>
      <c r="AV166" s="26">
        <f>AE166*POLICY!$K160</f>
        <v>1</v>
      </c>
      <c r="AW166" s="26">
        <f>AF166*POLICY!$K160</f>
        <v>1</v>
      </c>
      <c r="AX166" s="26">
        <f>AG166*POLICY!$K160</f>
        <v>1</v>
      </c>
      <c r="AY166" s="167">
        <f>AH166*POLICY!$K160</f>
        <v>1</v>
      </c>
    </row>
    <row r="167" spans="1:51" x14ac:dyDescent="0.2">
      <c r="A167" s="80" t="s">
        <v>391</v>
      </c>
      <c r="B167" s="249">
        <v>21</v>
      </c>
      <c r="C167" s="242" t="s">
        <v>192</v>
      </c>
      <c r="D167" s="72">
        <v>160</v>
      </c>
      <c r="E167" s="26">
        <v>1</v>
      </c>
      <c r="F167" s="26">
        <v>1</v>
      </c>
      <c r="G167" s="26">
        <v>1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1</v>
      </c>
      <c r="N167" s="26">
        <v>1</v>
      </c>
      <c r="O167" s="26">
        <v>1</v>
      </c>
      <c r="P167" s="26">
        <v>1</v>
      </c>
      <c r="R167" s="80" t="s">
        <v>391</v>
      </c>
      <c r="S167" s="249">
        <v>21</v>
      </c>
      <c r="T167" s="242" t="s">
        <v>192</v>
      </c>
      <c r="V167" s="122">
        <v>160</v>
      </c>
      <c r="W167" s="26">
        <v>1</v>
      </c>
      <c r="X167" s="26">
        <v>1</v>
      </c>
      <c r="Y167" s="26">
        <v>1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1</v>
      </c>
      <c r="AF167" s="26">
        <v>1</v>
      </c>
      <c r="AG167" s="26">
        <v>1</v>
      </c>
      <c r="AH167" s="26">
        <v>1</v>
      </c>
      <c r="AI167" s="80" t="s">
        <v>576</v>
      </c>
      <c r="AM167" s="122">
        <v>160</v>
      </c>
      <c r="AN167" s="26">
        <f>W167*POLICY!$K161</f>
        <v>1</v>
      </c>
      <c r="AO167" s="26">
        <f>X167*POLICY!$K161</f>
        <v>1</v>
      </c>
      <c r="AP167" s="26">
        <f>Y167*POLICY!$K161</f>
        <v>1</v>
      </c>
      <c r="AQ167" s="26">
        <f>Z167*POLICY!$K161</f>
        <v>0</v>
      </c>
      <c r="AR167" s="26">
        <f>AA167*POLICY!$K161</f>
        <v>0</v>
      </c>
      <c r="AS167" s="26">
        <f>AB167*POLICY!$K161</f>
        <v>0</v>
      </c>
      <c r="AT167" s="26">
        <f>AC167*POLICY!$K161</f>
        <v>0</v>
      </c>
      <c r="AU167" s="26">
        <f>AD167*POLICY!$K161</f>
        <v>0</v>
      </c>
      <c r="AV167" s="26">
        <f>AE167*POLICY!$K161</f>
        <v>1</v>
      </c>
      <c r="AW167" s="26">
        <f>AF167*POLICY!$K161</f>
        <v>1</v>
      </c>
      <c r="AX167" s="26">
        <f>AG167*POLICY!$K161</f>
        <v>1</v>
      </c>
      <c r="AY167" s="167">
        <f>AH167*POLICY!$K161</f>
        <v>1</v>
      </c>
    </row>
    <row r="168" spans="1:51" x14ac:dyDescent="0.2">
      <c r="A168" s="14" t="s">
        <v>393</v>
      </c>
      <c r="B168" s="249">
        <v>21</v>
      </c>
      <c r="C168" s="80" t="s">
        <v>192</v>
      </c>
      <c r="D168" s="72">
        <v>161</v>
      </c>
      <c r="E168" s="26">
        <v>1</v>
      </c>
      <c r="F168" s="26">
        <v>1</v>
      </c>
      <c r="G168" s="26">
        <v>1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1</v>
      </c>
      <c r="N168" s="26">
        <v>1</v>
      </c>
      <c r="O168" s="26">
        <v>1</v>
      </c>
      <c r="P168" s="26">
        <v>1</v>
      </c>
      <c r="R168" s="14" t="s">
        <v>393</v>
      </c>
      <c r="S168" s="249">
        <v>21</v>
      </c>
      <c r="T168" s="80" t="s">
        <v>192</v>
      </c>
      <c r="V168" s="122">
        <v>161</v>
      </c>
      <c r="W168" s="26">
        <v>1</v>
      </c>
      <c r="X168" s="26">
        <v>1</v>
      </c>
      <c r="Y168" s="26">
        <v>1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1</v>
      </c>
      <c r="AF168" s="26">
        <v>1</v>
      </c>
      <c r="AG168" s="26">
        <v>1</v>
      </c>
      <c r="AH168" s="26">
        <v>1</v>
      </c>
      <c r="AI168" s="80" t="s">
        <v>577</v>
      </c>
      <c r="AM168" s="122">
        <v>161</v>
      </c>
      <c r="AN168" s="26">
        <f>W168*POLICY!$K162</f>
        <v>1</v>
      </c>
      <c r="AO168" s="26">
        <f>X168*POLICY!$K162</f>
        <v>1</v>
      </c>
      <c r="AP168" s="26">
        <f>Y168*POLICY!$K162</f>
        <v>1</v>
      </c>
      <c r="AQ168" s="26">
        <f>Z168*POLICY!$K162</f>
        <v>0</v>
      </c>
      <c r="AR168" s="26">
        <f>AA168*POLICY!$K162</f>
        <v>0</v>
      </c>
      <c r="AS168" s="26">
        <f>AB168*POLICY!$K162</f>
        <v>0</v>
      </c>
      <c r="AT168" s="26">
        <f>AC168*POLICY!$K162</f>
        <v>0</v>
      </c>
      <c r="AU168" s="26">
        <f>AD168*POLICY!$K162</f>
        <v>0</v>
      </c>
      <c r="AV168" s="26">
        <f>AE168*POLICY!$K162</f>
        <v>1</v>
      </c>
      <c r="AW168" s="26">
        <f>AF168*POLICY!$K162</f>
        <v>1</v>
      </c>
      <c r="AX168" s="26">
        <f>AG168*POLICY!$K162</f>
        <v>1</v>
      </c>
      <c r="AY168" s="167">
        <f>AH168*POLICY!$K162</f>
        <v>1</v>
      </c>
    </row>
    <row r="169" spans="1:51" x14ac:dyDescent="0.2">
      <c r="A169" s="14" t="s">
        <v>392</v>
      </c>
      <c r="B169" s="249">
        <v>21</v>
      </c>
      <c r="C169" s="242" t="s">
        <v>190</v>
      </c>
      <c r="D169" s="72">
        <v>162</v>
      </c>
      <c r="E169" s="26">
        <v>0</v>
      </c>
      <c r="F169" s="26">
        <v>0</v>
      </c>
      <c r="G169" s="26">
        <v>0</v>
      </c>
      <c r="H169" s="26">
        <v>1</v>
      </c>
      <c r="I169" s="26">
        <v>1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R169" s="14" t="s">
        <v>392</v>
      </c>
      <c r="S169" s="249">
        <v>21</v>
      </c>
      <c r="T169" s="242" t="s">
        <v>190</v>
      </c>
      <c r="V169" s="122">
        <v>162</v>
      </c>
      <c r="W169" s="26">
        <v>0</v>
      </c>
      <c r="X169" s="26">
        <v>0</v>
      </c>
      <c r="Y169" s="26">
        <v>0</v>
      </c>
      <c r="Z169" s="26">
        <v>1</v>
      </c>
      <c r="AA169" s="26">
        <v>1</v>
      </c>
      <c r="AB169" s="26">
        <v>0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80" t="s">
        <v>578</v>
      </c>
      <c r="AM169" s="122">
        <v>162</v>
      </c>
      <c r="AN169" s="26">
        <f>W169*POLICY!$K163</f>
        <v>0</v>
      </c>
      <c r="AO169" s="26">
        <f>X169*POLICY!$K163</f>
        <v>0</v>
      </c>
      <c r="AP169" s="26">
        <f>Y169*POLICY!$K163</f>
        <v>0</v>
      </c>
      <c r="AQ169" s="26">
        <f>Z169*POLICY!$K163</f>
        <v>1</v>
      </c>
      <c r="AR169" s="26">
        <f>AA169*POLICY!$K163</f>
        <v>1</v>
      </c>
      <c r="AS169" s="26">
        <f>AB169*POLICY!$K163</f>
        <v>0</v>
      </c>
      <c r="AT169" s="26">
        <f>AC169*POLICY!$K163</f>
        <v>0</v>
      </c>
      <c r="AU169" s="26">
        <f>AD169*POLICY!$K163</f>
        <v>0</v>
      </c>
      <c r="AV169" s="26">
        <f>AE169*POLICY!$K163</f>
        <v>0</v>
      </c>
      <c r="AW169" s="26">
        <f>AF169*POLICY!$K163</f>
        <v>0</v>
      </c>
      <c r="AX169" s="26">
        <f>AG169*POLICY!$K163</f>
        <v>0</v>
      </c>
      <c r="AY169" s="167">
        <f>AH169*POLICY!$K163</f>
        <v>0</v>
      </c>
    </row>
    <row r="170" spans="1:51" x14ac:dyDescent="0.2">
      <c r="A170" s="14" t="s">
        <v>393</v>
      </c>
      <c r="B170" s="249">
        <v>21</v>
      </c>
      <c r="C170" s="80" t="s">
        <v>190</v>
      </c>
      <c r="D170" s="72">
        <v>163</v>
      </c>
      <c r="E170" s="262">
        <v>1</v>
      </c>
      <c r="F170" s="262">
        <v>1</v>
      </c>
      <c r="G170" s="262">
        <v>1</v>
      </c>
      <c r="H170" s="262">
        <v>1</v>
      </c>
      <c r="I170" s="262">
        <v>1</v>
      </c>
      <c r="J170" s="262">
        <v>1</v>
      </c>
      <c r="K170" s="262">
        <v>1</v>
      </c>
      <c r="L170" s="262">
        <v>1</v>
      </c>
      <c r="M170" s="262">
        <v>1</v>
      </c>
      <c r="N170" s="262">
        <v>1</v>
      </c>
      <c r="O170" s="262">
        <v>1</v>
      </c>
      <c r="P170" s="262">
        <v>1</v>
      </c>
      <c r="R170" s="14" t="s">
        <v>393</v>
      </c>
      <c r="S170" s="249">
        <v>21</v>
      </c>
      <c r="T170" s="80" t="s">
        <v>190</v>
      </c>
      <c r="V170" s="122">
        <v>163</v>
      </c>
      <c r="W170" s="27" t="s">
        <v>579</v>
      </c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80"/>
      <c r="AM170" s="122">
        <v>163</v>
      </c>
      <c r="AN170" s="26" t="e">
        <f>W170*POLICY!$K164</f>
        <v>#VALUE!</v>
      </c>
      <c r="AO170" s="26">
        <f>X170*POLICY!$K164</f>
        <v>0</v>
      </c>
      <c r="AP170" s="26">
        <f>Y170*POLICY!$K164</f>
        <v>0</v>
      </c>
      <c r="AQ170" s="26">
        <f>Z170*POLICY!$K164</f>
        <v>0</v>
      </c>
      <c r="AR170" s="26">
        <f>AA170*POLICY!$K164</f>
        <v>0</v>
      </c>
      <c r="AS170" s="26">
        <f>AB170*POLICY!$K164</f>
        <v>0</v>
      </c>
      <c r="AT170" s="26">
        <f>AC170*POLICY!$K164</f>
        <v>0</v>
      </c>
      <c r="AU170" s="26">
        <f>AD170*POLICY!$K164</f>
        <v>0</v>
      </c>
      <c r="AV170" s="26">
        <f>AE170*POLICY!$K164</f>
        <v>0</v>
      </c>
      <c r="AW170" s="26">
        <f>AF170*POLICY!$K164</f>
        <v>0</v>
      </c>
      <c r="AX170" s="26">
        <f>AG170*POLICY!$K164</f>
        <v>0</v>
      </c>
      <c r="AY170" s="167">
        <f>AH170*POLICY!$K164</f>
        <v>0</v>
      </c>
    </row>
    <row r="171" spans="1:51" x14ac:dyDescent="0.2">
      <c r="A171" s="14" t="s">
        <v>393</v>
      </c>
      <c r="B171" s="249">
        <v>21</v>
      </c>
      <c r="C171" s="80" t="s">
        <v>190</v>
      </c>
      <c r="D171" s="72">
        <v>164</v>
      </c>
      <c r="E171" s="262">
        <v>1</v>
      </c>
      <c r="F171" s="262">
        <v>1</v>
      </c>
      <c r="G171" s="262">
        <v>1</v>
      </c>
      <c r="H171" s="262">
        <v>1</v>
      </c>
      <c r="I171" s="262">
        <v>1</v>
      </c>
      <c r="J171" s="262">
        <v>1</v>
      </c>
      <c r="K171" s="262">
        <v>1</v>
      </c>
      <c r="L171" s="262">
        <v>1</v>
      </c>
      <c r="M171" s="262">
        <v>1</v>
      </c>
      <c r="N171" s="262">
        <v>1</v>
      </c>
      <c r="O171" s="262">
        <v>1</v>
      </c>
      <c r="P171" s="262">
        <v>1</v>
      </c>
      <c r="R171" s="14" t="s">
        <v>393</v>
      </c>
      <c r="S171" s="249">
        <v>21</v>
      </c>
      <c r="T171" s="80" t="s">
        <v>190</v>
      </c>
      <c r="V171" s="122">
        <v>164</v>
      </c>
      <c r="W171" s="27" t="s">
        <v>579</v>
      </c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80"/>
      <c r="AM171" s="122">
        <v>164</v>
      </c>
      <c r="AN171" s="26" t="e">
        <f>W171*POLICY!$K165</f>
        <v>#VALUE!</v>
      </c>
      <c r="AO171" s="26">
        <f>X171*POLICY!$K165</f>
        <v>0</v>
      </c>
      <c r="AP171" s="26">
        <f>Y171*POLICY!$K165</f>
        <v>0</v>
      </c>
      <c r="AQ171" s="26">
        <f>Z171*POLICY!$K165</f>
        <v>0</v>
      </c>
      <c r="AR171" s="26">
        <f>AA171*POLICY!$K165</f>
        <v>0</v>
      </c>
      <c r="AS171" s="26">
        <f>AB171*POLICY!$K165</f>
        <v>0</v>
      </c>
      <c r="AT171" s="26">
        <f>AC171*POLICY!$K165</f>
        <v>0</v>
      </c>
      <c r="AU171" s="26">
        <f>AD171*POLICY!$K165</f>
        <v>0</v>
      </c>
      <c r="AV171" s="26">
        <f>AE171*POLICY!$K165</f>
        <v>0</v>
      </c>
      <c r="AW171" s="26">
        <f>AF171*POLICY!$K165</f>
        <v>0</v>
      </c>
      <c r="AX171" s="26">
        <f>AG171*POLICY!$K165</f>
        <v>0</v>
      </c>
      <c r="AY171" s="167">
        <f>AH171*POLICY!$K165</f>
        <v>0</v>
      </c>
    </row>
    <row r="172" spans="1:51" x14ac:dyDescent="0.2">
      <c r="A172" s="14" t="s">
        <v>393</v>
      </c>
      <c r="B172" s="249">
        <v>21</v>
      </c>
      <c r="C172" s="80" t="s">
        <v>190</v>
      </c>
      <c r="D172" s="72">
        <v>165</v>
      </c>
      <c r="E172" s="262">
        <v>1</v>
      </c>
      <c r="F172" s="262">
        <v>1</v>
      </c>
      <c r="G172" s="262">
        <v>1</v>
      </c>
      <c r="H172" s="262">
        <v>1</v>
      </c>
      <c r="I172" s="262">
        <v>1</v>
      </c>
      <c r="J172" s="262">
        <v>1</v>
      </c>
      <c r="K172" s="262">
        <v>1</v>
      </c>
      <c r="L172" s="262">
        <v>1</v>
      </c>
      <c r="M172" s="262">
        <v>1</v>
      </c>
      <c r="N172" s="262">
        <v>1</v>
      </c>
      <c r="O172" s="262">
        <v>1</v>
      </c>
      <c r="P172" s="262">
        <v>1</v>
      </c>
      <c r="R172" s="14" t="s">
        <v>393</v>
      </c>
      <c r="S172" s="249">
        <v>21</v>
      </c>
      <c r="T172" s="80" t="s">
        <v>190</v>
      </c>
      <c r="V172" s="122">
        <v>165</v>
      </c>
      <c r="W172" s="27" t="s">
        <v>579</v>
      </c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80"/>
      <c r="AM172" s="122">
        <v>165</v>
      </c>
      <c r="AN172" s="26" t="e">
        <f>W172*POLICY!$K166</f>
        <v>#VALUE!</v>
      </c>
      <c r="AO172" s="26">
        <f>X172*POLICY!$K166</f>
        <v>0</v>
      </c>
      <c r="AP172" s="26">
        <f>Y172*POLICY!$K166</f>
        <v>0</v>
      </c>
      <c r="AQ172" s="26">
        <f>Z172*POLICY!$K166</f>
        <v>0</v>
      </c>
      <c r="AR172" s="26">
        <f>AA172*POLICY!$K166</f>
        <v>0</v>
      </c>
      <c r="AS172" s="26">
        <f>AB172*POLICY!$K166</f>
        <v>0</v>
      </c>
      <c r="AT172" s="26">
        <f>AC172*POLICY!$K166</f>
        <v>0</v>
      </c>
      <c r="AU172" s="26">
        <f>AD172*POLICY!$K166</f>
        <v>0</v>
      </c>
      <c r="AV172" s="26">
        <f>AE172*POLICY!$K166</f>
        <v>0</v>
      </c>
      <c r="AW172" s="26">
        <f>AF172*POLICY!$K166</f>
        <v>0</v>
      </c>
      <c r="AX172" s="26">
        <f>AG172*POLICY!$K166</f>
        <v>0</v>
      </c>
      <c r="AY172" s="167">
        <f>AH172*POLICY!$K166</f>
        <v>0</v>
      </c>
    </row>
    <row r="173" spans="1:51" x14ac:dyDescent="0.2">
      <c r="A173" s="14" t="s">
        <v>366</v>
      </c>
      <c r="B173" s="249">
        <v>21</v>
      </c>
      <c r="C173" s="80" t="s">
        <v>190</v>
      </c>
      <c r="D173" s="72">
        <v>166</v>
      </c>
      <c r="E173" s="262">
        <v>1</v>
      </c>
      <c r="F173" s="262">
        <v>1</v>
      </c>
      <c r="G173" s="262">
        <v>1</v>
      </c>
      <c r="H173" s="262">
        <v>1</v>
      </c>
      <c r="I173" s="262">
        <v>1</v>
      </c>
      <c r="J173" s="262">
        <v>1</v>
      </c>
      <c r="K173" s="262">
        <v>1</v>
      </c>
      <c r="L173" s="262">
        <v>1</v>
      </c>
      <c r="M173" s="262">
        <v>1</v>
      </c>
      <c r="N173" s="262">
        <v>1</v>
      </c>
      <c r="O173" s="262">
        <v>1</v>
      </c>
      <c r="P173" s="262">
        <v>1</v>
      </c>
      <c r="R173" s="14" t="s">
        <v>366</v>
      </c>
      <c r="S173" s="249">
        <v>21</v>
      </c>
      <c r="T173" s="80" t="s">
        <v>190</v>
      </c>
      <c r="V173" s="122">
        <v>166</v>
      </c>
      <c r="W173" s="27" t="s">
        <v>579</v>
      </c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80"/>
      <c r="AM173" s="122">
        <v>166</v>
      </c>
      <c r="AN173" s="26" t="e">
        <f>W173*POLICY!$K167</f>
        <v>#VALUE!</v>
      </c>
      <c r="AO173" s="26">
        <f>X173*POLICY!$K167</f>
        <v>0</v>
      </c>
      <c r="AP173" s="26">
        <f>Y173*POLICY!$K167</f>
        <v>0</v>
      </c>
      <c r="AQ173" s="26">
        <f>Z173*POLICY!$K167</f>
        <v>0</v>
      </c>
      <c r="AR173" s="26">
        <f>AA173*POLICY!$K167</f>
        <v>0</v>
      </c>
      <c r="AS173" s="26">
        <f>AB173*POLICY!$K167</f>
        <v>0</v>
      </c>
      <c r="AT173" s="26">
        <f>AC173*POLICY!$K167</f>
        <v>0</v>
      </c>
      <c r="AU173" s="26">
        <f>AD173*POLICY!$K167</f>
        <v>0</v>
      </c>
      <c r="AV173" s="26">
        <f>AE173*POLICY!$K167</f>
        <v>0</v>
      </c>
      <c r="AW173" s="26">
        <f>AF173*POLICY!$K167</f>
        <v>0</v>
      </c>
      <c r="AX173" s="26">
        <f>AG173*POLICY!$K167</f>
        <v>0</v>
      </c>
      <c r="AY173" s="167">
        <f>AH173*POLICY!$K167</f>
        <v>0</v>
      </c>
    </row>
    <row r="174" spans="1:51" x14ac:dyDescent="0.2">
      <c r="A174" s="14" t="s">
        <v>366</v>
      </c>
      <c r="B174" s="249">
        <v>21</v>
      </c>
      <c r="C174" s="80" t="s">
        <v>190</v>
      </c>
      <c r="D174" s="72">
        <v>167</v>
      </c>
      <c r="E174" s="262">
        <v>1</v>
      </c>
      <c r="F174" s="262">
        <v>1</v>
      </c>
      <c r="G174" s="262">
        <v>1</v>
      </c>
      <c r="H174" s="262">
        <v>1</v>
      </c>
      <c r="I174" s="262">
        <v>1</v>
      </c>
      <c r="J174" s="262">
        <v>1</v>
      </c>
      <c r="K174" s="262">
        <v>1</v>
      </c>
      <c r="L174" s="262">
        <v>1</v>
      </c>
      <c r="M174" s="262">
        <v>1</v>
      </c>
      <c r="N174" s="262">
        <v>1</v>
      </c>
      <c r="O174" s="262">
        <v>1</v>
      </c>
      <c r="P174" s="262">
        <v>1</v>
      </c>
      <c r="R174" s="14" t="s">
        <v>366</v>
      </c>
      <c r="S174" s="249">
        <v>21</v>
      </c>
      <c r="T174" s="80" t="s">
        <v>190</v>
      </c>
      <c r="V174" s="122">
        <v>167</v>
      </c>
      <c r="W174" s="27" t="s">
        <v>579</v>
      </c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80"/>
      <c r="AM174" s="122">
        <v>167</v>
      </c>
      <c r="AN174" s="26" t="e">
        <f>W174*POLICY!$K168</f>
        <v>#VALUE!</v>
      </c>
      <c r="AO174" s="26">
        <f>X174*POLICY!$K168</f>
        <v>0</v>
      </c>
      <c r="AP174" s="26">
        <f>Y174*POLICY!$K168</f>
        <v>0</v>
      </c>
      <c r="AQ174" s="26">
        <f>Z174*POLICY!$K168</f>
        <v>0</v>
      </c>
      <c r="AR174" s="26">
        <f>AA174*POLICY!$K168</f>
        <v>0</v>
      </c>
      <c r="AS174" s="26">
        <f>AB174*POLICY!$K168</f>
        <v>0</v>
      </c>
      <c r="AT174" s="26">
        <f>AC174*POLICY!$K168</f>
        <v>0</v>
      </c>
      <c r="AU174" s="26">
        <f>AD174*POLICY!$K168</f>
        <v>0</v>
      </c>
      <c r="AV174" s="26">
        <f>AE174*POLICY!$K168</f>
        <v>0</v>
      </c>
      <c r="AW174" s="26">
        <f>AF174*POLICY!$K168</f>
        <v>0</v>
      </c>
      <c r="AX174" s="26">
        <f>AG174*POLICY!$K168</f>
        <v>0</v>
      </c>
      <c r="AY174" s="167">
        <f>AH174*POLICY!$K168</f>
        <v>0</v>
      </c>
    </row>
    <row r="175" spans="1:51" x14ac:dyDescent="0.2">
      <c r="A175" s="14" t="s">
        <v>391</v>
      </c>
      <c r="B175" s="249">
        <v>21</v>
      </c>
      <c r="C175" s="14" t="s">
        <v>189</v>
      </c>
      <c r="D175" s="72">
        <v>168</v>
      </c>
      <c r="E175" s="262">
        <v>1</v>
      </c>
      <c r="F175" s="262">
        <v>1</v>
      </c>
      <c r="G175" s="262">
        <v>1</v>
      </c>
      <c r="H175" s="262">
        <v>1</v>
      </c>
      <c r="I175" s="262">
        <v>1</v>
      </c>
      <c r="J175" s="262">
        <v>1</v>
      </c>
      <c r="K175" s="262">
        <v>1</v>
      </c>
      <c r="L175" s="262">
        <v>1</v>
      </c>
      <c r="M175" s="262">
        <v>1</v>
      </c>
      <c r="N175" s="262">
        <v>1</v>
      </c>
      <c r="O175" s="262">
        <v>1</v>
      </c>
      <c r="P175" s="262">
        <v>1</v>
      </c>
      <c r="R175" s="14" t="s">
        <v>391</v>
      </c>
      <c r="S175" s="249">
        <v>21</v>
      </c>
      <c r="T175" s="14" t="s">
        <v>189</v>
      </c>
      <c r="V175" s="122">
        <v>168</v>
      </c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M175" s="122">
        <v>168</v>
      </c>
      <c r="AN175" s="26">
        <f>W175*POLICY!$K169</f>
        <v>0</v>
      </c>
      <c r="AO175" s="26">
        <f>X175*POLICY!$K169</f>
        <v>0</v>
      </c>
      <c r="AP175" s="26">
        <f>Y175*POLICY!$K169</f>
        <v>0</v>
      </c>
      <c r="AQ175" s="26">
        <f>Z175*POLICY!$K169</f>
        <v>0</v>
      </c>
      <c r="AR175" s="26">
        <f>AA175*POLICY!$K169</f>
        <v>0</v>
      </c>
      <c r="AS175" s="26">
        <f>AB175*POLICY!$K169</f>
        <v>0</v>
      </c>
      <c r="AT175" s="26">
        <f>AC175*POLICY!$K169</f>
        <v>0</v>
      </c>
      <c r="AU175" s="26">
        <f>AD175*POLICY!$K169</f>
        <v>0</v>
      </c>
      <c r="AV175" s="26">
        <f>AE175*POLICY!$K169</f>
        <v>0</v>
      </c>
      <c r="AW175" s="26">
        <f>AF175*POLICY!$K169</f>
        <v>0</v>
      </c>
      <c r="AX175" s="26">
        <f>AG175*POLICY!$K169</f>
        <v>0</v>
      </c>
      <c r="AY175" s="167">
        <f>AH175*POLICY!$K169</f>
        <v>0</v>
      </c>
    </row>
    <row r="176" spans="1:51" x14ac:dyDescent="0.2">
      <c r="A176" s="14" t="s">
        <v>392</v>
      </c>
      <c r="B176" s="249">
        <v>21</v>
      </c>
      <c r="C176" s="80" t="s">
        <v>188</v>
      </c>
      <c r="D176" s="72">
        <v>169</v>
      </c>
      <c r="E176" s="26">
        <v>0</v>
      </c>
      <c r="F176" s="26">
        <v>0</v>
      </c>
      <c r="G176" s="26">
        <v>0</v>
      </c>
      <c r="H176" s="26">
        <v>1</v>
      </c>
      <c r="I176" s="26">
        <v>1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R176" s="14" t="s">
        <v>392</v>
      </c>
      <c r="S176" s="249">
        <v>21</v>
      </c>
      <c r="T176" s="80" t="s">
        <v>188</v>
      </c>
      <c r="V176" s="122">
        <v>169</v>
      </c>
      <c r="W176" s="26">
        <v>0</v>
      </c>
      <c r="X176" s="26">
        <v>0</v>
      </c>
      <c r="Y176" s="26">
        <v>0</v>
      </c>
      <c r="Z176" s="26">
        <v>1</v>
      </c>
      <c r="AA176" s="26">
        <v>1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80" t="s">
        <v>578</v>
      </c>
      <c r="AM176" s="122">
        <v>169</v>
      </c>
      <c r="AN176" s="26">
        <f>W176*POLICY!$K170</f>
        <v>0</v>
      </c>
      <c r="AO176" s="26">
        <f>X176*POLICY!$K170</f>
        <v>0</v>
      </c>
      <c r="AP176" s="26">
        <f>Y176*POLICY!$K170</f>
        <v>0</v>
      </c>
      <c r="AQ176" s="26">
        <f>Z176*POLICY!$K170</f>
        <v>1</v>
      </c>
      <c r="AR176" s="26">
        <f>AA176*POLICY!$K170</f>
        <v>1</v>
      </c>
      <c r="AS176" s="26">
        <f>AB176*POLICY!$K170</f>
        <v>0</v>
      </c>
      <c r="AT176" s="26">
        <f>AC176*POLICY!$K170</f>
        <v>0</v>
      </c>
      <c r="AU176" s="26">
        <f>AD176*POLICY!$K170</f>
        <v>0</v>
      </c>
      <c r="AV176" s="26">
        <f>AE176*POLICY!$K170</f>
        <v>0</v>
      </c>
      <c r="AW176" s="26">
        <f>AF176*POLICY!$K170</f>
        <v>0</v>
      </c>
      <c r="AX176" s="26">
        <f>AG176*POLICY!$K170</f>
        <v>0</v>
      </c>
      <c r="AY176" s="167">
        <f>AH176*POLICY!$K170</f>
        <v>0</v>
      </c>
    </row>
    <row r="177" spans="1:51" x14ac:dyDescent="0.2">
      <c r="A177" s="14" t="s">
        <v>391</v>
      </c>
      <c r="B177" s="249">
        <v>21</v>
      </c>
      <c r="C177" s="80" t="s">
        <v>188</v>
      </c>
      <c r="D177" s="72">
        <v>170</v>
      </c>
      <c r="E177" s="147">
        <v>1</v>
      </c>
      <c r="F177" s="147">
        <v>1</v>
      </c>
      <c r="G177" s="147">
        <v>1</v>
      </c>
      <c r="H177" s="147">
        <v>1</v>
      </c>
      <c r="I177" s="147">
        <v>1</v>
      </c>
      <c r="J177" s="147">
        <v>1</v>
      </c>
      <c r="K177" s="147">
        <v>0</v>
      </c>
      <c r="L177" s="147">
        <v>0</v>
      </c>
      <c r="M177" s="147">
        <v>1</v>
      </c>
      <c r="N177" s="147">
        <v>1</v>
      </c>
      <c r="O177" s="147">
        <v>1</v>
      </c>
      <c r="P177" s="147">
        <v>1</v>
      </c>
      <c r="R177" s="14" t="s">
        <v>391</v>
      </c>
      <c r="S177" s="249">
        <v>21</v>
      </c>
      <c r="T177" s="80" t="s">
        <v>188</v>
      </c>
      <c r="V177" s="122">
        <v>170</v>
      </c>
      <c r="W177" s="147">
        <v>1</v>
      </c>
      <c r="X177" s="147">
        <v>1</v>
      </c>
      <c r="Y177" s="147">
        <v>1</v>
      </c>
      <c r="Z177" s="147">
        <v>1</v>
      </c>
      <c r="AA177" s="147">
        <v>1</v>
      </c>
      <c r="AB177" s="147">
        <v>1</v>
      </c>
      <c r="AC177" s="147">
        <v>0</v>
      </c>
      <c r="AD177" s="147">
        <v>0</v>
      </c>
      <c r="AE177" s="147">
        <v>1</v>
      </c>
      <c r="AF177" s="147">
        <v>1</v>
      </c>
      <c r="AG177" s="147">
        <v>1</v>
      </c>
      <c r="AH177" s="147">
        <v>1</v>
      </c>
      <c r="AI177" s="80" t="s">
        <v>580</v>
      </c>
      <c r="AM177" s="122">
        <v>170</v>
      </c>
      <c r="AN177" s="26">
        <f>W177*POLICY!$K171</f>
        <v>1</v>
      </c>
      <c r="AO177" s="26">
        <f>X177*POLICY!$K171</f>
        <v>1</v>
      </c>
      <c r="AP177" s="26">
        <f>Y177*POLICY!$K171</f>
        <v>1</v>
      </c>
      <c r="AQ177" s="26">
        <f>Z177*POLICY!$K171</f>
        <v>1</v>
      </c>
      <c r="AR177" s="26">
        <f>AA177*POLICY!$K171</f>
        <v>1</v>
      </c>
      <c r="AS177" s="26">
        <f>AB177*POLICY!$K171</f>
        <v>1</v>
      </c>
      <c r="AT177" s="26">
        <f>AC177*POLICY!$K171</f>
        <v>0</v>
      </c>
      <c r="AU177" s="26">
        <f>AD177*POLICY!$K171</f>
        <v>0</v>
      </c>
      <c r="AV177" s="26">
        <f>AE177*POLICY!$K171</f>
        <v>1</v>
      </c>
      <c r="AW177" s="26">
        <f>AF177*POLICY!$K171</f>
        <v>1</v>
      </c>
      <c r="AX177" s="26">
        <f>AG177*POLICY!$K171</f>
        <v>1</v>
      </c>
      <c r="AY177" s="167">
        <f>AH177*POLICY!$K171</f>
        <v>1</v>
      </c>
    </row>
    <row r="178" spans="1:51" x14ac:dyDescent="0.2">
      <c r="A178" s="80" t="s">
        <v>393</v>
      </c>
      <c r="B178" s="249">
        <v>21</v>
      </c>
      <c r="C178" s="80" t="s">
        <v>188</v>
      </c>
      <c r="D178" s="72">
        <v>171</v>
      </c>
      <c r="E178" s="147">
        <v>1</v>
      </c>
      <c r="F178" s="147">
        <v>1</v>
      </c>
      <c r="G178" s="147">
        <v>1</v>
      </c>
      <c r="H178" s="147">
        <v>1</v>
      </c>
      <c r="I178" s="147">
        <v>1</v>
      </c>
      <c r="J178" s="147">
        <v>1</v>
      </c>
      <c r="K178" s="147">
        <v>0</v>
      </c>
      <c r="L178" s="147">
        <v>0</v>
      </c>
      <c r="M178" s="147">
        <v>1</v>
      </c>
      <c r="N178" s="147">
        <v>1</v>
      </c>
      <c r="O178" s="147">
        <v>1</v>
      </c>
      <c r="P178" s="147">
        <v>1</v>
      </c>
      <c r="R178" s="80" t="s">
        <v>393</v>
      </c>
      <c r="S178" s="249">
        <v>21</v>
      </c>
      <c r="T178" s="80" t="s">
        <v>188</v>
      </c>
      <c r="V178" s="122">
        <v>171</v>
      </c>
      <c r="W178" s="147">
        <v>1</v>
      </c>
      <c r="X178" s="147">
        <v>1</v>
      </c>
      <c r="Y178" s="147">
        <v>1</v>
      </c>
      <c r="Z178" s="147">
        <v>1</v>
      </c>
      <c r="AA178" s="147">
        <v>1</v>
      </c>
      <c r="AB178" s="147">
        <v>1</v>
      </c>
      <c r="AC178" s="147">
        <v>0</v>
      </c>
      <c r="AD178" s="147">
        <v>0</v>
      </c>
      <c r="AE178" s="147">
        <v>1</v>
      </c>
      <c r="AF178" s="147">
        <v>1</v>
      </c>
      <c r="AG178" s="147">
        <v>1</v>
      </c>
      <c r="AH178" s="147">
        <v>1</v>
      </c>
      <c r="AI178" s="80" t="s">
        <v>580</v>
      </c>
      <c r="AM178" s="122">
        <v>171</v>
      </c>
      <c r="AN178" s="26">
        <f>W178*POLICY!$K172</f>
        <v>1</v>
      </c>
      <c r="AO178" s="26">
        <f>X178*POLICY!$K172</f>
        <v>1</v>
      </c>
      <c r="AP178" s="26">
        <f>Y178*POLICY!$K172</f>
        <v>1</v>
      </c>
      <c r="AQ178" s="26">
        <f>Z178*POLICY!$K172</f>
        <v>1</v>
      </c>
      <c r="AR178" s="26">
        <f>AA178*POLICY!$K172</f>
        <v>1</v>
      </c>
      <c r="AS178" s="26">
        <f>AB178*POLICY!$K172</f>
        <v>1</v>
      </c>
      <c r="AT178" s="26">
        <f>AC178*POLICY!$K172</f>
        <v>0</v>
      </c>
      <c r="AU178" s="26">
        <f>AD178*POLICY!$K172</f>
        <v>0</v>
      </c>
      <c r="AV178" s="26">
        <f>AE178*POLICY!$K172</f>
        <v>1</v>
      </c>
      <c r="AW178" s="26">
        <f>AF178*POLICY!$K172</f>
        <v>1</v>
      </c>
      <c r="AX178" s="26">
        <f>AG178*POLICY!$K172</f>
        <v>1</v>
      </c>
      <c r="AY178" s="167">
        <f>AH178*POLICY!$K172</f>
        <v>1</v>
      </c>
    </row>
    <row r="179" spans="1:51" x14ac:dyDescent="0.2">
      <c r="A179" s="80" t="s">
        <v>393</v>
      </c>
      <c r="B179" s="249">
        <v>21</v>
      </c>
      <c r="C179" s="80" t="s">
        <v>188</v>
      </c>
      <c r="D179" s="72">
        <v>172</v>
      </c>
      <c r="E179" s="147">
        <v>1</v>
      </c>
      <c r="F179" s="147">
        <v>1</v>
      </c>
      <c r="G179" s="147">
        <v>1</v>
      </c>
      <c r="H179" s="147">
        <v>1</v>
      </c>
      <c r="I179" s="147">
        <v>1</v>
      </c>
      <c r="J179" s="147">
        <v>1</v>
      </c>
      <c r="K179" s="147">
        <v>0</v>
      </c>
      <c r="L179" s="147">
        <v>0</v>
      </c>
      <c r="M179" s="147">
        <v>1</v>
      </c>
      <c r="N179" s="147">
        <v>1</v>
      </c>
      <c r="O179" s="147">
        <v>1</v>
      </c>
      <c r="P179" s="147">
        <v>1</v>
      </c>
      <c r="R179" s="80" t="s">
        <v>393</v>
      </c>
      <c r="S179" s="249">
        <v>21</v>
      </c>
      <c r="T179" s="80" t="s">
        <v>188</v>
      </c>
      <c r="V179" s="122">
        <v>172</v>
      </c>
      <c r="W179" s="147">
        <v>1</v>
      </c>
      <c r="X179" s="147">
        <v>1</v>
      </c>
      <c r="Y179" s="147">
        <v>1</v>
      </c>
      <c r="Z179" s="147">
        <v>1</v>
      </c>
      <c r="AA179" s="147">
        <v>1</v>
      </c>
      <c r="AB179" s="147">
        <v>1</v>
      </c>
      <c r="AC179" s="147">
        <v>0</v>
      </c>
      <c r="AD179" s="147">
        <v>0</v>
      </c>
      <c r="AE179" s="147">
        <v>1</v>
      </c>
      <c r="AF179" s="147">
        <v>1</v>
      </c>
      <c r="AG179" s="147">
        <v>1</v>
      </c>
      <c r="AH179" s="147">
        <v>1</v>
      </c>
      <c r="AI179" s="80" t="s">
        <v>580</v>
      </c>
      <c r="AM179" s="122">
        <v>172</v>
      </c>
      <c r="AN179" s="26">
        <f>W179*POLICY!$K173</f>
        <v>1</v>
      </c>
      <c r="AO179" s="26">
        <f>X179*POLICY!$K173</f>
        <v>1</v>
      </c>
      <c r="AP179" s="26">
        <f>Y179*POLICY!$K173</f>
        <v>1</v>
      </c>
      <c r="AQ179" s="26">
        <f>Z179*POLICY!$K173</f>
        <v>1</v>
      </c>
      <c r="AR179" s="26">
        <f>AA179*POLICY!$K173</f>
        <v>1</v>
      </c>
      <c r="AS179" s="26">
        <f>AB179*POLICY!$K173</f>
        <v>1</v>
      </c>
      <c r="AT179" s="26">
        <f>AC179*POLICY!$K173</f>
        <v>0</v>
      </c>
      <c r="AU179" s="26">
        <f>AD179*POLICY!$K173</f>
        <v>0</v>
      </c>
      <c r="AV179" s="26">
        <f>AE179*POLICY!$K173</f>
        <v>1</v>
      </c>
      <c r="AW179" s="26">
        <f>AF179*POLICY!$K173</f>
        <v>1</v>
      </c>
      <c r="AX179" s="26">
        <f>AG179*POLICY!$K173</f>
        <v>1</v>
      </c>
      <c r="AY179" s="167">
        <f>AH179*POLICY!$K173</f>
        <v>1</v>
      </c>
    </row>
    <row r="180" spans="1:51" x14ac:dyDescent="0.2">
      <c r="A180" s="14" t="s">
        <v>362</v>
      </c>
      <c r="B180" s="249">
        <v>21</v>
      </c>
      <c r="C180" s="14" t="s">
        <v>191</v>
      </c>
      <c r="D180" s="72">
        <v>173</v>
      </c>
      <c r="E180" s="147">
        <v>1</v>
      </c>
      <c r="F180" s="147">
        <v>1</v>
      </c>
      <c r="G180" s="147">
        <v>1</v>
      </c>
      <c r="H180" s="147">
        <v>1</v>
      </c>
      <c r="I180" s="147">
        <v>1</v>
      </c>
      <c r="J180" s="147">
        <v>1</v>
      </c>
      <c r="K180" s="147">
        <v>1</v>
      </c>
      <c r="L180" s="147">
        <v>1</v>
      </c>
      <c r="M180" s="147">
        <v>1</v>
      </c>
      <c r="N180" s="147">
        <v>1</v>
      </c>
      <c r="O180" s="147">
        <v>1</v>
      </c>
      <c r="P180" s="147">
        <v>1</v>
      </c>
      <c r="R180" s="14" t="s">
        <v>362</v>
      </c>
      <c r="S180" s="249">
        <v>21</v>
      </c>
      <c r="T180" s="14" t="s">
        <v>191</v>
      </c>
      <c r="V180" s="122">
        <v>173</v>
      </c>
      <c r="W180" s="147">
        <v>1</v>
      </c>
      <c r="X180" s="147">
        <v>1</v>
      </c>
      <c r="Y180" s="147">
        <v>1</v>
      </c>
      <c r="Z180" s="147">
        <v>1</v>
      </c>
      <c r="AA180" s="147">
        <v>1</v>
      </c>
      <c r="AB180" s="147">
        <v>1</v>
      </c>
      <c r="AC180" s="147">
        <v>1</v>
      </c>
      <c r="AD180" s="147">
        <v>1</v>
      </c>
      <c r="AE180" s="147">
        <v>1</v>
      </c>
      <c r="AF180" s="147">
        <v>1</v>
      </c>
      <c r="AG180" s="147">
        <v>1</v>
      </c>
      <c r="AH180" s="147">
        <v>1</v>
      </c>
      <c r="AM180" s="122">
        <v>173</v>
      </c>
      <c r="AN180" s="26">
        <f>W180*POLICY!$K174</f>
        <v>1</v>
      </c>
      <c r="AO180" s="26">
        <f>X180*POLICY!$K174</f>
        <v>1</v>
      </c>
      <c r="AP180" s="26">
        <f>Y180*POLICY!$K174</f>
        <v>1</v>
      </c>
      <c r="AQ180" s="26">
        <f>Z180*POLICY!$K174</f>
        <v>1</v>
      </c>
      <c r="AR180" s="26">
        <f>AA180*POLICY!$K174</f>
        <v>1</v>
      </c>
      <c r="AS180" s="26">
        <f>AB180*POLICY!$K174</f>
        <v>1</v>
      </c>
      <c r="AT180" s="26">
        <f>AC180*POLICY!$K174</f>
        <v>1</v>
      </c>
      <c r="AU180" s="26">
        <f>AD180*POLICY!$K174</f>
        <v>1</v>
      </c>
      <c r="AV180" s="26">
        <f>AE180*POLICY!$K174</f>
        <v>1</v>
      </c>
      <c r="AW180" s="26">
        <f>AF180*POLICY!$K174</f>
        <v>1</v>
      </c>
      <c r="AX180" s="26">
        <f>AG180*POLICY!$K174</f>
        <v>1</v>
      </c>
      <c r="AY180" s="167">
        <f>AH180*POLICY!$K174</f>
        <v>1</v>
      </c>
    </row>
    <row r="181" spans="1:51" x14ac:dyDescent="0.2">
      <c r="A181" s="14" t="s">
        <v>391</v>
      </c>
      <c r="B181" s="249">
        <v>21</v>
      </c>
      <c r="C181" s="14" t="s">
        <v>191</v>
      </c>
      <c r="D181" s="72">
        <v>174</v>
      </c>
      <c r="E181" s="262">
        <v>1</v>
      </c>
      <c r="F181" s="262">
        <v>1</v>
      </c>
      <c r="G181" s="262">
        <v>1</v>
      </c>
      <c r="H181" s="262">
        <v>1</v>
      </c>
      <c r="I181" s="262">
        <v>1</v>
      </c>
      <c r="J181" s="262">
        <v>1</v>
      </c>
      <c r="K181" s="262">
        <v>1</v>
      </c>
      <c r="L181" s="262">
        <v>1</v>
      </c>
      <c r="M181" s="262">
        <v>1</v>
      </c>
      <c r="N181" s="262">
        <v>1</v>
      </c>
      <c r="O181" s="262">
        <v>1</v>
      </c>
      <c r="P181" s="262">
        <v>1</v>
      </c>
      <c r="R181" s="14" t="s">
        <v>391</v>
      </c>
      <c r="S181" s="249">
        <v>21</v>
      </c>
      <c r="T181" s="14" t="s">
        <v>191</v>
      </c>
      <c r="V181" s="122">
        <v>174</v>
      </c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M181" s="122">
        <v>174</v>
      </c>
      <c r="AN181" s="26">
        <f>W181*POLICY!$K175</f>
        <v>0</v>
      </c>
      <c r="AO181" s="26">
        <f>X181*POLICY!$K175</f>
        <v>0</v>
      </c>
      <c r="AP181" s="26">
        <f>Y181*POLICY!$K175</f>
        <v>0</v>
      </c>
      <c r="AQ181" s="26">
        <f>Z181*POLICY!$K175</f>
        <v>0</v>
      </c>
      <c r="AR181" s="26">
        <f>AA181*POLICY!$K175</f>
        <v>0</v>
      </c>
      <c r="AS181" s="26">
        <f>AB181*POLICY!$K175</f>
        <v>0</v>
      </c>
      <c r="AT181" s="26">
        <f>AC181*POLICY!$K175</f>
        <v>0</v>
      </c>
      <c r="AU181" s="26">
        <f>AD181*POLICY!$K175</f>
        <v>0</v>
      </c>
      <c r="AV181" s="26">
        <f>AE181*POLICY!$K175</f>
        <v>0</v>
      </c>
      <c r="AW181" s="26">
        <f>AF181*POLICY!$K175</f>
        <v>0</v>
      </c>
      <c r="AX181" s="26">
        <f>AG181*POLICY!$K175</f>
        <v>0</v>
      </c>
      <c r="AY181" s="167">
        <f>AH181*POLICY!$K175</f>
        <v>0</v>
      </c>
    </row>
    <row r="182" spans="1:51" x14ac:dyDescent="0.2">
      <c r="A182" s="14" t="s">
        <v>393</v>
      </c>
      <c r="B182" s="249">
        <v>21</v>
      </c>
      <c r="C182" s="14" t="s">
        <v>191</v>
      </c>
      <c r="D182" s="72">
        <v>175</v>
      </c>
      <c r="E182" s="262">
        <v>1</v>
      </c>
      <c r="F182" s="262">
        <v>1</v>
      </c>
      <c r="G182" s="262">
        <v>1</v>
      </c>
      <c r="H182" s="262">
        <v>1</v>
      </c>
      <c r="I182" s="262">
        <v>1</v>
      </c>
      <c r="J182" s="262">
        <v>1</v>
      </c>
      <c r="K182" s="262">
        <v>1</v>
      </c>
      <c r="L182" s="262">
        <v>1</v>
      </c>
      <c r="M182" s="262">
        <v>1</v>
      </c>
      <c r="N182" s="262">
        <v>1</v>
      </c>
      <c r="O182" s="262">
        <v>1</v>
      </c>
      <c r="P182" s="262">
        <v>1</v>
      </c>
      <c r="R182" s="14" t="s">
        <v>393</v>
      </c>
      <c r="S182" s="249">
        <v>21</v>
      </c>
      <c r="T182" s="14" t="s">
        <v>191</v>
      </c>
      <c r="V182" s="122">
        <v>175</v>
      </c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80"/>
      <c r="AM182" s="122">
        <v>175</v>
      </c>
      <c r="AN182" s="26">
        <f>W182*POLICY!$K176</f>
        <v>0</v>
      </c>
      <c r="AO182" s="26">
        <f>X182*POLICY!$K176</f>
        <v>0</v>
      </c>
      <c r="AP182" s="26">
        <f>Y182*POLICY!$K176</f>
        <v>0</v>
      </c>
      <c r="AQ182" s="26">
        <f>Z182*POLICY!$K176</f>
        <v>0</v>
      </c>
      <c r="AR182" s="26">
        <f>AA182*POLICY!$K176</f>
        <v>0</v>
      </c>
      <c r="AS182" s="26">
        <f>AB182*POLICY!$K176</f>
        <v>0</v>
      </c>
      <c r="AT182" s="26">
        <f>AC182*POLICY!$K176</f>
        <v>0</v>
      </c>
      <c r="AU182" s="26">
        <f>AD182*POLICY!$K176</f>
        <v>0</v>
      </c>
      <c r="AV182" s="26">
        <f>AE182*POLICY!$K176</f>
        <v>0</v>
      </c>
      <c r="AW182" s="26">
        <f>AF182*POLICY!$K176</f>
        <v>0</v>
      </c>
      <c r="AX182" s="26">
        <f>AG182*POLICY!$K176</f>
        <v>0</v>
      </c>
      <c r="AY182" s="167">
        <f>AH182*POLICY!$K176</f>
        <v>0</v>
      </c>
    </row>
    <row r="183" spans="1:51" x14ac:dyDescent="0.2">
      <c r="A183" s="14" t="s">
        <v>366</v>
      </c>
      <c r="B183" s="249">
        <v>21</v>
      </c>
      <c r="C183" s="14" t="s">
        <v>191</v>
      </c>
      <c r="D183" s="72">
        <v>176</v>
      </c>
      <c r="E183" s="262">
        <v>1</v>
      </c>
      <c r="F183" s="262">
        <v>1</v>
      </c>
      <c r="G183" s="262">
        <v>1</v>
      </c>
      <c r="H183" s="262">
        <v>1</v>
      </c>
      <c r="I183" s="262">
        <v>1</v>
      </c>
      <c r="J183" s="262">
        <v>1</v>
      </c>
      <c r="K183" s="262">
        <v>1</v>
      </c>
      <c r="L183" s="262">
        <v>1</v>
      </c>
      <c r="M183" s="262">
        <v>1</v>
      </c>
      <c r="N183" s="262">
        <v>1</v>
      </c>
      <c r="O183" s="262">
        <v>1</v>
      </c>
      <c r="P183" s="262">
        <v>1</v>
      </c>
      <c r="R183" s="14" t="s">
        <v>366</v>
      </c>
      <c r="S183" s="249">
        <v>21</v>
      </c>
      <c r="T183" s="14" t="s">
        <v>191</v>
      </c>
      <c r="V183" s="122">
        <v>176</v>
      </c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80"/>
      <c r="AM183" s="122">
        <v>176</v>
      </c>
      <c r="AN183" s="26">
        <f>W183*POLICY!$K177</f>
        <v>0</v>
      </c>
      <c r="AO183" s="26">
        <f>X183*POLICY!$K177</f>
        <v>0</v>
      </c>
      <c r="AP183" s="26">
        <f>Y183*POLICY!$K177</f>
        <v>0</v>
      </c>
      <c r="AQ183" s="26">
        <f>Z183*POLICY!$K177</f>
        <v>0</v>
      </c>
      <c r="AR183" s="26">
        <f>AA183*POLICY!$K177</f>
        <v>0</v>
      </c>
      <c r="AS183" s="26">
        <f>AB183*POLICY!$K177</f>
        <v>0</v>
      </c>
      <c r="AT183" s="26">
        <f>AC183*POLICY!$K177</f>
        <v>0</v>
      </c>
      <c r="AU183" s="26">
        <f>AD183*POLICY!$K177</f>
        <v>0</v>
      </c>
      <c r="AV183" s="26">
        <f>AE183*POLICY!$K177</f>
        <v>0</v>
      </c>
      <c r="AW183" s="26">
        <f>AF183*POLICY!$K177</f>
        <v>0</v>
      </c>
      <c r="AX183" s="26">
        <f>AG183*POLICY!$K177</f>
        <v>0</v>
      </c>
      <c r="AY183" s="167">
        <f>AH183*POLICY!$K177</f>
        <v>0</v>
      </c>
    </row>
    <row r="184" spans="1:51" x14ac:dyDescent="0.2">
      <c r="A184" s="14" t="s">
        <v>362</v>
      </c>
      <c r="B184" s="249">
        <v>21</v>
      </c>
      <c r="C184" s="14" t="s">
        <v>270</v>
      </c>
      <c r="D184" s="72">
        <v>177</v>
      </c>
      <c r="E184" s="147">
        <v>1</v>
      </c>
      <c r="F184" s="147">
        <v>1</v>
      </c>
      <c r="G184" s="147">
        <v>1</v>
      </c>
      <c r="H184" s="147">
        <v>1</v>
      </c>
      <c r="I184" s="147">
        <v>1</v>
      </c>
      <c r="J184" s="147">
        <v>1</v>
      </c>
      <c r="K184" s="147">
        <v>1</v>
      </c>
      <c r="L184" s="147">
        <v>1</v>
      </c>
      <c r="M184" s="147">
        <v>1</v>
      </c>
      <c r="N184" s="147">
        <v>1</v>
      </c>
      <c r="O184" s="147">
        <v>1</v>
      </c>
      <c r="P184" s="147">
        <v>1</v>
      </c>
      <c r="R184" s="14" t="s">
        <v>362</v>
      </c>
      <c r="S184" s="249">
        <v>21</v>
      </c>
      <c r="T184" s="14" t="s">
        <v>270</v>
      </c>
      <c r="V184" s="122">
        <v>177</v>
      </c>
      <c r="W184" s="147">
        <v>1</v>
      </c>
      <c r="X184" s="147">
        <v>1</v>
      </c>
      <c r="Y184" s="147">
        <v>1</v>
      </c>
      <c r="Z184" s="147">
        <v>1</v>
      </c>
      <c r="AA184" s="147">
        <v>1</v>
      </c>
      <c r="AB184" s="147">
        <v>1</v>
      </c>
      <c r="AC184" s="147">
        <v>1</v>
      </c>
      <c r="AD184" s="147">
        <v>1</v>
      </c>
      <c r="AE184" s="147">
        <v>1</v>
      </c>
      <c r="AF184" s="147">
        <v>1</v>
      </c>
      <c r="AG184" s="147">
        <v>1</v>
      </c>
      <c r="AH184" s="147">
        <v>1</v>
      </c>
      <c r="AM184" s="122">
        <v>177</v>
      </c>
      <c r="AN184" s="26">
        <f>W184*POLICY!$K178</f>
        <v>1</v>
      </c>
      <c r="AO184" s="26">
        <f>X184*POLICY!$K178</f>
        <v>1</v>
      </c>
      <c r="AP184" s="26">
        <f>Y184*POLICY!$K178</f>
        <v>1</v>
      </c>
      <c r="AQ184" s="26">
        <f>Z184*POLICY!$K178</f>
        <v>1</v>
      </c>
      <c r="AR184" s="26">
        <f>AA184*POLICY!$K178</f>
        <v>1</v>
      </c>
      <c r="AS184" s="26">
        <f>AB184*POLICY!$K178</f>
        <v>1</v>
      </c>
      <c r="AT184" s="26">
        <f>AC184*POLICY!$K178</f>
        <v>1</v>
      </c>
      <c r="AU184" s="26">
        <f>AD184*POLICY!$K178</f>
        <v>1</v>
      </c>
      <c r="AV184" s="26">
        <f>AE184*POLICY!$K178</f>
        <v>1</v>
      </c>
      <c r="AW184" s="26">
        <f>AF184*POLICY!$K178</f>
        <v>1</v>
      </c>
      <c r="AX184" s="26">
        <f>AG184*POLICY!$K178</f>
        <v>1</v>
      </c>
      <c r="AY184" s="167">
        <f>AH184*POLICY!$K178</f>
        <v>1</v>
      </c>
    </row>
    <row r="185" spans="1:51" x14ac:dyDescent="0.2">
      <c r="A185" s="14" t="s">
        <v>364</v>
      </c>
      <c r="B185" s="249">
        <v>21</v>
      </c>
      <c r="C185" s="14" t="s">
        <v>270</v>
      </c>
      <c r="D185" s="72">
        <v>178</v>
      </c>
      <c r="E185" s="262">
        <v>1</v>
      </c>
      <c r="F185" s="262">
        <v>1</v>
      </c>
      <c r="G185" s="262">
        <v>1</v>
      </c>
      <c r="H185" s="262">
        <v>1</v>
      </c>
      <c r="I185" s="262">
        <v>1</v>
      </c>
      <c r="J185" s="262">
        <v>1</v>
      </c>
      <c r="K185" s="262">
        <v>1</v>
      </c>
      <c r="L185" s="262">
        <v>1</v>
      </c>
      <c r="M185" s="262">
        <v>1</v>
      </c>
      <c r="N185" s="262">
        <v>1</v>
      </c>
      <c r="O185" s="262">
        <v>1</v>
      </c>
      <c r="P185" s="262">
        <v>1</v>
      </c>
      <c r="R185" s="14" t="s">
        <v>364</v>
      </c>
      <c r="S185" s="249">
        <v>21</v>
      </c>
      <c r="T185" s="14" t="s">
        <v>270</v>
      </c>
      <c r="V185" s="122">
        <v>178</v>
      </c>
      <c r="AM185" s="122">
        <v>178</v>
      </c>
      <c r="AN185" s="26">
        <f>W185*POLICY!$K179</f>
        <v>0</v>
      </c>
      <c r="AO185" s="26">
        <f>X185*POLICY!$K179</f>
        <v>0</v>
      </c>
      <c r="AP185" s="26">
        <f>Y185*POLICY!$K179</f>
        <v>0</v>
      </c>
      <c r="AQ185" s="26">
        <f>Z185*POLICY!$K179</f>
        <v>0</v>
      </c>
      <c r="AR185" s="26">
        <f>AA185*POLICY!$K179</f>
        <v>0</v>
      </c>
      <c r="AS185" s="26">
        <f>AB185*POLICY!$K179</f>
        <v>0</v>
      </c>
      <c r="AT185" s="26">
        <f>AC185*POLICY!$K179</f>
        <v>0</v>
      </c>
      <c r="AU185" s="26">
        <f>AD185*POLICY!$K179</f>
        <v>0</v>
      </c>
      <c r="AV185" s="26">
        <f>AE185*POLICY!$K179</f>
        <v>0</v>
      </c>
      <c r="AW185" s="26">
        <f>AF185*POLICY!$K179</f>
        <v>0</v>
      </c>
      <c r="AX185" s="26">
        <f>AG185*POLICY!$K179</f>
        <v>0</v>
      </c>
      <c r="AY185" s="167">
        <f>AH185*POLICY!$K179</f>
        <v>0</v>
      </c>
    </row>
    <row r="186" spans="1:51" x14ac:dyDescent="0.2">
      <c r="A186" s="14" t="s">
        <v>391</v>
      </c>
      <c r="B186" s="249">
        <v>21</v>
      </c>
      <c r="C186" s="14" t="s">
        <v>270</v>
      </c>
      <c r="D186" s="72">
        <v>179</v>
      </c>
      <c r="E186" s="262">
        <v>1</v>
      </c>
      <c r="F186" s="262">
        <v>1</v>
      </c>
      <c r="G186" s="262">
        <v>1</v>
      </c>
      <c r="H186" s="262">
        <v>1</v>
      </c>
      <c r="I186" s="262">
        <v>1</v>
      </c>
      <c r="J186" s="262">
        <v>1</v>
      </c>
      <c r="K186" s="262">
        <v>1</v>
      </c>
      <c r="L186" s="262">
        <v>1</v>
      </c>
      <c r="M186" s="262">
        <v>1</v>
      </c>
      <c r="N186" s="262">
        <v>1</v>
      </c>
      <c r="O186" s="262">
        <v>1</v>
      </c>
      <c r="P186" s="262">
        <v>1</v>
      </c>
      <c r="R186" s="14" t="s">
        <v>391</v>
      </c>
      <c r="S186" s="249">
        <v>21</v>
      </c>
      <c r="T186" s="14" t="s">
        <v>270</v>
      </c>
      <c r="V186" s="122">
        <v>179</v>
      </c>
      <c r="AM186" s="122">
        <v>179</v>
      </c>
      <c r="AN186" s="26">
        <f>W186*POLICY!$K180</f>
        <v>0</v>
      </c>
      <c r="AO186" s="26">
        <f>X186*POLICY!$K180</f>
        <v>0</v>
      </c>
      <c r="AP186" s="26">
        <f>Y186*POLICY!$K180</f>
        <v>0</v>
      </c>
      <c r="AQ186" s="26">
        <f>Z186*POLICY!$K180</f>
        <v>0</v>
      </c>
      <c r="AR186" s="26">
        <f>AA186*POLICY!$K180</f>
        <v>0</v>
      </c>
      <c r="AS186" s="26">
        <f>AB186*POLICY!$K180</f>
        <v>0</v>
      </c>
      <c r="AT186" s="26">
        <f>AC186*POLICY!$K180</f>
        <v>0</v>
      </c>
      <c r="AU186" s="26">
        <f>AD186*POLICY!$K180</f>
        <v>0</v>
      </c>
      <c r="AV186" s="26">
        <f>AE186*POLICY!$K180</f>
        <v>0</v>
      </c>
      <c r="AW186" s="26">
        <f>AF186*POLICY!$K180</f>
        <v>0</v>
      </c>
      <c r="AX186" s="26">
        <f>AG186*POLICY!$K180</f>
        <v>0</v>
      </c>
      <c r="AY186" s="167">
        <f>AH186*POLICY!$K180</f>
        <v>0</v>
      </c>
    </row>
    <row r="187" spans="1:51" x14ac:dyDescent="0.2">
      <c r="A187" t="s">
        <v>393</v>
      </c>
      <c r="B187" s="249">
        <v>21</v>
      </c>
      <c r="C187" s="14" t="s">
        <v>270</v>
      </c>
      <c r="D187" s="72">
        <v>180</v>
      </c>
      <c r="E187" s="262">
        <v>1</v>
      </c>
      <c r="F187" s="262">
        <v>1</v>
      </c>
      <c r="G187" s="262">
        <v>1</v>
      </c>
      <c r="H187" s="262">
        <v>1</v>
      </c>
      <c r="I187" s="262">
        <v>1</v>
      </c>
      <c r="J187" s="262">
        <v>1</v>
      </c>
      <c r="K187" s="262">
        <v>1</v>
      </c>
      <c r="L187" s="262">
        <v>1</v>
      </c>
      <c r="M187" s="262">
        <v>1</v>
      </c>
      <c r="N187" s="262">
        <v>1</v>
      </c>
      <c r="O187" s="262">
        <v>1</v>
      </c>
      <c r="P187" s="262">
        <v>1</v>
      </c>
      <c r="R187" t="s">
        <v>393</v>
      </c>
      <c r="S187" s="249">
        <v>21</v>
      </c>
      <c r="T187" s="14" t="s">
        <v>270</v>
      </c>
      <c r="V187" s="122">
        <v>180</v>
      </c>
      <c r="AM187" s="122">
        <v>180</v>
      </c>
      <c r="AN187" s="26">
        <f>W187*POLICY!$K181</f>
        <v>0</v>
      </c>
      <c r="AO187" s="26">
        <f>X187*POLICY!$K181</f>
        <v>0</v>
      </c>
      <c r="AP187" s="26">
        <f>Y187*POLICY!$K181</f>
        <v>0</v>
      </c>
      <c r="AQ187" s="26">
        <f>Z187*POLICY!$K181</f>
        <v>0</v>
      </c>
      <c r="AR187" s="26">
        <f>AA187*POLICY!$K181</f>
        <v>0</v>
      </c>
      <c r="AS187" s="26">
        <f>AB187*POLICY!$K181</f>
        <v>0</v>
      </c>
      <c r="AT187" s="26">
        <f>AC187*POLICY!$K181</f>
        <v>0</v>
      </c>
      <c r="AU187" s="26">
        <f>AD187*POLICY!$K181</f>
        <v>0</v>
      </c>
      <c r="AV187" s="26">
        <f>AE187*POLICY!$K181</f>
        <v>0</v>
      </c>
      <c r="AW187" s="26">
        <f>AF187*POLICY!$K181</f>
        <v>0</v>
      </c>
      <c r="AX187" s="26">
        <f>AG187*POLICY!$K181</f>
        <v>0</v>
      </c>
      <c r="AY187" s="167">
        <f>AH187*POLICY!$K181</f>
        <v>0</v>
      </c>
    </row>
    <row r="188" spans="1:51" x14ac:dyDescent="0.2">
      <c r="A188" s="14" t="s">
        <v>366</v>
      </c>
      <c r="B188" s="249">
        <v>21</v>
      </c>
      <c r="C188" s="14" t="s">
        <v>270</v>
      </c>
      <c r="D188" s="72">
        <v>181</v>
      </c>
      <c r="E188" s="262">
        <v>1</v>
      </c>
      <c r="F188" s="262">
        <v>1</v>
      </c>
      <c r="G188" s="262">
        <v>1</v>
      </c>
      <c r="H188" s="262">
        <v>1</v>
      </c>
      <c r="I188" s="262">
        <v>1</v>
      </c>
      <c r="J188" s="262">
        <v>1</v>
      </c>
      <c r="K188" s="262">
        <v>1</v>
      </c>
      <c r="L188" s="262">
        <v>1</v>
      </c>
      <c r="M188" s="262">
        <v>1</v>
      </c>
      <c r="N188" s="262">
        <v>1</v>
      </c>
      <c r="O188" s="262">
        <v>1</v>
      </c>
      <c r="P188" s="262">
        <v>1</v>
      </c>
      <c r="R188" s="14" t="s">
        <v>366</v>
      </c>
      <c r="S188" s="249">
        <v>21</v>
      </c>
      <c r="T188" s="14" t="s">
        <v>270</v>
      </c>
      <c r="V188" s="122">
        <v>181</v>
      </c>
      <c r="AM188" s="122">
        <v>181</v>
      </c>
      <c r="AN188" s="26">
        <f>W188*POLICY!$K182</f>
        <v>0</v>
      </c>
      <c r="AO188" s="26">
        <f>X188*POLICY!$K182</f>
        <v>0</v>
      </c>
      <c r="AP188" s="26">
        <f>Y188*POLICY!$K182</f>
        <v>0</v>
      </c>
      <c r="AQ188" s="26">
        <f>Z188*POLICY!$K182</f>
        <v>0</v>
      </c>
      <c r="AR188" s="26">
        <f>AA188*POLICY!$K182</f>
        <v>0</v>
      </c>
      <c r="AS188" s="26">
        <f>AB188*POLICY!$K182</f>
        <v>0</v>
      </c>
      <c r="AT188" s="26">
        <f>AC188*POLICY!$K182</f>
        <v>0</v>
      </c>
      <c r="AU188" s="26">
        <f>AD188*POLICY!$K182</f>
        <v>0</v>
      </c>
      <c r="AV188" s="26">
        <f>AE188*POLICY!$K182</f>
        <v>0</v>
      </c>
      <c r="AW188" s="26">
        <f>AF188*POLICY!$K182</f>
        <v>0</v>
      </c>
      <c r="AX188" s="26">
        <f>AG188*POLICY!$K182</f>
        <v>0</v>
      </c>
      <c r="AY188" s="167">
        <f>AH188*POLICY!$K182</f>
        <v>0</v>
      </c>
    </row>
    <row r="189" spans="1:51" x14ac:dyDescent="0.2">
      <c r="A189" t="s">
        <v>569</v>
      </c>
      <c r="B189" s="249">
        <v>21</v>
      </c>
      <c r="C189" s="14" t="s">
        <v>270</v>
      </c>
      <c r="D189" s="72">
        <v>182</v>
      </c>
      <c r="E189" s="262">
        <v>1</v>
      </c>
      <c r="F189" s="262">
        <v>1</v>
      </c>
      <c r="G189" s="262">
        <v>1</v>
      </c>
      <c r="H189" s="262">
        <v>1</v>
      </c>
      <c r="I189" s="262">
        <v>1</v>
      </c>
      <c r="J189" s="262">
        <v>1</v>
      </c>
      <c r="K189" s="262">
        <v>1</v>
      </c>
      <c r="L189" s="262">
        <v>1</v>
      </c>
      <c r="M189" s="262">
        <v>1</v>
      </c>
      <c r="N189" s="262">
        <v>1</v>
      </c>
      <c r="O189" s="262">
        <v>1</v>
      </c>
      <c r="P189" s="262">
        <v>1</v>
      </c>
      <c r="R189" t="s">
        <v>569</v>
      </c>
      <c r="S189" s="249">
        <v>21</v>
      </c>
      <c r="T189" s="14" t="s">
        <v>270</v>
      </c>
      <c r="V189" s="122">
        <v>182</v>
      </c>
      <c r="AM189" s="122">
        <v>182</v>
      </c>
      <c r="AN189" s="26">
        <f>W189*POLICY!$K183</f>
        <v>0</v>
      </c>
      <c r="AO189" s="26">
        <f>X189*POLICY!$K183</f>
        <v>0</v>
      </c>
      <c r="AP189" s="26">
        <f>Y189*POLICY!$K183</f>
        <v>0</v>
      </c>
      <c r="AQ189" s="26">
        <f>Z189*POLICY!$K183</f>
        <v>0</v>
      </c>
      <c r="AR189" s="26">
        <f>AA189*POLICY!$K183</f>
        <v>0</v>
      </c>
      <c r="AS189" s="26">
        <f>AB189*POLICY!$K183</f>
        <v>0</v>
      </c>
      <c r="AT189" s="26">
        <f>AC189*POLICY!$K183</f>
        <v>0</v>
      </c>
      <c r="AU189" s="26">
        <f>AD189*POLICY!$K183</f>
        <v>0</v>
      </c>
      <c r="AV189" s="26">
        <f>AE189*POLICY!$K183</f>
        <v>0</v>
      </c>
      <c r="AW189" s="26">
        <f>AF189*POLICY!$K183</f>
        <v>0</v>
      </c>
      <c r="AX189" s="26">
        <f>AG189*POLICY!$K183</f>
        <v>0</v>
      </c>
      <c r="AY189" s="167">
        <f>AH189*POLICY!$K183</f>
        <v>0</v>
      </c>
    </row>
    <row r="190" spans="1:51" x14ac:dyDescent="0.2">
      <c r="A190" s="14" t="s">
        <v>391</v>
      </c>
      <c r="B190" s="249">
        <v>22</v>
      </c>
      <c r="C190" s="242" t="s">
        <v>192</v>
      </c>
      <c r="D190" s="72">
        <v>183</v>
      </c>
      <c r="E190" s="147">
        <v>1</v>
      </c>
      <c r="F190" s="147">
        <v>1</v>
      </c>
      <c r="G190" s="147">
        <v>1</v>
      </c>
      <c r="H190" s="147">
        <v>1</v>
      </c>
      <c r="I190" s="147">
        <v>1</v>
      </c>
      <c r="J190" s="147">
        <v>1</v>
      </c>
      <c r="K190" s="147">
        <v>0</v>
      </c>
      <c r="L190" s="147">
        <v>0</v>
      </c>
      <c r="M190" s="147">
        <v>1</v>
      </c>
      <c r="N190" s="147">
        <v>1</v>
      </c>
      <c r="O190" s="147">
        <v>1</v>
      </c>
      <c r="P190" s="147">
        <v>1</v>
      </c>
      <c r="R190" s="14" t="s">
        <v>391</v>
      </c>
      <c r="S190" s="249">
        <v>22</v>
      </c>
      <c r="T190" s="242" t="s">
        <v>192</v>
      </c>
      <c r="V190" s="122">
        <v>183</v>
      </c>
      <c r="W190" s="147">
        <v>1</v>
      </c>
      <c r="X190" s="147">
        <v>1</v>
      </c>
      <c r="Y190" s="147">
        <v>1</v>
      </c>
      <c r="Z190" s="147">
        <v>1</v>
      </c>
      <c r="AA190" s="147">
        <v>1</v>
      </c>
      <c r="AB190" s="147">
        <v>1</v>
      </c>
      <c r="AC190" s="147">
        <v>0</v>
      </c>
      <c r="AD190" s="147">
        <v>0</v>
      </c>
      <c r="AE190" s="147">
        <v>1</v>
      </c>
      <c r="AF190" s="147">
        <v>1</v>
      </c>
      <c r="AG190" s="147">
        <v>1</v>
      </c>
      <c r="AH190" s="147">
        <v>1</v>
      </c>
      <c r="AI190" s="80" t="s">
        <v>580</v>
      </c>
      <c r="AM190" s="122">
        <v>183</v>
      </c>
      <c r="AN190" s="26">
        <f>W190*POLICY!$K184</f>
        <v>1</v>
      </c>
      <c r="AO190" s="26">
        <f>X190*POLICY!$K184</f>
        <v>1</v>
      </c>
      <c r="AP190" s="26">
        <f>Y190*POLICY!$K184</f>
        <v>1</v>
      </c>
      <c r="AQ190" s="26">
        <f>Z190*POLICY!$K184</f>
        <v>1</v>
      </c>
      <c r="AR190" s="26">
        <f>AA190*POLICY!$K184</f>
        <v>1</v>
      </c>
      <c r="AS190" s="26">
        <f>AB190*POLICY!$K184</f>
        <v>1</v>
      </c>
      <c r="AT190" s="26">
        <f>AC190*POLICY!$K184</f>
        <v>0</v>
      </c>
      <c r="AU190" s="26">
        <f>AD190*POLICY!$K184</f>
        <v>0</v>
      </c>
      <c r="AV190" s="26">
        <f>AE190*POLICY!$K184</f>
        <v>1</v>
      </c>
      <c r="AW190" s="26">
        <f>AF190*POLICY!$K184</f>
        <v>1</v>
      </c>
      <c r="AX190" s="26">
        <f>AG190*POLICY!$K184</f>
        <v>1</v>
      </c>
      <c r="AY190" s="167">
        <f>AH190*POLICY!$K184</f>
        <v>1</v>
      </c>
    </row>
    <row r="191" spans="1:51" x14ac:dyDescent="0.2">
      <c r="A191" s="14" t="s">
        <v>392</v>
      </c>
      <c r="B191" s="249">
        <v>22</v>
      </c>
      <c r="C191" s="242" t="s">
        <v>190</v>
      </c>
      <c r="D191" s="72">
        <v>184</v>
      </c>
      <c r="E191" s="26">
        <v>0</v>
      </c>
      <c r="F191" s="26">
        <v>0</v>
      </c>
      <c r="G191" s="26">
        <v>0</v>
      </c>
      <c r="H191" s="26">
        <v>1</v>
      </c>
      <c r="I191" s="26">
        <v>1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R191" s="14" t="s">
        <v>392</v>
      </c>
      <c r="S191" s="249">
        <v>22</v>
      </c>
      <c r="T191" s="242" t="s">
        <v>190</v>
      </c>
      <c r="V191" s="122">
        <v>184</v>
      </c>
      <c r="W191" s="26">
        <v>0</v>
      </c>
      <c r="X191" s="26">
        <v>0</v>
      </c>
      <c r="Y191" s="26">
        <v>0</v>
      </c>
      <c r="Z191" s="26">
        <v>1</v>
      </c>
      <c r="AA191" s="26">
        <v>1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>
        <v>0</v>
      </c>
      <c r="AI191" s="80" t="s">
        <v>578</v>
      </c>
      <c r="AM191" s="122">
        <v>184</v>
      </c>
      <c r="AN191" s="26">
        <f>W191*POLICY!$K185</f>
        <v>0</v>
      </c>
      <c r="AO191" s="26">
        <f>X191*POLICY!$K185</f>
        <v>0</v>
      </c>
      <c r="AP191" s="26">
        <f>Y191*POLICY!$K185</f>
        <v>0</v>
      </c>
      <c r="AQ191" s="26">
        <f>Z191*POLICY!$K185</f>
        <v>1</v>
      </c>
      <c r="AR191" s="26">
        <f>AA191*POLICY!$K185</f>
        <v>1</v>
      </c>
      <c r="AS191" s="26">
        <f>AB191*POLICY!$K185</f>
        <v>0</v>
      </c>
      <c r="AT191" s="26">
        <f>AC191*POLICY!$K185</f>
        <v>0</v>
      </c>
      <c r="AU191" s="26">
        <f>AD191*POLICY!$K185</f>
        <v>0</v>
      </c>
      <c r="AV191" s="26">
        <f>AE191*POLICY!$K185</f>
        <v>0</v>
      </c>
      <c r="AW191" s="26">
        <f>AF191*POLICY!$K185</f>
        <v>0</v>
      </c>
      <c r="AX191" s="26">
        <f>AG191*POLICY!$K185</f>
        <v>0</v>
      </c>
      <c r="AY191" s="167">
        <f>AH191*POLICY!$K185</f>
        <v>0</v>
      </c>
    </row>
    <row r="192" spans="1:51" x14ac:dyDescent="0.2">
      <c r="A192" s="14" t="s">
        <v>393</v>
      </c>
      <c r="B192" s="249">
        <v>22</v>
      </c>
      <c r="C192" s="242" t="s">
        <v>190</v>
      </c>
      <c r="D192" s="72">
        <v>185</v>
      </c>
      <c r="E192" s="262">
        <v>1</v>
      </c>
      <c r="F192" s="262">
        <v>1</v>
      </c>
      <c r="G192" s="262">
        <v>1</v>
      </c>
      <c r="H192" s="262">
        <v>1</v>
      </c>
      <c r="I192" s="262">
        <v>1</v>
      </c>
      <c r="J192" s="262">
        <v>1</v>
      </c>
      <c r="K192" s="262">
        <v>1</v>
      </c>
      <c r="L192" s="262">
        <v>1</v>
      </c>
      <c r="M192" s="262">
        <v>1</v>
      </c>
      <c r="N192" s="262">
        <v>1</v>
      </c>
      <c r="O192" s="262">
        <v>1</v>
      </c>
      <c r="P192" s="262">
        <v>1</v>
      </c>
      <c r="R192" s="14" t="s">
        <v>393</v>
      </c>
      <c r="S192" s="249">
        <v>22</v>
      </c>
      <c r="T192" s="242" t="s">
        <v>190</v>
      </c>
      <c r="V192" s="122">
        <v>185</v>
      </c>
      <c r="AM192" s="122">
        <v>185</v>
      </c>
      <c r="AN192" s="26">
        <f>W192*POLICY!$K186</f>
        <v>0</v>
      </c>
      <c r="AO192" s="26">
        <f>X192*POLICY!$K186</f>
        <v>0</v>
      </c>
      <c r="AP192" s="26">
        <f>Y192*POLICY!$K186</f>
        <v>0</v>
      </c>
      <c r="AQ192" s="26">
        <f>Z192*POLICY!$K186</f>
        <v>0</v>
      </c>
      <c r="AR192" s="26">
        <f>AA192*POLICY!$K186</f>
        <v>0</v>
      </c>
      <c r="AS192" s="26">
        <f>AB192*POLICY!$K186</f>
        <v>0</v>
      </c>
      <c r="AT192" s="26">
        <f>AC192*POLICY!$K186</f>
        <v>0</v>
      </c>
      <c r="AU192" s="26">
        <f>AD192*POLICY!$K186</f>
        <v>0</v>
      </c>
      <c r="AV192" s="26">
        <f>AE192*POLICY!$K186</f>
        <v>0</v>
      </c>
      <c r="AW192" s="26">
        <f>AF192*POLICY!$K186</f>
        <v>0</v>
      </c>
      <c r="AX192" s="26">
        <f>AG192*POLICY!$K186</f>
        <v>0</v>
      </c>
      <c r="AY192" s="167">
        <f>AH192*POLICY!$K186</f>
        <v>0</v>
      </c>
    </row>
    <row r="193" spans="1:51" x14ac:dyDescent="0.2">
      <c r="A193" s="14" t="s">
        <v>393</v>
      </c>
      <c r="B193" s="249">
        <v>22</v>
      </c>
      <c r="C193" s="80" t="s">
        <v>190</v>
      </c>
      <c r="D193" s="72">
        <v>186</v>
      </c>
      <c r="E193" s="262">
        <v>1</v>
      </c>
      <c r="F193" s="262">
        <v>1</v>
      </c>
      <c r="G193" s="262">
        <v>1</v>
      </c>
      <c r="H193" s="262">
        <v>1</v>
      </c>
      <c r="I193" s="262">
        <v>1</v>
      </c>
      <c r="J193" s="262">
        <v>1</v>
      </c>
      <c r="K193" s="262">
        <v>1</v>
      </c>
      <c r="L193" s="262">
        <v>1</v>
      </c>
      <c r="M193" s="262">
        <v>1</v>
      </c>
      <c r="N193" s="262">
        <v>1</v>
      </c>
      <c r="O193" s="262">
        <v>1</v>
      </c>
      <c r="P193" s="262">
        <v>1</v>
      </c>
      <c r="R193" s="14" t="s">
        <v>393</v>
      </c>
      <c r="S193" s="249">
        <v>22</v>
      </c>
      <c r="T193" s="80" t="s">
        <v>190</v>
      </c>
      <c r="V193" s="122">
        <v>186</v>
      </c>
      <c r="AM193" s="122">
        <v>186</v>
      </c>
      <c r="AN193" s="26">
        <f>W193*POLICY!$K187</f>
        <v>0</v>
      </c>
      <c r="AO193" s="26">
        <f>X193*POLICY!$K187</f>
        <v>0</v>
      </c>
      <c r="AP193" s="26">
        <f>Y193*POLICY!$K187</f>
        <v>0</v>
      </c>
      <c r="AQ193" s="26">
        <f>Z193*POLICY!$K187</f>
        <v>0</v>
      </c>
      <c r="AR193" s="26">
        <f>AA193*POLICY!$K187</f>
        <v>0</v>
      </c>
      <c r="AS193" s="26">
        <f>AB193*POLICY!$K187</f>
        <v>0</v>
      </c>
      <c r="AT193" s="26">
        <f>AC193*POLICY!$K187</f>
        <v>0</v>
      </c>
      <c r="AU193" s="26">
        <f>AD193*POLICY!$K187</f>
        <v>0</v>
      </c>
      <c r="AV193" s="26">
        <f>AE193*POLICY!$K187</f>
        <v>0</v>
      </c>
      <c r="AW193" s="26">
        <f>AF193*POLICY!$K187</f>
        <v>0</v>
      </c>
      <c r="AX193" s="26">
        <f>AG193*POLICY!$K187</f>
        <v>0</v>
      </c>
      <c r="AY193" s="167">
        <f>AH193*POLICY!$K187</f>
        <v>0</v>
      </c>
    </row>
    <row r="194" spans="1:51" x14ac:dyDescent="0.2">
      <c r="A194" s="14" t="s">
        <v>393</v>
      </c>
      <c r="B194" s="249">
        <v>22</v>
      </c>
      <c r="C194" s="80" t="s">
        <v>190</v>
      </c>
      <c r="D194" s="72">
        <v>187</v>
      </c>
      <c r="E194" s="262">
        <v>1</v>
      </c>
      <c r="F194" s="262">
        <v>1</v>
      </c>
      <c r="G194" s="262">
        <v>1</v>
      </c>
      <c r="H194" s="262">
        <v>1</v>
      </c>
      <c r="I194" s="262">
        <v>1</v>
      </c>
      <c r="J194" s="262">
        <v>1</v>
      </c>
      <c r="K194" s="262">
        <v>1</v>
      </c>
      <c r="L194" s="262">
        <v>1</v>
      </c>
      <c r="M194" s="262">
        <v>1</v>
      </c>
      <c r="N194" s="262">
        <v>1</v>
      </c>
      <c r="O194" s="262">
        <v>1</v>
      </c>
      <c r="P194" s="262">
        <v>1</v>
      </c>
      <c r="R194" s="14" t="s">
        <v>393</v>
      </c>
      <c r="S194" s="249">
        <v>22</v>
      </c>
      <c r="T194" s="80" t="s">
        <v>190</v>
      </c>
      <c r="V194" s="122">
        <v>187</v>
      </c>
      <c r="AM194" s="122">
        <v>187</v>
      </c>
      <c r="AN194" s="26">
        <f>W194*POLICY!$K188</f>
        <v>0</v>
      </c>
      <c r="AO194" s="26">
        <f>X194*POLICY!$K188</f>
        <v>0</v>
      </c>
      <c r="AP194" s="26">
        <f>Y194*POLICY!$K188</f>
        <v>0</v>
      </c>
      <c r="AQ194" s="26">
        <f>Z194*POLICY!$K188</f>
        <v>0</v>
      </c>
      <c r="AR194" s="26">
        <f>AA194*POLICY!$K188</f>
        <v>0</v>
      </c>
      <c r="AS194" s="26">
        <f>AB194*POLICY!$K188</f>
        <v>0</v>
      </c>
      <c r="AT194" s="26">
        <f>AC194*POLICY!$K188</f>
        <v>0</v>
      </c>
      <c r="AU194" s="26">
        <f>AD194*POLICY!$K188</f>
        <v>0</v>
      </c>
      <c r="AV194" s="26">
        <f>AE194*POLICY!$K188</f>
        <v>0</v>
      </c>
      <c r="AW194" s="26">
        <f>AF194*POLICY!$K188</f>
        <v>0</v>
      </c>
      <c r="AX194" s="26">
        <f>AG194*POLICY!$K188</f>
        <v>0</v>
      </c>
      <c r="AY194" s="167">
        <f>AH194*POLICY!$K188</f>
        <v>0</v>
      </c>
    </row>
    <row r="195" spans="1:51" x14ac:dyDescent="0.2">
      <c r="A195" s="14" t="s">
        <v>393</v>
      </c>
      <c r="B195" s="249">
        <v>22</v>
      </c>
      <c r="C195" s="80" t="s">
        <v>190</v>
      </c>
      <c r="D195" s="72">
        <v>188</v>
      </c>
      <c r="E195" s="262">
        <v>1</v>
      </c>
      <c r="F195" s="262">
        <v>1</v>
      </c>
      <c r="G195" s="262">
        <v>1</v>
      </c>
      <c r="H195" s="262">
        <v>1</v>
      </c>
      <c r="I195" s="262">
        <v>1</v>
      </c>
      <c r="J195" s="262">
        <v>1</v>
      </c>
      <c r="K195" s="262">
        <v>1</v>
      </c>
      <c r="L195" s="262">
        <v>1</v>
      </c>
      <c r="M195" s="262">
        <v>1</v>
      </c>
      <c r="N195" s="262">
        <v>1</v>
      </c>
      <c r="O195" s="262">
        <v>1</v>
      </c>
      <c r="P195" s="262">
        <v>1</v>
      </c>
      <c r="R195" s="14" t="s">
        <v>393</v>
      </c>
      <c r="S195" s="249">
        <v>22</v>
      </c>
      <c r="T195" s="80" t="s">
        <v>190</v>
      </c>
      <c r="V195" s="122">
        <v>188</v>
      </c>
      <c r="AM195" s="122">
        <v>188</v>
      </c>
      <c r="AN195" s="26">
        <f>W195*POLICY!$K189</f>
        <v>0</v>
      </c>
      <c r="AO195" s="26">
        <f>X195*POLICY!$K189</f>
        <v>0</v>
      </c>
      <c r="AP195" s="26">
        <f>Y195*POLICY!$K189</f>
        <v>0</v>
      </c>
      <c r="AQ195" s="26">
        <f>Z195*POLICY!$K189</f>
        <v>0</v>
      </c>
      <c r="AR195" s="26">
        <f>AA195*POLICY!$K189</f>
        <v>0</v>
      </c>
      <c r="AS195" s="26">
        <f>AB195*POLICY!$K189</f>
        <v>0</v>
      </c>
      <c r="AT195" s="26">
        <f>AC195*POLICY!$K189</f>
        <v>0</v>
      </c>
      <c r="AU195" s="26">
        <f>AD195*POLICY!$K189</f>
        <v>0</v>
      </c>
      <c r="AV195" s="26">
        <f>AE195*POLICY!$K189</f>
        <v>0</v>
      </c>
      <c r="AW195" s="26">
        <f>AF195*POLICY!$K189</f>
        <v>0</v>
      </c>
      <c r="AX195" s="26">
        <f>AG195*POLICY!$K189</f>
        <v>0</v>
      </c>
      <c r="AY195" s="167">
        <f>AH195*POLICY!$K189</f>
        <v>0</v>
      </c>
    </row>
    <row r="196" spans="1:51" x14ac:dyDescent="0.2">
      <c r="A196" s="14" t="s">
        <v>366</v>
      </c>
      <c r="B196" s="249">
        <v>22</v>
      </c>
      <c r="C196" s="80" t="s">
        <v>190</v>
      </c>
      <c r="D196" s="72">
        <v>189</v>
      </c>
      <c r="E196" s="262">
        <v>1</v>
      </c>
      <c r="F196" s="262">
        <v>1</v>
      </c>
      <c r="G196" s="262">
        <v>1</v>
      </c>
      <c r="H196" s="262">
        <v>1</v>
      </c>
      <c r="I196" s="262">
        <v>1</v>
      </c>
      <c r="J196" s="262">
        <v>1</v>
      </c>
      <c r="K196" s="262">
        <v>1</v>
      </c>
      <c r="L196" s="262">
        <v>1</v>
      </c>
      <c r="M196" s="262">
        <v>1</v>
      </c>
      <c r="N196" s="262">
        <v>1</v>
      </c>
      <c r="O196" s="262">
        <v>1</v>
      </c>
      <c r="P196" s="262">
        <v>1</v>
      </c>
      <c r="R196" s="14" t="s">
        <v>366</v>
      </c>
      <c r="S196" s="249">
        <v>22</v>
      </c>
      <c r="T196" s="80" t="s">
        <v>190</v>
      </c>
      <c r="V196" s="122">
        <v>189</v>
      </c>
      <c r="AM196" s="122">
        <v>189</v>
      </c>
      <c r="AN196" s="26">
        <f>W196*POLICY!$K190</f>
        <v>0</v>
      </c>
      <c r="AO196" s="26">
        <f>X196*POLICY!$K190</f>
        <v>0</v>
      </c>
      <c r="AP196" s="26">
        <f>Y196*POLICY!$K190</f>
        <v>0</v>
      </c>
      <c r="AQ196" s="26">
        <f>Z196*POLICY!$K190</f>
        <v>0</v>
      </c>
      <c r="AR196" s="26">
        <f>AA196*POLICY!$K190</f>
        <v>0</v>
      </c>
      <c r="AS196" s="26">
        <f>AB196*POLICY!$K190</f>
        <v>0</v>
      </c>
      <c r="AT196" s="26">
        <f>AC196*POLICY!$K190</f>
        <v>0</v>
      </c>
      <c r="AU196" s="26">
        <f>AD196*POLICY!$K190</f>
        <v>0</v>
      </c>
      <c r="AV196" s="26">
        <f>AE196*POLICY!$K190</f>
        <v>0</v>
      </c>
      <c r="AW196" s="26">
        <f>AF196*POLICY!$K190</f>
        <v>0</v>
      </c>
      <c r="AX196" s="26">
        <f>AG196*POLICY!$K190</f>
        <v>0</v>
      </c>
      <c r="AY196" s="167">
        <f>AH196*POLICY!$K190</f>
        <v>0</v>
      </c>
    </row>
    <row r="197" spans="1:51" x14ac:dyDescent="0.2">
      <c r="A197" s="14" t="s">
        <v>366</v>
      </c>
      <c r="B197" s="249">
        <v>22</v>
      </c>
      <c r="C197" s="80" t="s">
        <v>190</v>
      </c>
      <c r="D197" s="72">
        <v>190</v>
      </c>
      <c r="E197" s="262">
        <v>1</v>
      </c>
      <c r="F197" s="262">
        <v>1</v>
      </c>
      <c r="G197" s="262">
        <v>1</v>
      </c>
      <c r="H197" s="262">
        <v>1</v>
      </c>
      <c r="I197" s="262">
        <v>1</v>
      </c>
      <c r="J197" s="262">
        <v>1</v>
      </c>
      <c r="K197" s="262">
        <v>1</v>
      </c>
      <c r="L197" s="262">
        <v>1</v>
      </c>
      <c r="M197" s="262">
        <v>1</v>
      </c>
      <c r="N197" s="262">
        <v>1</v>
      </c>
      <c r="O197" s="262">
        <v>1</v>
      </c>
      <c r="P197" s="262">
        <v>1</v>
      </c>
      <c r="R197" s="14" t="s">
        <v>366</v>
      </c>
      <c r="S197" s="249">
        <v>22</v>
      </c>
      <c r="T197" s="80" t="s">
        <v>190</v>
      </c>
      <c r="V197" s="122">
        <v>190</v>
      </c>
      <c r="AM197" s="122">
        <v>190</v>
      </c>
      <c r="AN197" s="26">
        <f>W197*POLICY!$K191</f>
        <v>0</v>
      </c>
      <c r="AO197" s="26">
        <f>X197*POLICY!$K191</f>
        <v>0</v>
      </c>
      <c r="AP197" s="26">
        <f>Y197*POLICY!$K191</f>
        <v>0</v>
      </c>
      <c r="AQ197" s="26">
        <f>Z197*POLICY!$K191</f>
        <v>0</v>
      </c>
      <c r="AR197" s="26">
        <f>AA197*POLICY!$K191</f>
        <v>0</v>
      </c>
      <c r="AS197" s="26">
        <f>AB197*POLICY!$K191</f>
        <v>0</v>
      </c>
      <c r="AT197" s="26">
        <f>AC197*POLICY!$K191</f>
        <v>0</v>
      </c>
      <c r="AU197" s="26">
        <f>AD197*POLICY!$K191</f>
        <v>0</v>
      </c>
      <c r="AV197" s="26">
        <f>AE197*POLICY!$K191</f>
        <v>0</v>
      </c>
      <c r="AW197" s="26">
        <f>AF197*POLICY!$K191</f>
        <v>0</v>
      </c>
      <c r="AX197" s="26">
        <f>AG197*POLICY!$K191</f>
        <v>0</v>
      </c>
      <c r="AY197" s="167">
        <f>AH197*POLICY!$K191</f>
        <v>0</v>
      </c>
    </row>
    <row r="198" spans="1:51" x14ac:dyDescent="0.2">
      <c r="A198" s="14" t="s">
        <v>391</v>
      </c>
      <c r="B198" s="249">
        <v>22</v>
      </c>
      <c r="C198" s="14" t="s">
        <v>189</v>
      </c>
      <c r="D198" s="72">
        <v>191</v>
      </c>
      <c r="E198" s="262">
        <v>1</v>
      </c>
      <c r="F198" s="262">
        <v>1</v>
      </c>
      <c r="G198" s="262">
        <v>1</v>
      </c>
      <c r="H198" s="262">
        <v>1</v>
      </c>
      <c r="I198" s="262">
        <v>1</v>
      </c>
      <c r="J198" s="262">
        <v>1</v>
      </c>
      <c r="K198" s="262">
        <v>1</v>
      </c>
      <c r="L198" s="262">
        <v>1</v>
      </c>
      <c r="M198" s="262">
        <v>1</v>
      </c>
      <c r="N198" s="262">
        <v>1</v>
      </c>
      <c r="O198" s="262">
        <v>1</v>
      </c>
      <c r="P198" s="262">
        <v>1</v>
      </c>
      <c r="R198" s="14" t="s">
        <v>391</v>
      </c>
      <c r="S198" s="249">
        <v>22</v>
      </c>
      <c r="T198" s="14" t="s">
        <v>189</v>
      </c>
      <c r="V198" s="122">
        <v>191</v>
      </c>
      <c r="AM198" s="122">
        <v>191</v>
      </c>
      <c r="AN198" s="26">
        <f>W198*POLICY!$K192</f>
        <v>0</v>
      </c>
      <c r="AO198" s="26">
        <f>X198*POLICY!$K192</f>
        <v>0</v>
      </c>
      <c r="AP198" s="26">
        <f>Y198*POLICY!$K192</f>
        <v>0</v>
      </c>
      <c r="AQ198" s="26">
        <f>Z198*POLICY!$K192</f>
        <v>0</v>
      </c>
      <c r="AR198" s="26">
        <f>AA198*POLICY!$K192</f>
        <v>0</v>
      </c>
      <c r="AS198" s="26">
        <f>AB198*POLICY!$K192</f>
        <v>0</v>
      </c>
      <c r="AT198" s="26">
        <f>AC198*POLICY!$K192</f>
        <v>0</v>
      </c>
      <c r="AU198" s="26">
        <f>AD198*POLICY!$K192</f>
        <v>0</v>
      </c>
      <c r="AV198" s="26">
        <f>AE198*POLICY!$K192</f>
        <v>0</v>
      </c>
      <c r="AW198" s="26">
        <f>AF198*POLICY!$K192</f>
        <v>0</v>
      </c>
      <c r="AX198" s="26">
        <f>AG198*POLICY!$K192</f>
        <v>0</v>
      </c>
      <c r="AY198" s="167">
        <f>AH198*POLICY!$K192</f>
        <v>0</v>
      </c>
    </row>
    <row r="199" spans="1:51" x14ac:dyDescent="0.2">
      <c r="A199" s="14" t="s">
        <v>366</v>
      </c>
      <c r="B199" s="249">
        <v>22</v>
      </c>
      <c r="C199" s="14" t="s">
        <v>189</v>
      </c>
      <c r="D199" s="72">
        <v>192</v>
      </c>
      <c r="E199" s="262">
        <v>1</v>
      </c>
      <c r="F199" s="262">
        <v>1</v>
      </c>
      <c r="G199" s="262">
        <v>1</v>
      </c>
      <c r="H199" s="262">
        <v>1</v>
      </c>
      <c r="I199" s="262">
        <v>1</v>
      </c>
      <c r="J199" s="262">
        <v>1</v>
      </c>
      <c r="K199" s="262">
        <v>1</v>
      </c>
      <c r="L199" s="262">
        <v>1</v>
      </c>
      <c r="M199" s="262">
        <v>1</v>
      </c>
      <c r="N199" s="262">
        <v>1</v>
      </c>
      <c r="O199" s="262">
        <v>1</v>
      </c>
      <c r="P199" s="262">
        <v>1</v>
      </c>
      <c r="R199" s="14" t="s">
        <v>366</v>
      </c>
      <c r="S199" s="249">
        <v>22</v>
      </c>
      <c r="T199" s="14" t="s">
        <v>189</v>
      </c>
      <c r="V199" s="122">
        <v>192</v>
      </c>
      <c r="AM199" s="122">
        <v>192</v>
      </c>
      <c r="AN199" s="26">
        <f>W199*POLICY!$K193</f>
        <v>0</v>
      </c>
      <c r="AO199" s="26">
        <f>X199*POLICY!$K193</f>
        <v>0</v>
      </c>
      <c r="AP199" s="26">
        <f>Y199*POLICY!$K193</f>
        <v>0</v>
      </c>
      <c r="AQ199" s="26">
        <f>Z199*POLICY!$K193</f>
        <v>0</v>
      </c>
      <c r="AR199" s="26">
        <f>AA199*POLICY!$K193</f>
        <v>0</v>
      </c>
      <c r="AS199" s="26">
        <f>AB199*POLICY!$K193</f>
        <v>0</v>
      </c>
      <c r="AT199" s="26">
        <f>AC199*POLICY!$K193</f>
        <v>0</v>
      </c>
      <c r="AU199" s="26">
        <f>AD199*POLICY!$K193</f>
        <v>0</v>
      </c>
      <c r="AV199" s="26">
        <f>AE199*POLICY!$K193</f>
        <v>0</v>
      </c>
      <c r="AW199" s="26">
        <f>AF199*POLICY!$K193</f>
        <v>0</v>
      </c>
      <c r="AX199" s="26">
        <f>AG199*POLICY!$K193</f>
        <v>0</v>
      </c>
      <c r="AY199" s="167">
        <f>AH199*POLICY!$K193</f>
        <v>0</v>
      </c>
    </row>
    <row r="200" spans="1:51" x14ac:dyDescent="0.2">
      <c r="A200" s="14" t="s">
        <v>392</v>
      </c>
      <c r="B200" s="249">
        <v>22</v>
      </c>
      <c r="C200" s="80" t="s">
        <v>188</v>
      </c>
      <c r="D200" s="72">
        <v>193</v>
      </c>
      <c r="E200" s="26">
        <v>0</v>
      </c>
      <c r="F200" s="26">
        <v>0</v>
      </c>
      <c r="G200" s="26">
        <v>0</v>
      </c>
      <c r="H200" s="26">
        <v>1</v>
      </c>
      <c r="I200" s="26">
        <v>1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R200" s="14" t="s">
        <v>392</v>
      </c>
      <c r="S200" s="249">
        <v>22</v>
      </c>
      <c r="T200" s="80" t="s">
        <v>188</v>
      </c>
      <c r="V200" s="122">
        <v>193</v>
      </c>
      <c r="W200" s="26">
        <v>0</v>
      </c>
      <c r="X200" s="26">
        <v>0</v>
      </c>
      <c r="Y200" s="26">
        <v>0</v>
      </c>
      <c r="Z200" s="26">
        <v>1</v>
      </c>
      <c r="AA200" s="26">
        <v>1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80" t="s">
        <v>581</v>
      </c>
      <c r="AM200" s="122">
        <v>193</v>
      </c>
      <c r="AN200" s="26">
        <f>W200*POLICY!$K194</f>
        <v>0</v>
      </c>
      <c r="AO200" s="26">
        <f>X200*POLICY!$K194</f>
        <v>0</v>
      </c>
      <c r="AP200" s="26">
        <f>Y200*POLICY!$K194</f>
        <v>0</v>
      </c>
      <c r="AQ200" s="26">
        <f>Z200*POLICY!$K194</f>
        <v>1</v>
      </c>
      <c r="AR200" s="26">
        <f>AA200*POLICY!$K194</f>
        <v>1</v>
      </c>
      <c r="AS200" s="26">
        <f>AB200*POLICY!$K194</f>
        <v>0</v>
      </c>
      <c r="AT200" s="26">
        <f>AC200*POLICY!$K194</f>
        <v>0</v>
      </c>
      <c r="AU200" s="26">
        <f>AD200*POLICY!$K194</f>
        <v>0</v>
      </c>
      <c r="AV200" s="26">
        <f>AE200*POLICY!$K194</f>
        <v>0</v>
      </c>
      <c r="AW200" s="26">
        <f>AF200*POLICY!$K194</f>
        <v>0</v>
      </c>
      <c r="AX200" s="26">
        <f>AG200*POLICY!$K194</f>
        <v>0</v>
      </c>
      <c r="AY200" s="167">
        <f>AH200*POLICY!$K194</f>
        <v>0</v>
      </c>
    </row>
    <row r="201" spans="1:51" x14ac:dyDescent="0.2">
      <c r="A201" s="14" t="s">
        <v>391</v>
      </c>
      <c r="B201" s="249">
        <v>22</v>
      </c>
      <c r="C201" s="80" t="s">
        <v>188</v>
      </c>
      <c r="D201" s="72">
        <v>194</v>
      </c>
      <c r="E201" s="147">
        <v>1</v>
      </c>
      <c r="F201" s="147">
        <v>1</v>
      </c>
      <c r="G201" s="147">
        <v>1</v>
      </c>
      <c r="H201" s="147">
        <v>1</v>
      </c>
      <c r="I201" s="147">
        <v>1</v>
      </c>
      <c r="J201" s="147">
        <v>1</v>
      </c>
      <c r="K201" s="147">
        <v>0</v>
      </c>
      <c r="L201" s="147">
        <v>0</v>
      </c>
      <c r="M201" s="147">
        <v>1</v>
      </c>
      <c r="N201" s="147">
        <v>1</v>
      </c>
      <c r="O201" s="147">
        <v>1</v>
      </c>
      <c r="P201" s="147">
        <v>1</v>
      </c>
      <c r="R201" s="14" t="s">
        <v>391</v>
      </c>
      <c r="S201" s="249">
        <v>22</v>
      </c>
      <c r="T201" s="80" t="s">
        <v>188</v>
      </c>
      <c r="V201" s="122">
        <v>194</v>
      </c>
      <c r="W201" s="147">
        <v>1</v>
      </c>
      <c r="X201" s="147">
        <v>1</v>
      </c>
      <c r="Y201" s="147">
        <v>1</v>
      </c>
      <c r="Z201" s="147">
        <v>1</v>
      </c>
      <c r="AA201" s="147">
        <v>1</v>
      </c>
      <c r="AB201" s="147">
        <v>1</v>
      </c>
      <c r="AC201" s="147">
        <v>0</v>
      </c>
      <c r="AD201" s="147">
        <v>0</v>
      </c>
      <c r="AE201" s="147">
        <v>1</v>
      </c>
      <c r="AF201" s="147">
        <v>1</v>
      </c>
      <c r="AG201" s="147">
        <v>1</v>
      </c>
      <c r="AH201" s="147">
        <v>1</v>
      </c>
      <c r="AI201" s="80" t="s">
        <v>580</v>
      </c>
      <c r="AM201" s="122">
        <v>194</v>
      </c>
      <c r="AN201" s="26">
        <f>W201*POLICY!$K195</f>
        <v>1</v>
      </c>
      <c r="AO201" s="26">
        <f>X201*POLICY!$K195</f>
        <v>1</v>
      </c>
      <c r="AP201" s="26">
        <f>Y201*POLICY!$K195</f>
        <v>1</v>
      </c>
      <c r="AQ201" s="26">
        <f>Z201*POLICY!$K195</f>
        <v>1</v>
      </c>
      <c r="AR201" s="26">
        <f>AA201*POLICY!$K195</f>
        <v>1</v>
      </c>
      <c r="AS201" s="26">
        <f>AB201*POLICY!$K195</f>
        <v>1</v>
      </c>
      <c r="AT201" s="26">
        <f>AC201*POLICY!$K195</f>
        <v>0</v>
      </c>
      <c r="AU201" s="26">
        <f>AD201*POLICY!$K195</f>
        <v>0</v>
      </c>
      <c r="AV201" s="26">
        <f>AE201*POLICY!$K195</f>
        <v>1</v>
      </c>
      <c r="AW201" s="26">
        <f>AF201*POLICY!$K195</f>
        <v>1</v>
      </c>
      <c r="AX201" s="26">
        <f>AG201*POLICY!$K195</f>
        <v>1</v>
      </c>
      <c r="AY201" s="167">
        <f>AH201*POLICY!$K195</f>
        <v>1</v>
      </c>
    </row>
    <row r="202" spans="1:51" x14ac:dyDescent="0.2">
      <c r="A202" s="14" t="s">
        <v>393</v>
      </c>
      <c r="B202" s="249">
        <v>22</v>
      </c>
      <c r="C202" s="80" t="s">
        <v>188</v>
      </c>
      <c r="D202" s="72">
        <v>195</v>
      </c>
      <c r="E202" s="147">
        <v>1</v>
      </c>
      <c r="F202" s="147">
        <v>1</v>
      </c>
      <c r="G202" s="147">
        <v>1</v>
      </c>
      <c r="H202" s="147">
        <v>1</v>
      </c>
      <c r="I202" s="147">
        <v>1</v>
      </c>
      <c r="J202" s="147">
        <v>1</v>
      </c>
      <c r="K202" s="147">
        <v>0</v>
      </c>
      <c r="L202" s="147">
        <v>0</v>
      </c>
      <c r="M202" s="147">
        <v>1</v>
      </c>
      <c r="N202" s="147">
        <v>1</v>
      </c>
      <c r="O202" s="147">
        <v>1</v>
      </c>
      <c r="P202" s="147">
        <v>1</v>
      </c>
      <c r="R202" s="14" t="s">
        <v>393</v>
      </c>
      <c r="S202" s="249">
        <v>22</v>
      </c>
      <c r="T202" s="80" t="s">
        <v>188</v>
      </c>
      <c r="V202" s="122">
        <v>195</v>
      </c>
      <c r="W202" s="147">
        <v>1</v>
      </c>
      <c r="X202" s="147">
        <v>1</v>
      </c>
      <c r="Y202" s="147">
        <v>1</v>
      </c>
      <c r="Z202" s="147">
        <v>1</v>
      </c>
      <c r="AA202" s="147">
        <v>1</v>
      </c>
      <c r="AB202" s="147">
        <v>1</v>
      </c>
      <c r="AC202" s="147">
        <v>0</v>
      </c>
      <c r="AD202" s="147">
        <v>0</v>
      </c>
      <c r="AE202" s="147">
        <v>1</v>
      </c>
      <c r="AF202" s="147">
        <v>1</v>
      </c>
      <c r="AG202" s="147">
        <v>1</v>
      </c>
      <c r="AH202" s="147">
        <v>1</v>
      </c>
      <c r="AI202" s="80" t="s">
        <v>580</v>
      </c>
      <c r="AM202" s="122">
        <v>195</v>
      </c>
      <c r="AN202" s="26">
        <f>W202*POLICY!$K196</f>
        <v>1</v>
      </c>
      <c r="AO202" s="26">
        <f>X202*POLICY!$K196</f>
        <v>1</v>
      </c>
      <c r="AP202" s="26">
        <f>Y202*POLICY!$K196</f>
        <v>1</v>
      </c>
      <c r="AQ202" s="26">
        <f>Z202*POLICY!$K196</f>
        <v>1</v>
      </c>
      <c r="AR202" s="26">
        <f>AA202*POLICY!$K196</f>
        <v>1</v>
      </c>
      <c r="AS202" s="26">
        <f>AB202*POLICY!$K196</f>
        <v>1</v>
      </c>
      <c r="AT202" s="26">
        <f>AC202*POLICY!$K196</f>
        <v>0</v>
      </c>
      <c r="AU202" s="26">
        <f>AD202*POLICY!$K196</f>
        <v>0</v>
      </c>
      <c r="AV202" s="26">
        <f>AE202*POLICY!$K196</f>
        <v>1</v>
      </c>
      <c r="AW202" s="26">
        <f>AF202*POLICY!$K196</f>
        <v>1</v>
      </c>
      <c r="AX202" s="26">
        <f>AG202*POLICY!$K196</f>
        <v>1</v>
      </c>
      <c r="AY202" s="167">
        <f>AH202*POLICY!$K196</f>
        <v>1</v>
      </c>
    </row>
    <row r="203" spans="1:51" x14ac:dyDescent="0.2">
      <c r="A203" s="14" t="s">
        <v>391</v>
      </c>
      <c r="B203" s="249">
        <v>22</v>
      </c>
      <c r="C203" s="14" t="s">
        <v>191</v>
      </c>
      <c r="D203" s="72">
        <v>196</v>
      </c>
      <c r="E203" s="262">
        <v>1</v>
      </c>
      <c r="F203" s="262">
        <v>1</v>
      </c>
      <c r="G203" s="262">
        <v>1</v>
      </c>
      <c r="H203" s="262">
        <v>1</v>
      </c>
      <c r="I203" s="262">
        <v>1</v>
      </c>
      <c r="J203" s="262">
        <v>1</v>
      </c>
      <c r="K203" s="262">
        <v>1</v>
      </c>
      <c r="L203" s="262">
        <v>1</v>
      </c>
      <c r="M203" s="262">
        <v>1</v>
      </c>
      <c r="N203" s="262">
        <v>1</v>
      </c>
      <c r="O203" s="262">
        <v>1</v>
      </c>
      <c r="P203" s="262">
        <v>1</v>
      </c>
      <c r="R203" s="14" t="s">
        <v>391</v>
      </c>
      <c r="S203" s="249">
        <v>22</v>
      </c>
      <c r="T203" s="14" t="s">
        <v>191</v>
      </c>
      <c r="V203" s="122">
        <v>196</v>
      </c>
      <c r="AM203" s="122">
        <v>196</v>
      </c>
      <c r="AN203" s="26">
        <f>W203*POLICY!$K197</f>
        <v>0</v>
      </c>
      <c r="AO203" s="26">
        <f>X203*POLICY!$K197</f>
        <v>0</v>
      </c>
      <c r="AP203" s="26">
        <f>Y203*POLICY!$K197</f>
        <v>0</v>
      </c>
      <c r="AQ203" s="26">
        <f>Z203*POLICY!$K197</f>
        <v>0</v>
      </c>
      <c r="AR203" s="26">
        <f>AA203*POLICY!$K197</f>
        <v>0</v>
      </c>
      <c r="AS203" s="26">
        <f>AB203*POLICY!$K197</f>
        <v>0</v>
      </c>
      <c r="AT203" s="26">
        <f>AC203*POLICY!$K197</f>
        <v>0</v>
      </c>
      <c r="AU203" s="26">
        <f>AD203*POLICY!$K197</f>
        <v>0</v>
      </c>
      <c r="AV203" s="26">
        <f>AE203*POLICY!$K197</f>
        <v>0</v>
      </c>
      <c r="AW203" s="26">
        <f>AF203*POLICY!$K197</f>
        <v>0</v>
      </c>
      <c r="AX203" s="26">
        <f>AG203*POLICY!$K197</f>
        <v>0</v>
      </c>
      <c r="AY203" s="167">
        <f>AH203*POLICY!$K197</f>
        <v>0</v>
      </c>
    </row>
    <row r="204" spans="1:51" x14ac:dyDescent="0.2">
      <c r="A204" s="14" t="s">
        <v>366</v>
      </c>
      <c r="B204" s="249">
        <v>22</v>
      </c>
      <c r="C204" s="14" t="s">
        <v>191</v>
      </c>
      <c r="D204" s="72">
        <v>197</v>
      </c>
      <c r="E204" s="262">
        <v>1</v>
      </c>
      <c r="F204" s="262">
        <v>1</v>
      </c>
      <c r="G204" s="262">
        <v>1</v>
      </c>
      <c r="H204" s="262">
        <v>1</v>
      </c>
      <c r="I204" s="262">
        <v>1</v>
      </c>
      <c r="J204" s="262">
        <v>1</v>
      </c>
      <c r="K204" s="262">
        <v>1</v>
      </c>
      <c r="L204" s="262">
        <v>1</v>
      </c>
      <c r="M204" s="262">
        <v>1</v>
      </c>
      <c r="N204" s="262">
        <v>1</v>
      </c>
      <c r="O204" s="262">
        <v>1</v>
      </c>
      <c r="P204" s="262">
        <v>1</v>
      </c>
      <c r="R204" s="14" t="s">
        <v>366</v>
      </c>
      <c r="S204" s="249">
        <v>22</v>
      </c>
      <c r="T204" s="14" t="s">
        <v>191</v>
      </c>
      <c r="V204" s="122">
        <v>197</v>
      </c>
      <c r="AM204" s="122">
        <v>197</v>
      </c>
      <c r="AN204" s="26">
        <f>W204*POLICY!$K198</f>
        <v>0</v>
      </c>
      <c r="AO204" s="26">
        <f>X204*POLICY!$K198</f>
        <v>0</v>
      </c>
      <c r="AP204" s="26">
        <f>Y204*POLICY!$K198</f>
        <v>0</v>
      </c>
      <c r="AQ204" s="26">
        <f>Z204*POLICY!$K198</f>
        <v>0</v>
      </c>
      <c r="AR204" s="26">
        <f>AA204*POLICY!$K198</f>
        <v>0</v>
      </c>
      <c r="AS204" s="26">
        <f>AB204*POLICY!$K198</f>
        <v>0</v>
      </c>
      <c r="AT204" s="26">
        <f>AC204*POLICY!$K198</f>
        <v>0</v>
      </c>
      <c r="AU204" s="26">
        <f>AD204*POLICY!$K198</f>
        <v>0</v>
      </c>
      <c r="AV204" s="26">
        <f>AE204*POLICY!$K198</f>
        <v>0</v>
      </c>
      <c r="AW204" s="26">
        <f>AF204*POLICY!$K198</f>
        <v>0</v>
      </c>
      <c r="AX204" s="26">
        <f>AG204*POLICY!$K198</f>
        <v>0</v>
      </c>
      <c r="AY204" s="167">
        <f>AH204*POLICY!$K198</f>
        <v>0</v>
      </c>
    </row>
    <row r="205" spans="1:51" x14ac:dyDescent="0.2">
      <c r="A205" s="14" t="s">
        <v>391</v>
      </c>
      <c r="B205" s="249">
        <v>22</v>
      </c>
      <c r="C205" s="14" t="s">
        <v>270</v>
      </c>
      <c r="D205" s="72">
        <v>198</v>
      </c>
      <c r="E205" s="262">
        <v>1</v>
      </c>
      <c r="F205" s="262">
        <v>1</v>
      </c>
      <c r="G205" s="262">
        <v>1</v>
      </c>
      <c r="H205" s="262">
        <v>1</v>
      </c>
      <c r="I205" s="262">
        <v>1</v>
      </c>
      <c r="J205" s="262">
        <v>1</v>
      </c>
      <c r="K205" s="262">
        <v>1</v>
      </c>
      <c r="L205" s="262">
        <v>1</v>
      </c>
      <c r="M205" s="262">
        <v>1</v>
      </c>
      <c r="N205" s="262">
        <v>1</v>
      </c>
      <c r="O205" s="262">
        <v>1</v>
      </c>
      <c r="P205" s="262">
        <v>1</v>
      </c>
      <c r="R205" s="14" t="s">
        <v>391</v>
      </c>
      <c r="S205" s="249">
        <v>22</v>
      </c>
      <c r="T205" s="14" t="s">
        <v>270</v>
      </c>
      <c r="V205" s="122">
        <v>198</v>
      </c>
      <c r="AM205" s="122">
        <v>198</v>
      </c>
      <c r="AN205" s="26">
        <f>W205*POLICY!$K199</f>
        <v>0</v>
      </c>
      <c r="AO205" s="26">
        <f>X205*POLICY!$K199</f>
        <v>0</v>
      </c>
      <c r="AP205" s="26">
        <f>Y205*POLICY!$K199</f>
        <v>0</v>
      </c>
      <c r="AQ205" s="26">
        <f>Z205*POLICY!$K199</f>
        <v>0</v>
      </c>
      <c r="AR205" s="26">
        <f>AA205*POLICY!$K199</f>
        <v>0</v>
      </c>
      <c r="AS205" s="26">
        <f>AB205*POLICY!$K199</f>
        <v>0</v>
      </c>
      <c r="AT205" s="26">
        <f>AC205*POLICY!$K199</f>
        <v>0</v>
      </c>
      <c r="AU205" s="26">
        <f>AD205*POLICY!$K199</f>
        <v>0</v>
      </c>
      <c r="AV205" s="26">
        <f>AE205*POLICY!$K199</f>
        <v>0</v>
      </c>
      <c r="AW205" s="26">
        <f>AF205*POLICY!$K199</f>
        <v>0</v>
      </c>
      <c r="AX205" s="26">
        <f>AG205*POLICY!$K199</f>
        <v>0</v>
      </c>
      <c r="AY205" s="167">
        <f>AH205*POLICY!$K199</f>
        <v>0</v>
      </c>
    </row>
    <row r="206" spans="1:51" x14ac:dyDescent="0.2">
      <c r="A206" s="14" t="s">
        <v>366</v>
      </c>
      <c r="B206" s="249">
        <v>22</v>
      </c>
      <c r="C206" s="14" t="s">
        <v>270</v>
      </c>
      <c r="D206" s="72">
        <v>199</v>
      </c>
      <c r="E206" s="262">
        <v>1</v>
      </c>
      <c r="F206" s="262">
        <v>1</v>
      </c>
      <c r="G206" s="262">
        <v>1</v>
      </c>
      <c r="H206" s="262">
        <v>1</v>
      </c>
      <c r="I206" s="262">
        <v>1</v>
      </c>
      <c r="J206" s="262">
        <v>1</v>
      </c>
      <c r="K206" s="262">
        <v>1</v>
      </c>
      <c r="L206" s="262">
        <v>1</v>
      </c>
      <c r="M206" s="262">
        <v>1</v>
      </c>
      <c r="N206" s="262">
        <v>1</v>
      </c>
      <c r="O206" s="262">
        <v>1</v>
      </c>
      <c r="P206" s="262">
        <v>1</v>
      </c>
      <c r="R206" s="14" t="s">
        <v>366</v>
      </c>
      <c r="S206" s="249">
        <v>22</v>
      </c>
      <c r="T206" s="14" t="s">
        <v>270</v>
      </c>
      <c r="V206" s="122">
        <v>199</v>
      </c>
      <c r="AM206" s="122">
        <v>199</v>
      </c>
      <c r="AN206" s="26">
        <f>W206*POLICY!$K200</f>
        <v>0</v>
      </c>
      <c r="AO206" s="26">
        <f>X206*POLICY!$K200</f>
        <v>0</v>
      </c>
      <c r="AP206" s="26">
        <f>Y206*POLICY!$K200</f>
        <v>0</v>
      </c>
      <c r="AQ206" s="26">
        <f>Z206*POLICY!$K200</f>
        <v>0</v>
      </c>
      <c r="AR206" s="26">
        <f>AA206*POLICY!$K200</f>
        <v>0</v>
      </c>
      <c r="AS206" s="26">
        <f>AB206*POLICY!$K200</f>
        <v>0</v>
      </c>
      <c r="AT206" s="26">
        <f>AC206*POLICY!$K200</f>
        <v>0</v>
      </c>
      <c r="AU206" s="26">
        <f>AD206*POLICY!$K200</f>
        <v>0</v>
      </c>
      <c r="AV206" s="26">
        <f>AE206*POLICY!$K200</f>
        <v>0</v>
      </c>
      <c r="AW206" s="26">
        <f>AF206*POLICY!$K200</f>
        <v>0</v>
      </c>
      <c r="AX206" s="26">
        <f>AG206*POLICY!$K200</f>
        <v>0</v>
      </c>
      <c r="AY206" s="167">
        <f>AH206*POLICY!$K200</f>
        <v>0</v>
      </c>
    </row>
    <row r="207" spans="1:51" x14ac:dyDescent="0.2">
      <c r="A207" t="s">
        <v>364</v>
      </c>
      <c r="B207" s="22">
        <v>23</v>
      </c>
      <c r="C207" s="14" t="s">
        <v>189</v>
      </c>
      <c r="D207" s="72">
        <v>200</v>
      </c>
      <c r="E207" s="262">
        <v>1</v>
      </c>
      <c r="F207" s="262">
        <v>1</v>
      </c>
      <c r="G207" s="262">
        <v>1</v>
      </c>
      <c r="H207" s="262">
        <v>1</v>
      </c>
      <c r="I207" s="262">
        <v>1</v>
      </c>
      <c r="J207" s="262">
        <v>1</v>
      </c>
      <c r="K207" s="262">
        <v>1</v>
      </c>
      <c r="L207" s="262">
        <v>1</v>
      </c>
      <c r="M207" s="262">
        <v>1</v>
      </c>
      <c r="N207" s="262">
        <v>1</v>
      </c>
      <c r="O207" s="262">
        <v>1</v>
      </c>
      <c r="P207" s="262">
        <v>1</v>
      </c>
      <c r="R207" t="s">
        <v>364</v>
      </c>
      <c r="S207" s="22">
        <v>23</v>
      </c>
      <c r="T207" s="14" t="s">
        <v>189</v>
      </c>
      <c r="V207" s="122">
        <v>200</v>
      </c>
      <c r="W207" s="147" t="s">
        <v>501</v>
      </c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M207" s="122">
        <v>200</v>
      </c>
      <c r="AN207" s="26" t="e">
        <f>W207*POLICY!$K178</f>
        <v>#VALUE!</v>
      </c>
      <c r="AO207" s="26">
        <f>X207*POLICY!$K178</f>
        <v>0</v>
      </c>
      <c r="AP207" s="26">
        <f>Y207*POLICY!$K178</f>
        <v>0</v>
      </c>
      <c r="AQ207" s="26">
        <f>Z207*POLICY!$K178</f>
        <v>0</v>
      </c>
      <c r="AR207" s="26">
        <f>AA207*POLICY!$K178</f>
        <v>0</v>
      </c>
      <c r="AS207" s="26">
        <f>AB207*POLICY!$K178</f>
        <v>0</v>
      </c>
      <c r="AT207" s="26">
        <f>AC207*POLICY!$K178</f>
        <v>0</v>
      </c>
      <c r="AU207" s="26">
        <f>AD207*POLICY!$K178</f>
        <v>0</v>
      </c>
      <c r="AV207" s="26">
        <f>AE207*POLICY!$K178</f>
        <v>0</v>
      </c>
      <c r="AW207" s="26">
        <f>AF207*POLICY!$K178</f>
        <v>0</v>
      </c>
      <c r="AX207" s="26">
        <f>AG207*POLICY!$K178</f>
        <v>0</v>
      </c>
      <c r="AY207" s="167">
        <f>AH207*POLICY!$K178</f>
        <v>0</v>
      </c>
    </row>
    <row r="208" spans="1:51" x14ac:dyDescent="0.2">
      <c r="A208" t="s">
        <v>394</v>
      </c>
      <c r="B208" s="22">
        <v>23</v>
      </c>
      <c r="C208" s="14" t="s">
        <v>189</v>
      </c>
      <c r="D208" s="72">
        <v>201</v>
      </c>
      <c r="E208" s="147">
        <v>0</v>
      </c>
      <c r="F208" s="147">
        <v>0</v>
      </c>
      <c r="G208" s="147">
        <v>0</v>
      </c>
      <c r="H208" s="147">
        <v>0</v>
      </c>
      <c r="I208" s="147">
        <v>0</v>
      </c>
      <c r="J208" s="147">
        <v>0</v>
      </c>
      <c r="K208" s="147">
        <v>0</v>
      </c>
      <c r="L208" s="147">
        <v>0</v>
      </c>
      <c r="M208" s="147">
        <v>1</v>
      </c>
      <c r="N208" s="147">
        <v>0</v>
      </c>
      <c r="O208" s="147">
        <v>0</v>
      </c>
      <c r="P208" s="147">
        <v>0</v>
      </c>
      <c r="R208" t="s">
        <v>394</v>
      </c>
      <c r="S208" s="22">
        <v>23</v>
      </c>
      <c r="T208" s="14" t="s">
        <v>189</v>
      </c>
      <c r="V208" s="122">
        <v>201</v>
      </c>
      <c r="W208" s="147">
        <v>0</v>
      </c>
      <c r="X208" s="147">
        <v>0</v>
      </c>
      <c r="Y208" s="147">
        <v>0</v>
      </c>
      <c r="Z208" s="147">
        <v>0</v>
      </c>
      <c r="AA208" s="147">
        <v>0</v>
      </c>
      <c r="AB208" s="147">
        <v>0</v>
      </c>
      <c r="AC208" s="147">
        <v>0</v>
      </c>
      <c r="AD208" s="147">
        <v>0</v>
      </c>
      <c r="AE208" s="147">
        <v>1</v>
      </c>
      <c r="AF208" s="147">
        <v>0</v>
      </c>
      <c r="AG208" s="147">
        <v>0</v>
      </c>
      <c r="AH208" s="147">
        <v>0</v>
      </c>
      <c r="AI208" s="80" t="s">
        <v>500</v>
      </c>
      <c r="AM208" s="122">
        <v>201</v>
      </c>
      <c r="AN208" s="26">
        <f>W208*POLICY!$K179</f>
        <v>0</v>
      </c>
      <c r="AO208" s="26">
        <f>X208*POLICY!$K179</f>
        <v>0</v>
      </c>
      <c r="AP208" s="26">
        <f>Y208*POLICY!$K179</f>
        <v>0</v>
      </c>
      <c r="AQ208" s="26">
        <f>Z208*POLICY!$K179</f>
        <v>0</v>
      </c>
      <c r="AR208" s="26">
        <f>AA208*POLICY!$K179</f>
        <v>0</v>
      </c>
      <c r="AS208" s="26">
        <f>AB208*POLICY!$K179</f>
        <v>0</v>
      </c>
      <c r="AT208" s="26">
        <f>AC208*POLICY!$K179</f>
        <v>0</v>
      </c>
      <c r="AU208" s="26">
        <f>AD208*POLICY!$K179</f>
        <v>0</v>
      </c>
      <c r="AV208" s="26">
        <f>AE208*POLICY!$K179</f>
        <v>1</v>
      </c>
      <c r="AW208" s="26">
        <f>AF208*POLICY!$K179</f>
        <v>0</v>
      </c>
      <c r="AX208" s="26">
        <f>AG208*POLICY!$K179</f>
        <v>0</v>
      </c>
      <c r="AY208" s="167">
        <f>AH208*POLICY!$K179</f>
        <v>0</v>
      </c>
    </row>
    <row r="209" spans="1:51" x14ac:dyDescent="0.2">
      <c r="A209" t="s">
        <v>364</v>
      </c>
      <c r="B209" s="22">
        <v>24</v>
      </c>
      <c r="C209" s="14" t="s">
        <v>189</v>
      </c>
      <c r="D209" s="72">
        <v>202</v>
      </c>
      <c r="E209" s="262">
        <v>1</v>
      </c>
      <c r="F209" s="262">
        <v>1</v>
      </c>
      <c r="G209" s="262">
        <v>1</v>
      </c>
      <c r="H209" s="262">
        <v>1</v>
      </c>
      <c r="I209" s="262">
        <v>1</v>
      </c>
      <c r="J209" s="262">
        <v>1</v>
      </c>
      <c r="K209" s="262">
        <v>1</v>
      </c>
      <c r="L209" s="262">
        <v>1</v>
      </c>
      <c r="M209" s="262">
        <v>1</v>
      </c>
      <c r="N209" s="262">
        <v>1</v>
      </c>
      <c r="O209" s="262">
        <v>1</v>
      </c>
      <c r="P209" s="262">
        <v>1</v>
      </c>
      <c r="R209" t="s">
        <v>364</v>
      </c>
      <c r="S209" s="22">
        <v>24</v>
      </c>
      <c r="T209" s="14" t="s">
        <v>189</v>
      </c>
      <c r="V209" s="122">
        <v>202</v>
      </c>
      <c r="W209" s="147" t="s">
        <v>501</v>
      </c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M209" s="122">
        <v>202</v>
      </c>
      <c r="AN209" s="26" t="e">
        <f>W209*POLICY!$K180</f>
        <v>#VALUE!</v>
      </c>
      <c r="AO209" s="26">
        <f>X209*POLICY!$K180</f>
        <v>0</v>
      </c>
      <c r="AP209" s="26">
        <f>Y209*POLICY!$K180</f>
        <v>0</v>
      </c>
      <c r="AQ209" s="26">
        <f>Z209*POLICY!$K180</f>
        <v>0</v>
      </c>
      <c r="AR209" s="26">
        <f>AA209*POLICY!$K180</f>
        <v>0</v>
      </c>
      <c r="AS209" s="26">
        <f>AB209*POLICY!$K180</f>
        <v>0</v>
      </c>
      <c r="AT209" s="26">
        <f>AC209*POLICY!$K180</f>
        <v>0</v>
      </c>
      <c r="AU209" s="26">
        <f>AD209*POLICY!$K180</f>
        <v>0</v>
      </c>
      <c r="AV209" s="26">
        <f>AE209*POLICY!$K180</f>
        <v>0</v>
      </c>
      <c r="AW209" s="26">
        <f>AF209*POLICY!$K180</f>
        <v>0</v>
      </c>
      <c r="AX209" s="26">
        <f>AG209*POLICY!$K180</f>
        <v>0</v>
      </c>
      <c r="AY209" s="167">
        <f>AH209*POLICY!$K180</f>
        <v>0</v>
      </c>
    </row>
    <row r="210" spans="1:51" ht="13.5" thickBot="1" x14ac:dyDescent="0.25">
      <c r="A210" t="s">
        <v>394</v>
      </c>
      <c r="B210" s="22">
        <v>24</v>
      </c>
      <c r="C210" s="14" t="s">
        <v>189</v>
      </c>
      <c r="D210" s="72">
        <v>203</v>
      </c>
      <c r="E210" s="147">
        <v>0</v>
      </c>
      <c r="F210" s="147">
        <v>0</v>
      </c>
      <c r="G210" s="147">
        <v>0</v>
      </c>
      <c r="H210" s="147">
        <v>0</v>
      </c>
      <c r="I210" s="147">
        <v>0</v>
      </c>
      <c r="J210" s="147">
        <v>0</v>
      </c>
      <c r="K210" s="147">
        <v>0</v>
      </c>
      <c r="L210" s="147">
        <v>0</v>
      </c>
      <c r="M210" s="147">
        <v>1</v>
      </c>
      <c r="N210" s="147">
        <v>0</v>
      </c>
      <c r="O210" s="147">
        <v>0</v>
      </c>
      <c r="P210" s="147">
        <v>0</v>
      </c>
      <c r="R210" t="s">
        <v>394</v>
      </c>
      <c r="S210" s="22">
        <v>24</v>
      </c>
      <c r="T210" s="14" t="s">
        <v>189</v>
      </c>
      <c r="V210" s="122">
        <v>203</v>
      </c>
      <c r="W210" s="147">
        <v>0</v>
      </c>
      <c r="X210" s="147">
        <v>0</v>
      </c>
      <c r="Y210" s="147">
        <v>0</v>
      </c>
      <c r="Z210" s="147">
        <v>0</v>
      </c>
      <c r="AA210" s="147">
        <v>0</v>
      </c>
      <c r="AB210" s="147">
        <v>0</v>
      </c>
      <c r="AC210" s="147">
        <v>0</v>
      </c>
      <c r="AD210" s="147">
        <v>0</v>
      </c>
      <c r="AE210" s="147">
        <v>1</v>
      </c>
      <c r="AF210" s="147">
        <v>0</v>
      </c>
      <c r="AG210" s="147">
        <v>0</v>
      </c>
      <c r="AH210" s="147">
        <v>0</v>
      </c>
      <c r="AI210" s="80" t="s">
        <v>500</v>
      </c>
      <c r="AM210" s="122">
        <v>203</v>
      </c>
      <c r="AN210" s="168">
        <f>W210*POLICY!$K181</f>
        <v>0</v>
      </c>
      <c r="AO210" s="168">
        <f>X210*POLICY!$K181</f>
        <v>0</v>
      </c>
      <c r="AP210" s="168">
        <f>Y210*POLICY!$K181</f>
        <v>0</v>
      </c>
      <c r="AQ210" s="168">
        <f>Z210*POLICY!$K181</f>
        <v>0</v>
      </c>
      <c r="AR210" s="168">
        <f>AA210*POLICY!$K181</f>
        <v>0</v>
      </c>
      <c r="AS210" s="168">
        <f>AB210*POLICY!$K181</f>
        <v>0</v>
      </c>
      <c r="AT210" s="168">
        <f>AC210*POLICY!$K181</f>
        <v>0</v>
      </c>
      <c r="AU210" s="168">
        <f>AD210*POLICY!$K181</f>
        <v>0</v>
      </c>
      <c r="AV210" s="168">
        <f>AE210*POLICY!$K181</f>
        <v>1</v>
      </c>
      <c r="AW210" s="168">
        <f>AF210*POLICY!$K181</f>
        <v>0</v>
      </c>
      <c r="AX210" s="168">
        <f>AG210*POLICY!$K181</f>
        <v>0</v>
      </c>
      <c r="AY210" s="169">
        <f>AH210*POLICY!$K181</f>
        <v>0</v>
      </c>
    </row>
    <row r="211" spans="1:51" x14ac:dyDescent="0.2">
      <c r="A211" s="42" t="s">
        <v>570</v>
      </c>
      <c r="D211" s="72">
        <v>204</v>
      </c>
      <c r="E211" s="147">
        <v>0</v>
      </c>
      <c r="F211" s="147">
        <v>0</v>
      </c>
      <c r="G211" s="147">
        <v>0</v>
      </c>
      <c r="H211" s="147">
        <v>0</v>
      </c>
      <c r="I211" s="147">
        <v>0</v>
      </c>
      <c r="J211" s="147">
        <v>0</v>
      </c>
      <c r="K211" s="147">
        <v>0</v>
      </c>
      <c r="L211" s="147">
        <v>0</v>
      </c>
      <c r="M211" s="147">
        <v>0</v>
      </c>
      <c r="N211" s="147">
        <v>0</v>
      </c>
      <c r="O211" s="147">
        <v>0</v>
      </c>
      <c r="P211" s="147">
        <v>0</v>
      </c>
      <c r="R211" s="42" t="s">
        <v>570</v>
      </c>
    </row>
    <row r="212" spans="1:51" x14ac:dyDescent="0.2">
      <c r="A212" s="42" t="s">
        <v>570</v>
      </c>
      <c r="D212" s="72">
        <v>205</v>
      </c>
      <c r="E212" s="147">
        <v>0</v>
      </c>
      <c r="F212" s="147">
        <v>0</v>
      </c>
      <c r="G212" s="147">
        <v>0</v>
      </c>
      <c r="H212" s="147">
        <v>0</v>
      </c>
      <c r="I212" s="147">
        <v>0</v>
      </c>
      <c r="J212" s="147">
        <v>0</v>
      </c>
      <c r="K212" s="147">
        <v>0</v>
      </c>
      <c r="L212" s="147">
        <v>0</v>
      </c>
      <c r="M212" s="147">
        <v>0</v>
      </c>
      <c r="N212" s="147">
        <v>0</v>
      </c>
      <c r="O212" s="147">
        <v>0</v>
      </c>
      <c r="P212" s="147">
        <v>0</v>
      </c>
      <c r="R212" s="42" t="s">
        <v>570</v>
      </c>
    </row>
    <row r="213" spans="1:51" x14ac:dyDescent="0.2">
      <c r="A213" s="42" t="s">
        <v>570</v>
      </c>
      <c r="D213" s="72">
        <v>206</v>
      </c>
      <c r="E213" s="147">
        <v>0</v>
      </c>
      <c r="F213" s="147">
        <v>0</v>
      </c>
      <c r="G213" s="147">
        <v>0</v>
      </c>
      <c r="H213" s="147">
        <v>0</v>
      </c>
      <c r="I213" s="147">
        <v>0</v>
      </c>
      <c r="J213" s="147">
        <v>0</v>
      </c>
      <c r="K213" s="147">
        <v>0</v>
      </c>
      <c r="L213" s="147">
        <v>0</v>
      </c>
      <c r="M213" s="147">
        <v>0</v>
      </c>
      <c r="N213" s="147">
        <v>0</v>
      </c>
      <c r="O213" s="147">
        <v>0</v>
      </c>
      <c r="P213" s="147">
        <v>0</v>
      </c>
      <c r="R213" s="42" t="s">
        <v>570</v>
      </c>
    </row>
    <row r="214" spans="1:51" x14ac:dyDescent="0.2">
      <c r="A214" s="42" t="s">
        <v>570</v>
      </c>
      <c r="D214" s="72">
        <v>207</v>
      </c>
      <c r="E214" s="147">
        <v>0</v>
      </c>
      <c r="F214" s="147">
        <v>0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0</v>
      </c>
      <c r="P214" s="147">
        <v>0</v>
      </c>
      <c r="R214" s="42" t="s">
        <v>570</v>
      </c>
    </row>
    <row r="215" spans="1:51" x14ac:dyDescent="0.2">
      <c r="A215" s="42" t="s">
        <v>570</v>
      </c>
      <c r="D215" s="72">
        <v>208</v>
      </c>
      <c r="E215" s="147">
        <v>0</v>
      </c>
      <c r="F215" s="147">
        <v>0</v>
      </c>
      <c r="G215" s="147">
        <v>0</v>
      </c>
      <c r="H215" s="147">
        <v>0</v>
      </c>
      <c r="I215" s="147">
        <v>0</v>
      </c>
      <c r="J215" s="147">
        <v>0</v>
      </c>
      <c r="K215" s="147">
        <v>0</v>
      </c>
      <c r="L215" s="147">
        <v>0</v>
      </c>
      <c r="M215" s="147">
        <v>0</v>
      </c>
      <c r="N215" s="147">
        <v>0</v>
      </c>
      <c r="O215" s="147">
        <v>0</v>
      </c>
      <c r="P215" s="147">
        <v>0</v>
      </c>
      <c r="R215" s="42" t="s">
        <v>570</v>
      </c>
    </row>
    <row r="216" spans="1:51" x14ac:dyDescent="0.2">
      <c r="A216" s="42" t="s">
        <v>570</v>
      </c>
      <c r="D216" s="72">
        <v>209</v>
      </c>
      <c r="E216" s="147">
        <v>0</v>
      </c>
      <c r="F216" s="147">
        <v>0</v>
      </c>
      <c r="G216" s="147">
        <v>0</v>
      </c>
      <c r="H216" s="147">
        <v>0</v>
      </c>
      <c r="I216" s="147">
        <v>0</v>
      </c>
      <c r="J216" s="147">
        <v>0</v>
      </c>
      <c r="K216" s="147">
        <v>0</v>
      </c>
      <c r="L216" s="147">
        <v>0</v>
      </c>
      <c r="M216" s="147">
        <v>0</v>
      </c>
      <c r="N216" s="147">
        <v>0</v>
      </c>
      <c r="O216" s="147">
        <v>0</v>
      </c>
      <c r="P216" s="147">
        <v>0</v>
      </c>
      <c r="R216" s="42" t="s">
        <v>570</v>
      </c>
    </row>
    <row r="217" spans="1:51" x14ac:dyDescent="0.2">
      <c r="A217" s="42" t="s">
        <v>570</v>
      </c>
      <c r="D217" s="72">
        <v>210</v>
      </c>
      <c r="E217" s="147">
        <v>0</v>
      </c>
      <c r="F217" s="147">
        <v>0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R217" s="42" t="s">
        <v>570</v>
      </c>
    </row>
    <row r="218" spans="1:51" x14ac:dyDescent="0.2">
      <c r="A218" s="42" t="s">
        <v>570</v>
      </c>
      <c r="D218" s="72">
        <v>211</v>
      </c>
      <c r="E218" s="147">
        <v>0</v>
      </c>
      <c r="F218" s="147">
        <v>0</v>
      </c>
      <c r="G218" s="147">
        <v>0</v>
      </c>
      <c r="H218" s="147">
        <v>0</v>
      </c>
      <c r="I218" s="147">
        <v>0</v>
      </c>
      <c r="J218" s="147">
        <v>0</v>
      </c>
      <c r="K218" s="147">
        <v>0</v>
      </c>
      <c r="L218" s="147">
        <v>0</v>
      </c>
      <c r="M218" s="147">
        <v>0</v>
      </c>
      <c r="N218" s="147">
        <v>0</v>
      </c>
      <c r="O218" s="147">
        <v>0</v>
      </c>
      <c r="P218" s="147">
        <v>0</v>
      </c>
      <c r="R218" s="42" t="s">
        <v>570</v>
      </c>
    </row>
    <row r="219" spans="1:51" x14ac:dyDescent="0.2">
      <c r="A219" s="42" t="s">
        <v>570</v>
      </c>
      <c r="D219" s="72">
        <v>212</v>
      </c>
      <c r="E219" s="147">
        <v>0</v>
      </c>
      <c r="F219" s="147">
        <v>0</v>
      </c>
      <c r="G219" s="147">
        <v>0</v>
      </c>
      <c r="H219" s="147">
        <v>0</v>
      </c>
      <c r="I219" s="147">
        <v>0</v>
      </c>
      <c r="J219" s="147">
        <v>0</v>
      </c>
      <c r="K219" s="147">
        <v>0</v>
      </c>
      <c r="L219" s="147">
        <v>0</v>
      </c>
      <c r="M219" s="147">
        <v>0</v>
      </c>
      <c r="N219" s="147">
        <v>0</v>
      </c>
      <c r="O219" s="147">
        <v>0</v>
      </c>
      <c r="P219" s="147">
        <v>0</v>
      </c>
      <c r="R219" s="42" t="s">
        <v>570</v>
      </c>
    </row>
    <row r="220" spans="1:51" x14ac:dyDescent="0.2">
      <c r="A220" s="42" t="s">
        <v>570</v>
      </c>
      <c r="D220" s="72">
        <v>213</v>
      </c>
      <c r="E220" s="147">
        <v>0</v>
      </c>
      <c r="F220" s="147">
        <v>0</v>
      </c>
      <c r="G220" s="147">
        <v>0</v>
      </c>
      <c r="H220" s="147">
        <v>0</v>
      </c>
      <c r="I220" s="147">
        <v>0</v>
      </c>
      <c r="J220" s="147">
        <v>0</v>
      </c>
      <c r="K220" s="147">
        <v>0</v>
      </c>
      <c r="L220" s="147">
        <v>0</v>
      </c>
      <c r="M220" s="147">
        <v>0</v>
      </c>
      <c r="N220" s="147">
        <v>0</v>
      </c>
      <c r="O220" s="147">
        <v>0</v>
      </c>
      <c r="P220" s="147">
        <v>0</v>
      </c>
      <c r="R220" s="42" t="s">
        <v>570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37" workbookViewId="0">
      <selection activeCell="L1" sqref="L1"/>
    </sheetView>
  </sheetViews>
  <sheetFormatPr defaultRowHeight="12.75" x14ac:dyDescent="0.2"/>
  <cols>
    <col min="4" max="4" width="48.5703125" customWidth="1"/>
    <col min="9" max="9" width="9.140625" style="5"/>
  </cols>
  <sheetData>
    <row r="1" spans="1:9" x14ac:dyDescent="0.2">
      <c r="I1" s="5" t="s">
        <v>306</v>
      </c>
    </row>
    <row r="2" spans="1:9" x14ac:dyDescent="0.2">
      <c r="I2" s="5" t="s">
        <v>307</v>
      </c>
    </row>
    <row r="3" spans="1:9" x14ac:dyDescent="0.2">
      <c r="I3" s="5" t="s">
        <v>308</v>
      </c>
    </row>
    <row r="7" spans="1:9" x14ac:dyDescent="0.2">
      <c r="A7" t="s">
        <v>305</v>
      </c>
      <c r="D7" s="5"/>
      <c r="E7" s="68" t="s">
        <v>120</v>
      </c>
      <c r="F7" s="84" t="s">
        <v>30</v>
      </c>
      <c r="G7" s="89"/>
      <c r="H7" s="141" t="s">
        <v>120</v>
      </c>
      <c r="I7" s="142" t="s">
        <v>304</v>
      </c>
    </row>
    <row r="8" spans="1:9" x14ac:dyDescent="0.2">
      <c r="A8" s="82" t="s">
        <v>120</v>
      </c>
      <c r="D8" t="s">
        <v>357</v>
      </c>
      <c r="E8" s="22">
        <v>1</v>
      </c>
      <c r="F8" s="14" t="s">
        <v>188</v>
      </c>
      <c r="G8" s="72">
        <v>1</v>
      </c>
      <c r="H8" s="22">
        <v>1</v>
      </c>
      <c r="I8" s="143">
        <v>2</v>
      </c>
    </row>
    <row r="9" spans="1:9" x14ac:dyDescent="0.2">
      <c r="A9" s="82" t="s">
        <v>304</v>
      </c>
      <c r="D9" t="s">
        <v>358</v>
      </c>
      <c r="E9" s="22">
        <v>2</v>
      </c>
      <c r="F9" s="14" t="s">
        <v>192</v>
      </c>
      <c r="G9" s="72">
        <v>2</v>
      </c>
      <c r="H9" s="22">
        <v>2</v>
      </c>
      <c r="I9" s="143">
        <v>1</v>
      </c>
    </row>
    <row r="10" spans="1:9" x14ac:dyDescent="0.2">
      <c r="D10" t="s">
        <v>357</v>
      </c>
      <c r="E10" s="22">
        <v>2</v>
      </c>
      <c r="F10" s="14" t="s">
        <v>192</v>
      </c>
      <c r="G10" s="72">
        <v>3</v>
      </c>
      <c r="H10" s="22">
        <v>2</v>
      </c>
      <c r="I10" s="143">
        <v>1</v>
      </c>
    </row>
    <row r="11" spans="1:9" x14ac:dyDescent="0.2">
      <c r="D11" t="s">
        <v>359</v>
      </c>
      <c r="E11" s="22">
        <v>2</v>
      </c>
      <c r="F11" s="14" t="s">
        <v>192</v>
      </c>
      <c r="G11" s="72">
        <v>4</v>
      </c>
      <c r="H11" s="22">
        <v>2</v>
      </c>
      <c r="I11" s="143">
        <v>1</v>
      </c>
    </row>
    <row r="12" spans="1:9" x14ac:dyDescent="0.2">
      <c r="D12" t="s">
        <v>358</v>
      </c>
      <c r="E12" s="22">
        <v>2</v>
      </c>
      <c r="F12" s="14" t="s">
        <v>188</v>
      </c>
      <c r="G12" s="72">
        <v>5</v>
      </c>
      <c r="H12" s="22">
        <v>2</v>
      </c>
      <c r="I12" s="143">
        <v>2</v>
      </c>
    </row>
    <row r="13" spans="1:9" x14ac:dyDescent="0.2">
      <c r="D13" t="s">
        <v>357</v>
      </c>
      <c r="E13" s="22">
        <v>2</v>
      </c>
      <c r="F13" s="14" t="s">
        <v>188</v>
      </c>
      <c r="G13" s="72">
        <v>6</v>
      </c>
      <c r="H13" s="22">
        <v>2</v>
      </c>
      <c r="I13" s="143">
        <v>2</v>
      </c>
    </row>
    <row r="14" spans="1:9" x14ac:dyDescent="0.2">
      <c r="D14" t="s">
        <v>360</v>
      </c>
      <c r="E14" s="22">
        <v>2</v>
      </c>
      <c r="F14" s="14" t="s">
        <v>188</v>
      </c>
      <c r="G14" s="72">
        <v>7</v>
      </c>
      <c r="H14" s="22">
        <v>2</v>
      </c>
      <c r="I14" s="143">
        <v>2</v>
      </c>
    </row>
    <row r="15" spans="1:9" x14ac:dyDescent="0.2">
      <c r="D15" t="s">
        <v>359</v>
      </c>
      <c r="E15" s="22">
        <v>2</v>
      </c>
      <c r="F15" s="14" t="s">
        <v>188</v>
      </c>
      <c r="G15" s="72">
        <v>8</v>
      </c>
      <c r="H15" s="22">
        <v>2</v>
      </c>
      <c r="I15" s="144">
        <v>2</v>
      </c>
    </row>
    <row r="16" spans="1:9" x14ac:dyDescent="0.2">
      <c r="D16" t="s">
        <v>358</v>
      </c>
      <c r="E16" s="22">
        <v>3</v>
      </c>
      <c r="F16" s="14" t="s">
        <v>192</v>
      </c>
      <c r="G16" s="72">
        <v>9</v>
      </c>
      <c r="H16" s="22">
        <v>3</v>
      </c>
      <c r="I16" s="143">
        <v>1</v>
      </c>
    </row>
    <row r="17" spans="4:10" x14ac:dyDescent="0.2">
      <c r="D17" t="s">
        <v>357</v>
      </c>
      <c r="E17" s="22">
        <v>3</v>
      </c>
      <c r="F17" s="14" t="s">
        <v>192</v>
      </c>
      <c r="G17" s="72">
        <v>10</v>
      </c>
      <c r="H17" s="22">
        <v>3</v>
      </c>
      <c r="I17" s="143">
        <v>1</v>
      </c>
    </row>
    <row r="18" spans="4:10" x14ac:dyDescent="0.2">
      <c r="D18" t="s">
        <v>360</v>
      </c>
      <c r="E18" s="22">
        <v>3</v>
      </c>
      <c r="F18" s="14" t="s">
        <v>192</v>
      </c>
      <c r="G18" s="72">
        <v>11</v>
      </c>
      <c r="H18" s="22">
        <v>3</v>
      </c>
      <c r="I18" s="143">
        <v>1</v>
      </c>
    </row>
    <row r="19" spans="4:10" x14ac:dyDescent="0.2">
      <c r="D19" t="s">
        <v>359</v>
      </c>
      <c r="E19" s="22">
        <v>3</v>
      </c>
      <c r="F19" s="14" t="s">
        <v>192</v>
      </c>
      <c r="G19" s="72">
        <v>12</v>
      </c>
      <c r="H19" s="22">
        <v>3</v>
      </c>
      <c r="I19" s="143">
        <v>1</v>
      </c>
    </row>
    <row r="20" spans="4:10" x14ac:dyDescent="0.2">
      <c r="D20" t="s">
        <v>358</v>
      </c>
      <c r="E20" s="22">
        <v>3</v>
      </c>
      <c r="F20" s="14" t="s">
        <v>188</v>
      </c>
      <c r="G20" s="72">
        <v>13</v>
      </c>
      <c r="H20" s="22">
        <v>3</v>
      </c>
      <c r="I20" s="143">
        <v>2</v>
      </c>
    </row>
    <row r="21" spans="4:10" x14ac:dyDescent="0.2">
      <c r="D21" t="s">
        <v>361</v>
      </c>
      <c r="E21" s="22">
        <v>3</v>
      </c>
      <c r="F21" s="14" t="s">
        <v>188</v>
      </c>
      <c r="G21" s="72">
        <v>14</v>
      </c>
      <c r="H21" s="22">
        <v>3</v>
      </c>
      <c r="I21" s="143">
        <v>2</v>
      </c>
    </row>
    <row r="22" spans="4:10" x14ac:dyDescent="0.2">
      <c r="D22" t="s">
        <v>357</v>
      </c>
      <c r="E22" s="22">
        <v>3</v>
      </c>
      <c r="F22" s="14" t="s">
        <v>188</v>
      </c>
      <c r="G22" s="72">
        <v>15</v>
      </c>
      <c r="H22" s="22">
        <v>3</v>
      </c>
      <c r="I22" s="143">
        <v>2</v>
      </c>
    </row>
    <row r="23" spans="4:10" x14ac:dyDescent="0.2">
      <c r="D23" t="s">
        <v>360</v>
      </c>
      <c r="E23" s="22">
        <v>3</v>
      </c>
      <c r="F23" s="14" t="s">
        <v>188</v>
      </c>
      <c r="G23" s="72">
        <v>16</v>
      </c>
      <c r="H23" s="22">
        <v>3</v>
      </c>
      <c r="I23" s="143">
        <v>2</v>
      </c>
    </row>
    <row r="24" spans="4:10" x14ac:dyDescent="0.2">
      <c r="D24" t="s">
        <v>359</v>
      </c>
      <c r="E24" s="22">
        <v>3</v>
      </c>
      <c r="F24" s="14" t="s">
        <v>188</v>
      </c>
      <c r="G24" s="72">
        <v>17</v>
      </c>
      <c r="H24" s="22">
        <v>3</v>
      </c>
      <c r="I24" s="143">
        <v>2</v>
      </c>
    </row>
    <row r="25" spans="4:10" x14ac:dyDescent="0.2">
      <c r="D25" t="s">
        <v>362</v>
      </c>
      <c r="E25" s="22">
        <v>3</v>
      </c>
      <c r="F25" s="14" t="s">
        <v>270</v>
      </c>
      <c r="G25" s="72">
        <v>18</v>
      </c>
      <c r="H25" s="22">
        <v>3</v>
      </c>
      <c r="I25" s="143">
        <v>252932</v>
      </c>
      <c r="J25" s="143"/>
    </row>
    <row r="26" spans="4:10" x14ac:dyDescent="0.2">
      <c r="D26" t="s">
        <v>358</v>
      </c>
      <c r="E26" s="22">
        <v>4</v>
      </c>
      <c r="F26" s="14" t="s">
        <v>192</v>
      </c>
      <c r="G26" s="72">
        <v>19</v>
      </c>
      <c r="H26" s="22">
        <v>4</v>
      </c>
      <c r="I26" s="143">
        <v>1</v>
      </c>
    </row>
    <row r="27" spans="4:10" x14ac:dyDescent="0.2">
      <c r="D27" t="s">
        <v>357</v>
      </c>
      <c r="E27" s="22">
        <v>4</v>
      </c>
      <c r="F27" s="14" t="s">
        <v>192</v>
      </c>
      <c r="G27" s="72">
        <v>20</v>
      </c>
      <c r="H27" s="22">
        <v>4</v>
      </c>
      <c r="I27" s="143">
        <v>1</v>
      </c>
    </row>
    <row r="28" spans="4:10" x14ac:dyDescent="0.2">
      <c r="D28" t="s">
        <v>360</v>
      </c>
      <c r="E28" s="22">
        <v>4</v>
      </c>
      <c r="F28" s="14" t="s">
        <v>192</v>
      </c>
      <c r="G28" s="72">
        <v>21</v>
      </c>
      <c r="H28" s="22">
        <v>4</v>
      </c>
      <c r="I28" s="143">
        <v>1</v>
      </c>
    </row>
    <row r="29" spans="4:10" x14ac:dyDescent="0.2">
      <c r="D29" t="s">
        <v>359</v>
      </c>
      <c r="E29" s="22">
        <v>4</v>
      </c>
      <c r="F29" s="14" t="s">
        <v>192</v>
      </c>
      <c r="G29" s="72">
        <v>22</v>
      </c>
      <c r="H29" s="22">
        <v>4</v>
      </c>
      <c r="I29" s="143">
        <v>1</v>
      </c>
    </row>
    <row r="30" spans="4:10" x14ac:dyDescent="0.2">
      <c r="D30" t="s">
        <v>358</v>
      </c>
      <c r="E30" s="22">
        <v>4</v>
      </c>
      <c r="F30" s="14" t="s">
        <v>188</v>
      </c>
      <c r="G30" s="72">
        <v>23</v>
      </c>
      <c r="H30" s="22">
        <v>4</v>
      </c>
      <c r="I30" s="143">
        <v>2</v>
      </c>
    </row>
    <row r="31" spans="4:10" x14ac:dyDescent="0.2">
      <c r="D31" t="s">
        <v>363</v>
      </c>
      <c r="E31" s="22">
        <v>4</v>
      </c>
      <c r="F31" s="14" t="s">
        <v>188</v>
      </c>
      <c r="G31" s="72">
        <v>24</v>
      </c>
      <c r="H31" s="22">
        <v>4</v>
      </c>
      <c r="I31" s="143">
        <v>2</v>
      </c>
    </row>
    <row r="32" spans="4:10" x14ac:dyDescent="0.2">
      <c r="D32" t="s">
        <v>357</v>
      </c>
      <c r="E32" s="22">
        <v>4</v>
      </c>
      <c r="F32" s="14" t="s">
        <v>188</v>
      </c>
      <c r="G32" s="72">
        <v>25</v>
      </c>
      <c r="H32" s="22">
        <v>4</v>
      </c>
      <c r="I32" s="143">
        <v>2</v>
      </c>
    </row>
    <row r="33" spans="4:10" x14ac:dyDescent="0.2">
      <c r="D33" t="s">
        <v>360</v>
      </c>
      <c r="E33" s="22">
        <v>4</v>
      </c>
      <c r="F33" s="14" t="s">
        <v>188</v>
      </c>
      <c r="G33" s="72">
        <v>26</v>
      </c>
      <c r="H33" s="22">
        <v>4</v>
      </c>
      <c r="I33" s="143">
        <v>2</v>
      </c>
    </row>
    <row r="34" spans="4:10" x14ac:dyDescent="0.2">
      <c r="D34" t="s">
        <v>359</v>
      </c>
      <c r="E34" s="22">
        <v>4</v>
      </c>
      <c r="F34" s="14" t="s">
        <v>188</v>
      </c>
      <c r="G34" s="72">
        <v>27</v>
      </c>
      <c r="H34" s="22">
        <v>4</v>
      </c>
      <c r="I34" s="143">
        <v>2</v>
      </c>
    </row>
    <row r="35" spans="4:10" x14ac:dyDescent="0.2">
      <c r="D35" t="s">
        <v>362</v>
      </c>
      <c r="E35" s="22">
        <v>4</v>
      </c>
      <c r="F35" s="14" t="s">
        <v>270</v>
      </c>
      <c r="G35" s="72">
        <v>28</v>
      </c>
      <c r="H35" s="22">
        <v>4</v>
      </c>
      <c r="I35" s="143">
        <v>252932</v>
      </c>
      <c r="J35" s="143"/>
    </row>
    <row r="36" spans="4:10" x14ac:dyDescent="0.2">
      <c r="D36" t="s">
        <v>364</v>
      </c>
      <c r="E36" s="22">
        <v>5</v>
      </c>
      <c r="F36" s="14" t="s">
        <v>189</v>
      </c>
      <c r="G36" s="72">
        <v>29</v>
      </c>
      <c r="H36" s="22">
        <v>5</v>
      </c>
      <c r="I36" s="143">
        <v>3031</v>
      </c>
      <c r="J36" s="143"/>
    </row>
    <row r="37" spans="4:10" x14ac:dyDescent="0.2">
      <c r="D37" t="s">
        <v>362</v>
      </c>
      <c r="E37" s="22">
        <v>5</v>
      </c>
      <c r="F37" s="14" t="s">
        <v>270</v>
      </c>
      <c r="G37" s="72">
        <v>30</v>
      </c>
      <c r="H37" s="22">
        <v>5</v>
      </c>
      <c r="I37" s="143">
        <v>252932</v>
      </c>
      <c r="J37" s="143"/>
    </row>
    <row r="38" spans="4:10" x14ac:dyDescent="0.2">
      <c r="D38" t="s">
        <v>364</v>
      </c>
      <c r="E38" s="22">
        <v>5</v>
      </c>
      <c r="F38" s="14" t="s">
        <v>270</v>
      </c>
      <c r="G38" s="72">
        <v>31</v>
      </c>
      <c r="H38" s="22">
        <v>5</v>
      </c>
      <c r="I38" s="143">
        <v>252932</v>
      </c>
      <c r="J38" s="143"/>
    </row>
    <row r="39" spans="4:10" x14ac:dyDescent="0.2">
      <c r="D39" t="s">
        <v>358</v>
      </c>
      <c r="E39" s="22">
        <v>6</v>
      </c>
      <c r="F39" s="14" t="s">
        <v>192</v>
      </c>
      <c r="G39" s="72">
        <v>32</v>
      </c>
      <c r="H39" s="22">
        <v>6</v>
      </c>
      <c r="I39" s="143">
        <v>1</v>
      </c>
    </row>
    <row r="40" spans="4:10" x14ac:dyDescent="0.2">
      <c r="D40" t="s">
        <v>357</v>
      </c>
      <c r="E40" s="22">
        <v>6</v>
      </c>
      <c r="F40" s="14" t="s">
        <v>192</v>
      </c>
      <c r="G40" s="72">
        <v>33</v>
      </c>
      <c r="H40" s="22">
        <v>6</v>
      </c>
      <c r="I40" s="143">
        <v>1</v>
      </c>
    </row>
    <row r="41" spans="4:10" x14ac:dyDescent="0.2">
      <c r="D41" t="s">
        <v>360</v>
      </c>
      <c r="E41" s="22">
        <v>6</v>
      </c>
      <c r="F41" s="14" t="s">
        <v>192</v>
      </c>
      <c r="G41" s="72">
        <v>34</v>
      </c>
      <c r="H41" s="22">
        <v>6</v>
      </c>
      <c r="I41" s="143">
        <v>1</v>
      </c>
    </row>
    <row r="42" spans="4:10" x14ac:dyDescent="0.2">
      <c r="D42" t="s">
        <v>359</v>
      </c>
      <c r="E42" s="22">
        <v>6</v>
      </c>
      <c r="F42" s="14" t="s">
        <v>192</v>
      </c>
      <c r="G42" s="72">
        <v>35</v>
      </c>
      <c r="H42" s="22">
        <v>6</v>
      </c>
      <c r="I42" s="143">
        <v>1</v>
      </c>
    </row>
    <row r="43" spans="4:10" x14ac:dyDescent="0.2">
      <c r="D43" t="s">
        <v>364</v>
      </c>
      <c r="E43" s="22">
        <v>6</v>
      </c>
      <c r="F43" s="14" t="s">
        <v>189</v>
      </c>
      <c r="G43" s="72">
        <v>36</v>
      </c>
      <c r="H43" s="22">
        <v>6</v>
      </c>
      <c r="I43" s="143">
        <v>3031</v>
      </c>
      <c r="J43" s="143"/>
    </row>
    <row r="44" spans="4:10" x14ac:dyDescent="0.2">
      <c r="D44" t="s">
        <v>361</v>
      </c>
      <c r="E44" s="22">
        <v>6</v>
      </c>
      <c r="F44" s="14" t="s">
        <v>188</v>
      </c>
      <c r="G44" s="72">
        <v>37</v>
      </c>
      <c r="H44" s="22">
        <v>6</v>
      </c>
      <c r="I44" s="143">
        <v>2</v>
      </c>
    </row>
    <row r="45" spans="4:10" x14ac:dyDescent="0.2">
      <c r="D45" t="s">
        <v>357</v>
      </c>
      <c r="E45" s="22">
        <v>6</v>
      </c>
      <c r="F45" s="14" t="s">
        <v>188</v>
      </c>
      <c r="G45" s="72">
        <v>38</v>
      </c>
      <c r="H45" s="22">
        <v>6</v>
      </c>
      <c r="I45" s="143">
        <v>2</v>
      </c>
    </row>
    <row r="46" spans="4:10" x14ac:dyDescent="0.2">
      <c r="D46" t="s">
        <v>360</v>
      </c>
      <c r="E46" s="22">
        <v>6</v>
      </c>
      <c r="F46" s="14" t="s">
        <v>188</v>
      </c>
      <c r="G46" s="72">
        <v>39</v>
      </c>
      <c r="H46" s="22">
        <v>6</v>
      </c>
      <c r="I46" s="143">
        <v>2</v>
      </c>
    </row>
    <row r="47" spans="4:10" x14ac:dyDescent="0.2">
      <c r="D47" t="s">
        <v>359</v>
      </c>
      <c r="E47" s="22">
        <v>6</v>
      </c>
      <c r="F47" s="14" t="s">
        <v>188</v>
      </c>
      <c r="G47" s="72">
        <v>40</v>
      </c>
      <c r="H47" s="22">
        <v>6</v>
      </c>
      <c r="I47" s="143">
        <v>2</v>
      </c>
    </row>
    <row r="48" spans="4:10" x14ac:dyDescent="0.2">
      <c r="D48" t="s">
        <v>362</v>
      </c>
      <c r="E48" s="22">
        <v>6</v>
      </c>
      <c r="F48" s="14" t="s">
        <v>191</v>
      </c>
      <c r="G48" s="72">
        <v>41</v>
      </c>
      <c r="H48" s="22">
        <v>6</v>
      </c>
      <c r="I48" s="143">
        <v>2224</v>
      </c>
      <c r="J48" s="143"/>
    </row>
    <row r="49" spans="4:10" x14ac:dyDescent="0.2">
      <c r="D49" t="s">
        <v>362</v>
      </c>
      <c r="E49" s="22">
        <v>6</v>
      </c>
      <c r="F49" s="14" t="s">
        <v>270</v>
      </c>
      <c r="G49" s="72">
        <v>42</v>
      </c>
      <c r="H49" s="22">
        <v>6</v>
      </c>
      <c r="I49" s="143">
        <v>252932</v>
      </c>
      <c r="J49" s="143"/>
    </row>
    <row r="50" spans="4:10" x14ac:dyDescent="0.2">
      <c r="D50" t="s">
        <v>364</v>
      </c>
      <c r="E50" s="22">
        <v>6</v>
      </c>
      <c r="F50" s="14" t="s">
        <v>270</v>
      </c>
      <c r="G50" s="72">
        <v>43</v>
      </c>
      <c r="H50" s="22">
        <v>6</v>
      </c>
      <c r="I50" s="143">
        <v>252932</v>
      </c>
      <c r="J50" s="143"/>
    </row>
    <row r="51" spans="4:10" x14ac:dyDescent="0.2">
      <c r="D51" t="s">
        <v>357</v>
      </c>
      <c r="E51" s="22">
        <v>7</v>
      </c>
      <c r="F51" s="14" t="s">
        <v>192</v>
      </c>
      <c r="G51" s="72">
        <v>44</v>
      </c>
      <c r="H51" s="22">
        <v>7</v>
      </c>
      <c r="I51" s="143">
        <v>1</v>
      </c>
    </row>
    <row r="52" spans="4:10" x14ac:dyDescent="0.2">
      <c r="D52" t="s">
        <v>360</v>
      </c>
      <c r="E52" s="22">
        <v>7</v>
      </c>
      <c r="F52" s="14" t="s">
        <v>192</v>
      </c>
      <c r="G52" s="72">
        <v>45</v>
      </c>
      <c r="H52" s="22">
        <v>7</v>
      </c>
      <c r="I52" s="143">
        <v>1</v>
      </c>
    </row>
    <row r="53" spans="4:10" x14ac:dyDescent="0.2">
      <c r="D53" t="s">
        <v>359</v>
      </c>
      <c r="E53" s="22">
        <v>7</v>
      </c>
      <c r="F53" s="14" t="s">
        <v>192</v>
      </c>
      <c r="G53" s="72">
        <v>46</v>
      </c>
      <c r="H53" s="22">
        <v>7</v>
      </c>
      <c r="I53" s="143">
        <v>1</v>
      </c>
    </row>
    <row r="54" spans="4:10" x14ac:dyDescent="0.2">
      <c r="D54" t="s">
        <v>365</v>
      </c>
      <c r="E54" s="22">
        <v>7</v>
      </c>
      <c r="F54" s="14" t="s">
        <v>190</v>
      </c>
      <c r="G54" s="72">
        <v>47</v>
      </c>
      <c r="H54" s="22">
        <v>7</v>
      </c>
      <c r="I54" s="143">
        <v>3</v>
      </c>
    </row>
    <row r="55" spans="4:10" x14ac:dyDescent="0.2">
      <c r="D55" t="s">
        <v>364</v>
      </c>
      <c r="E55" s="22">
        <v>7</v>
      </c>
      <c r="F55" s="14" t="s">
        <v>189</v>
      </c>
      <c r="G55" s="72">
        <v>48</v>
      </c>
      <c r="H55" s="22">
        <v>7</v>
      </c>
      <c r="I55" s="143">
        <v>3031</v>
      </c>
      <c r="J55" s="143"/>
    </row>
    <row r="56" spans="4:10" x14ac:dyDescent="0.2">
      <c r="D56" t="s">
        <v>363</v>
      </c>
      <c r="E56" s="22">
        <v>7</v>
      </c>
      <c r="F56" s="14" t="s">
        <v>188</v>
      </c>
      <c r="G56" s="72">
        <v>49</v>
      </c>
      <c r="H56" s="22">
        <v>7</v>
      </c>
      <c r="I56" s="143">
        <v>2</v>
      </c>
    </row>
    <row r="57" spans="4:10" x14ac:dyDescent="0.2">
      <c r="D57" t="s">
        <v>357</v>
      </c>
      <c r="E57" s="22">
        <v>7</v>
      </c>
      <c r="F57" s="14" t="s">
        <v>188</v>
      </c>
      <c r="G57" s="72">
        <v>50</v>
      </c>
      <c r="H57" s="22">
        <v>7</v>
      </c>
      <c r="I57" s="143">
        <v>2</v>
      </c>
    </row>
    <row r="58" spans="4:10" x14ac:dyDescent="0.2">
      <c r="D58" t="s">
        <v>360</v>
      </c>
      <c r="E58" s="22">
        <v>7</v>
      </c>
      <c r="F58" s="14" t="s">
        <v>188</v>
      </c>
      <c r="G58" s="72">
        <v>51</v>
      </c>
      <c r="H58" s="22">
        <v>7</v>
      </c>
      <c r="I58" s="143">
        <v>2</v>
      </c>
    </row>
    <row r="59" spans="4:10" x14ac:dyDescent="0.2">
      <c r="D59" t="s">
        <v>359</v>
      </c>
      <c r="E59" s="22">
        <v>7</v>
      </c>
      <c r="F59" s="14" t="s">
        <v>188</v>
      </c>
      <c r="G59" s="72">
        <v>52</v>
      </c>
      <c r="H59" s="22">
        <v>7</v>
      </c>
      <c r="I59" s="143">
        <v>2</v>
      </c>
    </row>
    <row r="60" spans="4:10" x14ac:dyDescent="0.2">
      <c r="D60" t="s">
        <v>362</v>
      </c>
      <c r="E60" s="22">
        <v>7</v>
      </c>
      <c r="F60" s="14" t="s">
        <v>191</v>
      </c>
      <c r="G60" s="72">
        <v>53</v>
      </c>
      <c r="H60" s="22">
        <v>7</v>
      </c>
      <c r="I60" s="143">
        <v>2224</v>
      </c>
      <c r="J60" s="143"/>
    </row>
    <row r="61" spans="4:10" x14ac:dyDescent="0.2">
      <c r="D61" t="s">
        <v>362</v>
      </c>
      <c r="E61" s="22">
        <v>7</v>
      </c>
      <c r="F61" s="14" t="s">
        <v>270</v>
      </c>
      <c r="G61" s="72">
        <v>54</v>
      </c>
      <c r="H61" s="22">
        <v>7</v>
      </c>
      <c r="I61" s="143">
        <v>252932</v>
      </c>
      <c r="J61" s="143"/>
    </row>
    <row r="62" spans="4:10" x14ac:dyDescent="0.2">
      <c r="D62" t="s">
        <v>364</v>
      </c>
      <c r="E62" s="22">
        <v>7</v>
      </c>
      <c r="F62" s="14" t="s">
        <v>270</v>
      </c>
      <c r="G62" s="72">
        <v>55</v>
      </c>
      <c r="H62" s="22">
        <v>7</v>
      </c>
      <c r="I62" s="143">
        <v>252932</v>
      </c>
      <c r="J62" s="143"/>
    </row>
    <row r="63" spans="4:10" x14ac:dyDescent="0.2">
      <c r="D63" t="s">
        <v>366</v>
      </c>
      <c r="E63" s="22">
        <v>7</v>
      </c>
      <c r="F63" s="14" t="s">
        <v>270</v>
      </c>
      <c r="G63" s="72">
        <v>56</v>
      </c>
      <c r="H63" s="22">
        <v>7</v>
      </c>
      <c r="I63" s="143">
        <v>252932</v>
      </c>
      <c r="J63" s="143"/>
    </row>
    <row r="64" spans="4:10" x14ac:dyDescent="0.2">
      <c r="D64" t="s">
        <v>365</v>
      </c>
      <c r="E64" s="22">
        <v>8</v>
      </c>
      <c r="F64" s="14" t="s">
        <v>190</v>
      </c>
      <c r="G64" s="72">
        <v>57</v>
      </c>
      <c r="H64" s="22">
        <v>8</v>
      </c>
      <c r="I64" s="143">
        <v>3</v>
      </c>
    </row>
    <row r="65" spans="4:10" x14ac:dyDescent="0.2">
      <c r="D65" t="s">
        <v>365</v>
      </c>
      <c r="E65" s="22">
        <v>8</v>
      </c>
      <c r="F65" s="14" t="s">
        <v>188</v>
      </c>
      <c r="G65" s="72">
        <v>58</v>
      </c>
      <c r="H65" s="22">
        <v>8</v>
      </c>
      <c r="I65" s="143">
        <v>2</v>
      </c>
    </row>
    <row r="66" spans="4:10" x14ac:dyDescent="0.2">
      <c r="D66" t="s">
        <v>362</v>
      </c>
      <c r="E66" s="22">
        <v>8</v>
      </c>
      <c r="F66" s="14" t="s">
        <v>191</v>
      </c>
      <c r="G66" s="72">
        <v>59</v>
      </c>
      <c r="H66" s="22">
        <v>8</v>
      </c>
      <c r="I66" s="143">
        <v>2224</v>
      </c>
      <c r="J66" s="143"/>
    </row>
    <row r="67" spans="4:10" x14ac:dyDescent="0.2">
      <c r="D67" t="s">
        <v>366</v>
      </c>
      <c r="E67" s="22">
        <v>8</v>
      </c>
      <c r="F67" s="14" t="s">
        <v>191</v>
      </c>
      <c r="G67" s="72">
        <v>60</v>
      </c>
      <c r="H67" s="22">
        <v>8</v>
      </c>
      <c r="I67" s="143">
        <v>2224</v>
      </c>
      <c r="J67" s="143"/>
    </row>
    <row r="68" spans="4:10" x14ac:dyDescent="0.2">
      <c r="D68" t="s">
        <v>362</v>
      </c>
      <c r="E68" s="22">
        <v>8</v>
      </c>
      <c r="F68" s="14" t="s">
        <v>270</v>
      </c>
      <c r="G68" s="72">
        <v>61</v>
      </c>
      <c r="H68" s="22">
        <v>8</v>
      </c>
      <c r="I68" s="143">
        <v>252932</v>
      </c>
      <c r="J68" s="143"/>
    </row>
    <row r="69" spans="4:10" x14ac:dyDescent="0.2">
      <c r="D69" t="s">
        <v>364</v>
      </c>
      <c r="E69" s="22">
        <v>8</v>
      </c>
      <c r="F69" s="14" t="s">
        <v>270</v>
      </c>
      <c r="G69" s="72">
        <v>62</v>
      </c>
      <c r="H69" s="22">
        <v>8</v>
      </c>
      <c r="I69" s="143">
        <v>252932</v>
      </c>
      <c r="J69" s="143"/>
    </row>
    <row r="70" spans="4:10" x14ac:dyDescent="0.2">
      <c r="D70" t="s">
        <v>366</v>
      </c>
      <c r="E70" s="22">
        <v>8</v>
      </c>
      <c r="F70" s="14" t="s">
        <v>270</v>
      </c>
      <c r="G70" s="72">
        <v>63</v>
      </c>
      <c r="H70" s="22">
        <v>8</v>
      </c>
      <c r="I70" s="143">
        <v>252932</v>
      </c>
      <c r="J70" s="143"/>
    </row>
    <row r="71" spans="4:10" x14ac:dyDescent="0.2">
      <c r="D71" t="s">
        <v>361</v>
      </c>
      <c r="E71" s="22">
        <v>9</v>
      </c>
      <c r="F71" s="14" t="s">
        <v>192</v>
      </c>
      <c r="G71" s="72">
        <v>64</v>
      </c>
      <c r="H71" s="22">
        <v>9</v>
      </c>
      <c r="I71" s="143">
        <v>1</v>
      </c>
    </row>
    <row r="72" spans="4:10" x14ac:dyDescent="0.2">
      <c r="D72" t="s">
        <v>361</v>
      </c>
      <c r="E72" s="22">
        <v>9</v>
      </c>
      <c r="F72" s="14" t="s">
        <v>188</v>
      </c>
      <c r="G72" s="72">
        <v>65</v>
      </c>
      <c r="H72" s="22">
        <v>9</v>
      </c>
      <c r="I72" s="143">
        <v>2</v>
      </c>
    </row>
    <row r="73" spans="4:10" x14ac:dyDescent="0.2">
      <c r="D73" t="s">
        <v>357</v>
      </c>
      <c r="E73" s="22">
        <v>9</v>
      </c>
      <c r="F73" s="14" t="s">
        <v>188</v>
      </c>
      <c r="G73" s="72">
        <v>66</v>
      </c>
      <c r="H73" s="22">
        <v>9</v>
      </c>
      <c r="I73" s="143">
        <v>2</v>
      </c>
    </row>
    <row r="74" spans="4:10" x14ac:dyDescent="0.2">
      <c r="D74" t="s">
        <v>363</v>
      </c>
      <c r="E74" s="22">
        <v>10</v>
      </c>
      <c r="F74" s="14" t="s">
        <v>188</v>
      </c>
      <c r="G74" s="72">
        <v>67</v>
      </c>
      <c r="H74" s="22">
        <v>10</v>
      </c>
      <c r="I74" s="143">
        <v>2</v>
      </c>
    </row>
    <row r="75" spans="4:10" x14ac:dyDescent="0.2">
      <c r="D75" t="s">
        <v>361</v>
      </c>
      <c r="E75" s="22">
        <v>10</v>
      </c>
      <c r="F75" s="14" t="s">
        <v>188</v>
      </c>
      <c r="G75" s="72">
        <v>68</v>
      </c>
      <c r="H75" s="22">
        <v>10</v>
      </c>
      <c r="I75" s="143">
        <v>2</v>
      </c>
    </row>
    <row r="76" spans="4:10" x14ac:dyDescent="0.2">
      <c r="D76" t="s">
        <v>357</v>
      </c>
      <c r="E76" s="22">
        <v>10</v>
      </c>
      <c r="F76" s="14" t="s">
        <v>188</v>
      </c>
      <c r="G76" s="72">
        <v>69</v>
      </c>
      <c r="H76" s="22">
        <v>10</v>
      </c>
      <c r="I76" s="143">
        <v>2</v>
      </c>
    </row>
    <row r="77" spans="4:10" x14ac:dyDescent="0.2">
      <c r="D77" t="s">
        <v>360</v>
      </c>
      <c r="E77" s="22">
        <v>10</v>
      </c>
      <c r="F77" s="14" t="s">
        <v>188</v>
      </c>
      <c r="G77" s="72">
        <v>70</v>
      </c>
      <c r="H77" s="22">
        <v>10</v>
      </c>
      <c r="I77" s="143">
        <v>2</v>
      </c>
    </row>
    <row r="78" spans="4:10" x14ac:dyDescent="0.2">
      <c r="D78" t="s">
        <v>363</v>
      </c>
      <c r="E78" s="22">
        <v>11</v>
      </c>
      <c r="F78" s="14" t="s">
        <v>190</v>
      </c>
      <c r="G78" s="72">
        <v>71</v>
      </c>
      <c r="H78" s="22">
        <v>11</v>
      </c>
      <c r="I78" s="143">
        <v>3</v>
      </c>
    </row>
    <row r="79" spans="4:10" x14ac:dyDescent="0.2">
      <c r="D79" t="s">
        <v>358</v>
      </c>
      <c r="E79" s="22">
        <v>11</v>
      </c>
      <c r="F79" s="14" t="s">
        <v>188</v>
      </c>
      <c r="G79" s="72">
        <v>72</v>
      </c>
      <c r="H79" s="22">
        <v>11</v>
      </c>
      <c r="I79" s="143">
        <v>2</v>
      </c>
    </row>
    <row r="80" spans="4:10" x14ac:dyDescent="0.2">
      <c r="D80" t="s">
        <v>363</v>
      </c>
      <c r="E80" s="22">
        <v>11</v>
      </c>
      <c r="F80" s="14" t="s">
        <v>188</v>
      </c>
      <c r="G80" s="72">
        <v>73</v>
      </c>
      <c r="H80" s="22">
        <v>11</v>
      </c>
      <c r="I80" s="143">
        <v>2</v>
      </c>
    </row>
    <row r="81" spans="4:9" x14ac:dyDescent="0.2">
      <c r="D81" t="s">
        <v>361</v>
      </c>
      <c r="E81" s="22">
        <v>11</v>
      </c>
      <c r="F81" s="14" t="s">
        <v>188</v>
      </c>
      <c r="G81" s="72">
        <v>74</v>
      </c>
      <c r="H81" s="22">
        <v>11</v>
      </c>
      <c r="I81" s="143">
        <v>2</v>
      </c>
    </row>
    <row r="82" spans="4:9" x14ac:dyDescent="0.2">
      <c r="D82" t="s">
        <v>357</v>
      </c>
      <c r="E82" s="22">
        <v>11</v>
      </c>
      <c r="F82" s="14" t="s">
        <v>188</v>
      </c>
      <c r="G82" s="72">
        <v>75</v>
      </c>
      <c r="H82" s="22">
        <v>11</v>
      </c>
      <c r="I82" s="143">
        <v>2</v>
      </c>
    </row>
    <row r="83" spans="4:9" x14ac:dyDescent="0.2">
      <c r="D83" t="s">
        <v>360</v>
      </c>
      <c r="E83" s="22">
        <v>11</v>
      </c>
      <c r="F83" s="14" t="s">
        <v>188</v>
      </c>
      <c r="G83" s="72">
        <v>76</v>
      </c>
      <c r="H83" s="22">
        <v>11</v>
      </c>
      <c r="I83" s="143">
        <v>2</v>
      </c>
    </row>
    <row r="84" spans="4:9" x14ac:dyDescent="0.2">
      <c r="D84" t="s">
        <v>359</v>
      </c>
      <c r="E84" s="22">
        <v>11</v>
      </c>
      <c r="F84" s="14" t="s">
        <v>188</v>
      </c>
      <c r="G84" s="72">
        <v>77</v>
      </c>
      <c r="H84" s="22">
        <v>11</v>
      </c>
      <c r="I84" s="143">
        <v>2</v>
      </c>
    </row>
    <row r="85" spans="4:9" x14ac:dyDescent="0.2">
      <c r="D85" t="s">
        <v>363</v>
      </c>
      <c r="E85" s="22">
        <v>12</v>
      </c>
      <c r="F85" s="14" t="s">
        <v>192</v>
      </c>
      <c r="G85" s="72">
        <v>78</v>
      </c>
      <c r="H85" s="22">
        <v>12</v>
      </c>
      <c r="I85" s="143">
        <v>1</v>
      </c>
    </row>
    <row r="86" spans="4:9" x14ac:dyDescent="0.2">
      <c r="D86" t="s">
        <v>363</v>
      </c>
      <c r="E86" s="22">
        <v>12</v>
      </c>
      <c r="F86" s="14" t="s">
        <v>190</v>
      </c>
      <c r="G86" s="72">
        <v>79</v>
      </c>
      <c r="H86" s="22">
        <v>12</v>
      </c>
      <c r="I86" s="143">
        <v>3</v>
      </c>
    </row>
    <row r="87" spans="4:9" x14ac:dyDescent="0.2">
      <c r="D87" t="s">
        <v>363</v>
      </c>
      <c r="E87" s="22">
        <v>12</v>
      </c>
      <c r="F87" s="14" t="s">
        <v>188</v>
      </c>
      <c r="G87" s="72">
        <v>80</v>
      </c>
      <c r="H87" s="22">
        <v>12</v>
      </c>
      <c r="I87" s="143">
        <v>2</v>
      </c>
    </row>
    <row r="88" spans="4:9" x14ac:dyDescent="0.2">
      <c r="D88" t="s">
        <v>361</v>
      </c>
      <c r="E88" s="22">
        <v>12</v>
      </c>
      <c r="F88" s="14" t="s">
        <v>188</v>
      </c>
      <c r="G88" s="72">
        <v>81</v>
      </c>
      <c r="H88" s="22">
        <v>12</v>
      </c>
      <c r="I88" s="143">
        <v>2</v>
      </c>
    </row>
    <row r="89" spans="4:9" x14ac:dyDescent="0.2">
      <c r="D89" t="s">
        <v>360</v>
      </c>
      <c r="E89" s="22">
        <v>12</v>
      </c>
      <c r="F89" s="14" t="s">
        <v>188</v>
      </c>
      <c r="G89" s="72">
        <v>82</v>
      </c>
      <c r="H89" s="22">
        <v>12</v>
      </c>
      <c r="I89" s="143">
        <v>2</v>
      </c>
    </row>
    <row r="90" spans="4:9" x14ac:dyDescent="0.2">
      <c r="D90" t="s">
        <v>359</v>
      </c>
      <c r="E90" s="22">
        <v>12</v>
      </c>
      <c r="F90" s="14" t="s">
        <v>188</v>
      </c>
      <c r="G90" s="72">
        <v>83</v>
      </c>
      <c r="H90" s="22">
        <v>12</v>
      </c>
      <c r="I90" s="143">
        <v>2</v>
      </c>
    </row>
    <row r="91" spans="4:9" x14ac:dyDescent="0.2">
      <c r="D91" t="s">
        <v>367</v>
      </c>
      <c r="E91" s="22">
        <v>13</v>
      </c>
      <c r="F91" s="14" t="s">
        <v>192</v>
      </c>
      <c r="G91" s="72">
        <v>84</v>
      </c>
      <c r="H91" s="22">
        <v>13</v>
      </c>
      <c r="I91" s="143">
        <v>1</v>
      </c>
    </row>
    <row r="92" spans="4:9" x14ac:dyDescent="0.2">
      <c r="D92" t="s">
        <v>367</v>
      </c>
      <c r="E92" s="22">
        <v>13</v>
      </c>
      <c r="F92" s="14" t="s">
        <v>188</v>
      </c>
      <c r="G92" s="72">
        <v>85</v>
      </c>
      <c r="H92" s="22">
        <v>13</v>
      </c>
      <c r="I92" s="143">
        <v>2</v>
      </c>
    </row>
    <row r="93" spans="4:9" x14ac:dyDescent="0.2">
      <c r="D93" t="s">
        <v>368</v>
      </c>
      <c r="E93" s="22">
        <v>13</v>
      </c>
      <c r="F93" s="14" t="s">
        <v>188</v>
      </c>
      <c r="G93" s="72">
        <v>86</v>
      </c>
      <c r="H93" s="22">
        <v>13</v>
      </c>
      <c r="I93" s="143">
        <v>2</v>
      </c>
    </row>
    <row r="94" spans="4:9" x14ac:dyDescent="0.2">
      <c r="D94" t="s">
        <v>367</v>
      </c>
      <c r="E94" s="22">
        <v>14</v>
      </c>
      <c r="F94" s="14" t="s">
        <v>192</v>
      </c>
      <c r="G94" s="72">
        <v>87</v>
      </c>
      <c r="H94" s="22">
        <v>14</v>
      </c>
      <c r="I94" s="143">
        <v>1</v>
      </c>
    </row>
    <row r="95" spans="4:9" x14ac:dyDescent="0.2">
      <c r="D95" t="s">
        <v>367</v>
      </c>
      <c r="E95" s="22">
        <v>14</v>
      </c>
      <c r="F95" s="14" t="s">
        <v>188</v>
      </c>
      <c r="G95" s="72">
        <v>88</v>
      </c>
      <c r="H95" s="22">
        <v>14</v>
      </c>
      <c r="I95" s="143">
        <v>2</v>
      </c>
    </row>
    <row r="96" spans="4:9" x14ac:dyDescent="0.2">
      <c r="D96" t="s">
        <v>368</v>
      </c>
      <c r="E96" s="22">
        <v>14</v>
      </c>
      <c r="F96" s="14" t="s">
        <v>188</v>
      </c>
      <c r="G96" s="72">
        <v>89</v>
      </c>
      <c r="H96" s="22">
        <v>14</v>
      </c>
      <c r="I96" s="143">
        <v>2</v>
      </c>
    </row>
    <row r="97" spans="4:10" x14ac:dyDescent="0.2">
      <c r="D97" t="s">
        <v>367</v>
      </c>
      <c r="E97" s="22">
        <v>15</v>
      </c>
      <c r="F97" s="14" t="s">
        <v>192</v>
      </c>
      <c r="G97" s="72">
        <v>90</v>
      </c>
      <c r="H97" s="22">
        <v>15</v>
      </c>
      <c r="I97" s="143">
        <v>1</v>
      </c>
    </row>
    <row r="98" spans="4:10" x14ac:dyDescent="0.2">
      <c r="D98" t="s">
        <v>369</v>
      </c>
      <c r="E98" s="22">
        <v>15</v>
      </c>
      <c r="F98" s="14" t="s">
        <v>192</v>
      </c>
      <c r="G98" s="72">
        <v>91</v>
      </c>
      <c r="H98" s="22">
        <v>15</v>
      </c>
      <c r="I98" s="143">
        <v>1</v>
      </c>
    </row>
    <row r="99" spans="4:10" x14ac:dyDescent="0.2">
      <c r="D99" t="s">
        <v>368</v>
      </c>
      <c r="E99" s="22">
        <v>15</v>
      </c>
      <c r="F99" s="14" t="s">
        <v>192</v>
      </c>
      <c r="G99" s="72">
        <v>92</v>
      </c>
      <c r="H99" s="22">
        <v>15</v>
      </c>
      <c r="I99" s="143">
        <v>1</v>
      </c>
    </row>
    <row r="100" spans="4:10" x14ac:dyDescent="0.2">
      <c r="D100" t="s">
        <v>370</v>
      </c>
      <c r="E100" s="22">
        <v>15</v>
      </c>
      <c r="F100" s="14" t="s">
        <v>192</v>
      </c>
      <c r="G100" s="72">
        <v>93</v>
      </c>
      <c r="H100" s="22">
        <v>15</v>
      </c>
      <c r="I100" s="143">
        <v>1</v>
      </c>
    </row>
    <row r="101" spans="4:10" x14ac:dyDescent="0.2">
      <c r="D101" t="s">
        <v>371</v>
      </c>
      <c r="E101" s="22">
        <v>15</v>
      </c>
      <c r="F101" s="14" t="s">
        <v>189</v>
      </c>
      <c r="G101" s="72">
        <v>94</v>
      </c>
      <c r="H101" s="22">
        <v>15</v>
      </c>
      <c r="I101" s="143">
        <v>3031</v>
      </c>
      <c r="J101" s="143"/>
    </row>
    <row r="102" spans="4:10" x14ac:dyDescent="0.2">
      <c r="D102" t="s">
        <v>372</v>
      </c>
      <c r="E102" s="22">
        <v>15</v>
      </c>
      <c r="F102" s="14" t="s">
        <v>189</v>
      </c>
      <c r="G102" s="72">
        <v>95</v>
      </c>
      <c r="H102" s="22">
        <v>15</v>
      </c>
      <c r="I102" s="143">
        <v>3031</v>
      </c>
      <c r="J102" s="143"/>
    </row>
    <row r="103" spans="4:10" x14ac:dyDescent="0.2">
      <c r="D103" t="s">
        <v>373</v>
      </c>
      <c r="E103" s="22">
        <v>15</v>
      </c>
      <c r="F103" s="14" t="s">
        <v>189</v>
      </c>
      <c r="G103" s="72">
        <v>96</v>
      </c>
      <c r="H103" s="22">
        <v>15</v>
      </c>
      <c r="I103" s="143">
        <v>3031</v>
      </c>
      <c r="J103" s="143"/>
    </row>
    <row r="104" spans="4:10" x14ac:dyDescent="0.2">
      <c r="D104" t="s">
        <v>374</v>
      </c>
      <c r="E104" s="22">
        <v>15</v>
      </c>
      <c r="F104" s="14" t="s">
        <v>189</v>
      </c>
      <c r="G104" s="72">
        <v>97</v>
      </c>
      <c r="H104" s="22">
        <v>15</v>
      </c>
      <c r="I104" s="143">
        <v>3031</v>
      </c>
      <c r="J104" s="143"/>
    </row>
    <row r="105" spans="4:10" x14ac:dyDescent="0.2">
      <c r="D105" t="s">
        <v>368</v>
      </c>
      <c r="E105" s="22">
        <v>15</v>
      </c>
      <c r="F105" s="14" t="s">
        <v>189</v>
      </c>
      <c r="G105" s="72">
        <v>98</v>
      </c>
      <c r="H105" s="22">
        <v>15</v>
      </c>
      <c r="I105" s="143">
        <v>3031</v>
      </c>
      <c r="J105" s="143"/>
    </row>
    <row r="106" spans="4:10" x14ac:dyDescent="0.2">
      <c r="D106" t="s">
        <v>375</v>
      </c>
      <c r="E106" s="22">
        <v>15</v>
      </c>
      <c r="F106" s="14" t="s">
        <v>189</v>
      </c>
      <c r="G106" s="72">
        <v>99</v>
      </c>
      <c r="H106" s="22">
        <v>15</v>
      </c>
      <c r="I106" s="143">
        <v>3031</v>
      </c>
      <c r="J106" s="143"/>
    </row>
    <row r="107" spans="4:10" x14ac:dyDescent="0.2">
      <c r="D107" t="s">
        <v>376</v>
      </c>
      <c r="E107" s="22">
        <v>15</v>
      </c>
      <c r="F107" s="14" t="s">
        <v>189</v>
      </c>
      <c r="G107" s="72">
        <v>100</v>
      </c>
      <c r="H107" s="22">
        <v>15</v>
      </c>
      <c r="I107" s="143">
        <v>3031</v>
      </c>
      <c r="J107" s="143"/>
    </row>
    <row r="108" spans="4:10" x14ac:dyDescent="0.2">
      <c r="D108" t="s">
        <v>367</v>
      </c>
      <c r="E108" s="22">
        <v>15</v>
      </c>
      <c r="F108" s="14" t="s">
        <v>188</v>
      </c>
      <c r="G108" s="72">
        <v>101</v>
      </c>
      <c r="H108" s="22">
        <v>15</v>
      </c>
      <c r="I108" s="143">
        <v>2</v>
      </c>
    </row>
    <row r="109" spans="4:10" x14ac:dyDescent="0.2">
      <c r="D109" t="s">
        <v>368</v>
      </c>
      <c r="E109" s="22">
        <v>15</v>
      </c>
      <c r="F109" s="14" t="s">
        <v>188</v>
      </c>
      <c r="G109" s="72">
        <v>102</v>
      </c>
      <c r="H109" s="22">
        <v>15</v>
      </c>
      <c r="I109" s="143">
        <v>2</v>
      </c>
    </row>
    <row r="110" spans="4:10" x14ac:dyDescent="0.2">
      <c r="D110" t="s">
        <v>370</v>
      </c>
      <c r="E110" s="22">
        <v>15</v>
      </c>
      <c r="F110" s="14" t="s">
        <v>188</v>
      </c>
      <c r="G110" s="72">
        <v>103</v>
      </c>
      <c r="H110" s="22">
        <v>15</v>
      </c>
      <c r="I110" s="143">
        <v>2</v>
      </c>
    </row>
    <row r="111" spans="4:10" x14ac:dyDescent="0.2">
      <c r="D111" t="s">
        <v>377</v>
      </c>
      <c r="E111" s="22">
        <v>15</v>
      </c>
      <c r="F111" s="14" t="s">
        <v>191</v>
      </c>
      <c r="G111" s="72">
        <v>104</v>
      </c>
      <c r="H111" s="22">
        <v>15</v>
      </c>
      <c r="I111" s="143">
        <v>2224</v>
      </c>
      <c r="J111" s="143"/>
    </row>
    <row r="112" spans="4:10" x14ac:dyDescent="0.2">
      <c r="D112" t="s">
        <v>378</v>
      </c>
      <c r="E112" s="22">
        <v>15</v>
      </c>
      <c r="F112" s="14" t="s">
        <v>191</v>
      </c>
      <c r="G112" s="72">
        <v>105</v>
      </c>
      <c r="H112" s="22">
        <v>15</v>
      </c>
      <c r="I112" s="143">
        <v>2224</v>
      </c>
      <c r="J112" s="143"/>
    </row>
    <row r="113" spans="4:10" x14ac:dyDescent="0.2">
      <c r="D113" t="s">
        <v>368</v>
      </c>
      <c r="E113" s="22">
        <v>15</v>
      </c>
      <c r="F113" s="14" t="s">
        <v>191</v>
      </c>
      <c r="G113" s="72">
        <v>106</v>
      </c>
      <c r="H113" s="22">
        <v>15</v>
      </c>
      <c r="I113" s="143">
        <v>2224</v>
      </c>
      <c r="J113" s="143"/>
    </row>
    <row r="114" spans="4:10" x14ac:dyDescent="0.2">
      <c r="D114" t="s">
        <v>377</v>
      </c>
      <c r="E114" s="22">
        <v>15</v>
      </c>
      <c r="F114" s="14" t="s">
        <v>270</v>
      </c>
      <c r="G114" s="72">
        <v>107</v>
      </c>
      <c r="H114" s="22">
        <v>15</v>
      </c>
      <c r="I114" s="143">
        <v>252932</v>
      </c>
      <c r="J114" s="143"/>
    </row>
    <row r="115" spans="4:10" x14ac:dyDescent="0.2">
      <c r="D115" t="s">
        <v>379</v>
      </c>
      <c r="E115" s="22">
        <v>15</v>
      </c>
      <c r="F115" s="14" t="s">
        <v>270</v>
      </c>
      <c r="G115" s="72">
        <v>108</v>
      </c>
      <c r="H115" s="22">
        <v>15</v>
      </c>
      <c r="I115" s="143">
        <v>252932</v>
      </c>
      <c r="J115" s="143"/>
    </row>
    <row r="116" spans="4:10" x14ac:dyDescent="0.2">
      <c r="D116" t="s">
        <v>372</v>
      </c>
      <c r="E116" s="22">
        <v>15</v>
      </c>
      <c r="F116" s="14" t="s">
        <v>270</v>
      </c>
      <c r="G116" s="72">
        <v>109</v>
      </c>
      <c r="H116" s="22">
        <v>15</v>
      </c>
      <c r="I116" s="143">
        <v>252932</v>
      </c>
      <c r="J116" s="143"/>
    </row>
    <row r="117" spans="4:10" x14ac:dyDescent="0.2">
      <c r="D117" t="s">
        <v>380</v>
      </c>
      <c r="E117" s="22">
        <v>15</v>
      </c>
      <c r="F117" s="14" t="s">
        <v>270</v>
      </c>
      <c r="G117" s="72">
        <v>110</v>
      </c>
      <c r="H117" s="22">
        <v>15</v>
      </c>
      <c r="I117" s="143">
        <v>252932</v>
      </c>
      <c r="J117" s="143"/>
    </row>
    <row r="118" spans="4:10" x14ac:dyDescent="0.2">
      <c r="D118" t="s">
        <v>368</v>
      </c>
      <c r="E118" s="22">
        <v>15</v>
      </c>
      <c r="F118" s="14" t="s">
        <v>270</v>
      </c>
      <c r="G118" s="72">
        <v>111</v>
      </c>
      <c r="H118" s="22">
        <v>15</v>
      </c>
      <c r="I118" s="143">
        <v>252932</v>
      </c>
      <c r="J118" s="143"/>
    </row>
    <row r="119" spans="4:10" x14ac:dyDescent="0.2">
      <c r="D119" t="s">
        <v>375</v>
      </c>
      <c r="E119" s="22">
        <v>15</v>
      </c>
      <c r="F119" s="14" t="s">
        <v>270</v>
      </c>
      <c r="G119" s="72">
        <v>112</v>
      </c>
      <c r="H119" s="22">
        <v>15</v>
      </c>
      <c r="I119" s="143">
        <v>252932</v>
      </c>
      <c r="J119" s="143"/>
    </row>
    <row r="120" spans="4:10" x14ac:dyDescent="0.2">
      <c r="D120" t="s">
        <v>367</v>
      </c>
      <c r="E120" s="22">
        <v>16</v>
      </c>
      <c r="F120" s="14" t="s">
        <v>188</v>
      </c>
      <c r="G120" s="72">
        <v>113</v>
      </c>
      <c r="H120" s="22">
        <v>16</v>
      </c>
      <c r="I120" s="143">
        <v>2</v>
      </c>
    </row>
    <row r="121" spans="4:10" x14ac:dyDescent="0.2">
      <c r="D121" t="s">
        <v>381</v>
      </c>
      <c r="E121" s="22">
        <v>16</v>
      </c>
      <c r="F121" s="14" t="s">
        <v>270</v>
      </c>
      <c r="G121" s="72">
        <v>114</v>
      </c>
      <c r="H121" s="22">
        <v>16</v>
      </c>
      <c r="I121" s="143">
        <v>252932</v>
      </c>
      <c r="J121" s="143"/>
    </row>
    <row r="122" spans="4:10" x14ac:dyDescent="0.2">
      <c r="D122" t="s">
        <v>382</v>
      </c>
      <c r="E122" s="22">
        <v>17</v>
      </c>
      <c r="F122" s="14" t="s">
        <v>192</v>
      </c>
      <c r="G122" s="72">
        <v>115</v>
      </c>
      <c r="H122" s="22">
        <v>17</v>
      </c>
      <c r="I122" s="143">
        <v>1</v>
      </c>
    </row>
    <row r="123" spans="4:10" x14ac:dyDescent="0.2">
      <c r="D123" t="s">
        <v>383</v>
      </c>
      <c r="E123" s="22">
        <v>17</v>
      </c>
      <c r="F123" s="14" t="s">
        <v>192</v>
      </c>
      <c r="G123" s="72">
        <v>116</v>
      </c>
      <c r="H123" s="22">
        <v>17</v>
      </c>
      <c r="I123" s="143">
        <v>1</v>
      </c>
    </row>
    <row r="124" spans="4:10" x14ac:dyDescent="0.2">
      <c r="D124" t="s">
        <v>384</v>
      </c>
      <c r="E124" s="22">
        <v>17</v>
      </c>
      <c r="F124" s="14" t="s">
        <v>192</v>
      </c>
      <c r="G124" s="72">
        <v>117</v>
      </c>
      <c r="H124" s="22">
        <v>17</v>
      </c>
      <c r="I124" s="143">
        <v>1</v>
      </c>
    </row>
    <row r="125" spans="4:10" x14ac:dyDescent="0.2">
      <c r="D125" t="s">
        <v>385</v>
      </c>
      <c r="E125" s="22">
        <v>17</v>
      </c>
      <c r="F125" s="14" t="s">
        <v>192</v>
      </c>
      <c r="G125" s="72">
        <v>118</v>
      </c>
      <c r="H125" s="22">
        <v>17</v>
      </c>
      <c r="I125" s="143">
        <v>1</v>
      </c>
    </row>
    <row r="126" spans="4:10" x14ac:dyDescent="0.2">
      <c r="D126" t="s">
        <v>383</v>
      </c>
      <c r="E126" s="22">
        <v>17</v>
      </c>
      <c r="F126" s="14" t="s">
        <v>189</v>
      </c>
      <c r="G126" s="72">
        <v>119</v>
      </c>
      <c r="H126" s="22">
        <v>17</v>
      </c>
      <c r="I126" s="143">
        <v>3031</v>
      </c>
      <c r="J126" s="143"/>
    </row>
    <row r="127" spans="4:10" x14ac:dyDescent="0.2">
      <c r="D127" t="s">
        <v>386</v>
      </c>
      <c r="E127" s="22">
        <v>17</v>
      </c>
      <c r="F127" s="14" t="s">
        <v>189</v>
      </c>
      <c r="G127" s="72">
        <v>120</v>
      </c>
      <c r="H127" s="22">
        <v>17</v>
      </c>
      <c r="I127" s="143">
        <v>3031</v>
      </c>
      <c r="J127" s="143"/>
    </row>
    <row r="128" spans="4:10" x14ac:dyDescent="0.2">
      <c r="D128" t="s">
        <v>385</v>
      </c>
      <c r="E128" s="22">
        <v>17</v>
      </c>
      <c r="F128" s="14" t="s">
        <v>189</v>
      </c>
      <c r="G128" s="72">
        <v>121</v>
      </c>
      <c r="H128" s="22">
        <v>17</v>
      </c>
      <c r="I128" s="143">
        <v>3031</v>
      </c>
      <c r="J128" s="143"/>
    </row>
    <row r="129" spans="4:10" x14ac:dyDescent="0.2">
      <c r="D129" t="s">
        <v>383</v>
      </c>
      <c r="E129" s="22">
        <v>17</v>
      </c>
      <c r="F129" s="14" t="s">
        <v>188</v>
      </c>
      <c r="G129" s="72">
        <v>122</v>
      </c>
      <c r="H129" s="22">
        <v>17</v>
      </c>
      <c r="I129" s="143">
        <v>2</v>
      </c>
    </row>
    <row r="130" spans="4:10" x14ac:dyDescent="0.2">
      <c r="D130" t="s">
        <v>385</v>
      </c>
      <c r="E130" s="22">
        <v>17</v>
      </c>
      <c r="F130" s="14" t="s">
        <v>188</v>
      </c>
      <c r="G130" s="72">
        <v>123</v>
      </c>
      <c r="H130" s="22">
        <v>17</v>
      </c>
      <c r="I130" s="143">
        <v>2</v>
      </c>
    </row>
    <row r="131" spans="4:10" x14ac:dyDescent="0.2">
      <c r="D131" t="s">
        <v>383</v>
      </c>
      <c r="E131" s="22">
        <v>17</v>
      </c>
      <c r="F131" s="14" t="s">
        <v>191</v>
      </c>
      <c r="G131" s="72">
        <v>124</v>
      </c>
      <c r="H131" s="22">
        <v>17</v>
      </c>
      <c r="I131" s="143">
        <v>2224</v>
      </c>
      <c r="J131" s="143"/>
    </row>
    <row r="132" spans="4:10" x14ac:dyDescent="0.2">
      <c r="D132" t="s">
        <v>384</v>
      </c>
      <c r="E132" s="22">
        <v>17</v>
      </c>
      <c r="F132" s="14" t="s">
        <v>191</v>
      </c>
      <c r="G132" s="72">
        <v>125</v>
      </c>
      <c r="H132" s="22">
        <v>17</v>
      </c>
      <c r="I132" s="143">
        <v>2224</v>
      </c>
      <c r="J132" s="143"/>
    </row>
    <row r="133" spans="4:10" x14ac:dyDescent="0.2">
      <c r="D133" t="s">
        <v>385</v>
      </c>
      <c r="E133" s="22">
        <v>17</v>
      </c>
      <c r="F133" s="14" t="s">
        <v>191</v>
      </c>
      <c r="G133" s="72">
        <v>126</v>
      </c>
      <c r="H133" s="22">
        <v>17</v>
      </c>
      <c r="I133" s="143">
        <v>2224</v>
      </c>
      <c r="J133" s="143"/>
    </row>
    <row r="134" spans="4:10" x14ac:dyDescent="0.2">
      <c r="D134" t="s">
        <v>387</v>
      </c>
      <c r="E134" s="22">
        <v>17</v>
      </c>
      <c r="F134" s="14" t="s">
        <v>270</v>
      </c>
      <c r="G134" s="72">
        <v>127</v>
      </c>
      <c r="H134" s="22">
        <v>17</v>
      </c>
      <c r="I134" s="143">
        <v>252932</v>
      </c>
      <c r="J134" s="143"/>
    </row>
    <row r="135" spans="4:10" x14ac:dyDescent="0.2">
      <c r="D135" t="s">
        <v>383</v>
      </c>
      <c r="E135" s="22">
        <v>17</v>
      </c>
      <c r="F135" s="14" t="s">
        <v>270</v>
      </c>
      <c r="G135" s="72">
        <v>128</v>
      </c>
      <c r="H135" s="22">
        <v>17</v>
      </c>
      <c r="I135" s="143">
        <v>252932</v>
      </c>
      <c r="J135" s="143"/>
    </row>
    <row r="136" spans="4:10" x14ac:dyDescent="0.2">
      <c r="D136" t="s">
        <v>386</v>
      </c>
      <c r="E136" s="22">
        <v>17</v>
      </c>
      <c r="F136" s="14" t="s">
        <v>270</v>
      </c>
      <c r="G136" s="72">
        <v>129</v>
      </c>
      <c r="H136" s="22">
        <v>17</v>
      </c>
      <c r="I136" s="143">
        <v>252932</v>
      </c>
      <c r="J136" s="143"/>
    </row>
    <row r="137" spans="4:10" x14ac:dyDescent="0.2">
      <c r="D137" t="s">
        <v>385</v>
      </c>
      <c r="E137" s="22">
        <v>17</v>
      </c>
      <c r="F137" s="14" t="s">
        <v>270</v>
      </c>
      <c r="G137" s="72">
        <v>130</v>
      </c>
      <c r="H137" s="22">
        <v>17</v>
      </c>
      <c r="I137" s="143">
        <v>252932</v>
      </c>
      <c r="J137" s="143"/>
    </row>
    <row r="138" spans="4:10" x14ac:dyDescent="0.2">
      <c r="D138" t="s">
        <v>388</v>
      </c>
      <c r="E138" s="22">
        <v>17</v>
      </c>
      <c r="F138" s="14" t="s">
        <v>270</v>
      </c>
      <c r="G138" s="72">
        <v>131</v>
      </c>
      <c r="H138" s="22">
        <v>17</v>
      </c>
      <c r="I138" s="143">
        <v>252932</v>
      </c>
      <c r="J138" s="143"/>
    </row>
    <row r="139" spans="4:10" x14ac:dyDescent="0.2">
      <c r="D139" t="s">
        <v>389</v>
      </c>
      <c r="E139" s="22">
        <v>17</v>
      </c>
      <c r="F139" s="14" t="s">
        <v>270</v>
      </c>
      <c r="G139" s="72">
        <v>132</v>
      </c>
      <c r="H139" s="22">
        <v>17</v>
      </c>
      <c r="I139" s="143">
        <v>252932</v>
      </c>
      <c r="J139" s="143"/>
    </row>
    <row r="140" spans="4:10" x14ac:dyDescent="0.2">
      <c r="D140" t="s">
        <v>383</v>
      </c>
      <c r="E140" s="22">
        <v>18</v>
      </c>
      <c r="F140" s="14" t="s">
        <v>192</v>
      </c>
      <c r="G140" s="72">
        <v>133</v>
      </c>
      <c r="H140" s="22">
        <v>18</v>
      </c>
      <c r="I140" s="143">
        <v>1</v>
      </c>
    </row>
    <row r="141" spans="4:10" x14ac:dyDescent="0.2">
      <c r="D141" t="s">
        <v>385</v>
      </c>
      <c r="E141" s="22">
        <v>18</v>
      </c>
      <c r="F141" s="14" t="s">
        <v>189</v>
      </c>
      <c r="G141" s="72">
        <v>134</v>
      </c>
      <c r="H141" s="22">
        <v>18</v>
      </c>
      <c r="I141" s="143">
        <v>3031</v>
      </c>
      <c r="J141" s="143"/>
    </row>
    <row r="142" spans="4:10" x14ac:dyDescent="0.2">
      <c r="D142" t="s">
        <v>383</v>
      </c>
      <c r="E142" s="22">
        <v>18</v>
      </c>
      <c r="F142" s="14" t="s">
        <v>188</v>
      </c>
      <c r="G142" s="72">
        <v>135</v>
      </c>
      <c r="H142" s="22">
        <v>18</v>
      </c>
      <c r="I142" s="143">
        <v>2</v>
      </c>
    </row>
    <row r="143" spans="4:10" x14ac:dyDescent="0.2">
      <c r="D143" t="s">
        <v>385</v>
      </c>
      <c r="E143" s="22">
        <v>18</v>
      </c>
      <c r="F143" s="14" t="s">
        <v>188</v>
      </c>
      <c r="G143" s="72">
        <v>136</v>
      </c>
      <c r="H143" s="22">
        <v>18</v>
      </c>
      <c r="I143" s="143">
        <v>2</v>
      </c>
    </row>
    <row r="144" spans="4:10" x14ac:dyDescent="0.2">
      <c r="D144" t="s">
        <v>383</v>
      </c>
      <c r="E144" s="22">
        <v>18</v>
      </c>
      <c r="F144" s="14" t="s">
        <v>191</v>
      </c>
      <c r="G144" s="72">
        <v>137</v>
      </c>
      <c r="H144" s="22">
        <v>18</v>
      </c>
      <c r="I144" s="143">
        <v>2224</v>
      </c>
      <c r="J144" s="143"/>
    </row>
    <row r="145" spans="4:10" x14ac:dyDescent="0.2">
      <c r="D145" t="s">
        <v>384</v>
      </c>
      <c r="E145" s="22">
        <v>18</v>
      </c>
      <c r="F145" s="14" t="s">
        <v>191</v>
      </c>
      <c r="G145" s="72">
        <v>138</v>
      </c>
      <c r="H145" s="22">
        <v>18</v>
      </c>
      <c r="I145" s="143">
        <v>2224</v>
      </c>
      <c r="J145" s="143"/>
    </row>
    <row r="146" spans="4:10" x14ac:dyDescent="0.2">
      <c r="D146" t="s">
        <v>385</v>
      </c>
      <c r="E146" s="22">
        <v>18</v>
      </c>
      <c r="F146" s="14" t="s">
        <v>191</v>
      </c>
      <c r="G146" s="72">
        <v>139</v>
      </c>
      <c r="H146" s="22">
        <v>18</v>
      </c>
      <c r="I146" s="143">
        <v>2224</v>
      </c>
      <c r="J146" s="143"/>
    </row>
    <row r="147" spans="4:10" x14ac:dyDescent="0.2">
      <c r="D147" t="s">
        <v>390</v>
      </c>
      <c r="E147" s="22">
        <v>18</v>
      </c>
      <c r="F147" s="14" t="s">
        <v>191</v>
      </c>
      <c r="G147" s="72">
        <v>140</v>
      </c>
      <c r="H147" s="22">
        <v>18</v>
      </c>
      <c r="I147" s="143">
        <v>2224</v>
      </c>
      <c r="J147" s="143"/>
    </row>
    <row r="148" spans="4:10" x14ac:dyDescent="0.2">
      <c r="D148" t="s">
        <v>389</v>
      </c>
      <c r="E148" s="22">
        <v>18</v>
      </c>
      <c r="F148" s="14" t="s">
        <v>191</v>
      </c>
      <c r="G148" s="72">
        <v>141</v>
      </c>
      <c r="H148" s="22">
        <v>18</v>
      </c>
      <c r="I148" s="143">
        <v>2224</v>
      </c>
      <c r="J148" s="143"/>
    </row>
    <row r="149" spans="4:10" x14ac:dyDescent="0.2">
      <c r="D149" t="s">
        <v>383</v>
      </c>
      <c r="E149" s="22">
        <v>18</v>
      </c>
      <c r="F149" s="14" t="s">
        <v>270</v>
      </c>
      <c r="G149" s="72">
        <v>142</v>
      </c>
      <c r="H149" s="22">
        <v>18</v>
      </c>
      <c r="I149" s="143">
        <v>252932</v>
      </c>
      <c r="J149" s="143"/>
    </row>
    <row r="150" spans="4:10" x14ac:dyDescent="0.2">
      <c r="D150" t="s">
        <v>386</v>
      </c>
      <c r="E150" s="22">
        <v>18</v>
      </c>
      <c r="F150" s="14" t="s">
        <v>270</v>
      </c>
      <c r="G150" s="72">
        <v>143</v>
      </c>
      <c r="H150" s="22">
        <v>18</v>
      </c>
      <c r="I150" s="143">
        <v>252932</v>
      </c>
      <c r="J150" s="143"/>
    </row>
    <row r="151" spans="4:10" x14ac:dyDescent="0.2">
      <c r="D151" t="s">
        <v>385</v>
      </c>
      <c r="E151" s="22">
        <v>18</v>
      </c>
      <c r="F151" s="14" t="s">
        <v>270</v>
      </c>
      <c r="G151" s="72">
        <v>144</v>
      </c>
      <c r="H151" s="22">
        <v>18</v>
      </c>
      <c r="I151" s="143">
        <v>252932</v>
      </c>
      <c r="J151" s="143"/>
    </row>
    <row r="152" spans="4:10" x14ac:dyDescent="0.2">
      <c r="D152" t="s">
        <v>388</v>
      </c>
      <c r="E152" s="22">
        <v>18</v>
      </c>
      <c r="F152" s="14" t="s">
        <v>270</v>
      </c>
      <c r="G152" s="72">
        <v>145</v>
      </c>
      <c r="H152" s="22">
        <v>18</v>
      </c>
      <c r="I152" s="143">
        <v>252932</v>
      </c>
      <c r="J152" s="143"/>
    </row>
    <row r="153" spans="4:10" x14ac:dyDescent="0.2">
      <c r="D153" t="s">
        <v>390</v>
      </c>
      <c r="E153" s="22">
        <v>18</v>
      </c>
      <c r="F153" s="14" t="s">
        <v>270</v>
      </c>
      <c r="G153" s="72">
        <v>146</v>
      </c>
      <c r="H153" s="22">
        <v>18</v>
      </c>
      <c r="I153" s="143">
        <v>252932</v>
      </c>
      <c r="J153" s="143"/>
    </row>
    <row r="154" spans="4:10" x14ac:dyDescent="0.2">
      <c r="D154" t="s">
        <v>389</v>
      </c>
      <c r="E154" s="22">
        <v>18</v>
      </c>
      <c r="F154" s="14" t="s">
        <v>270</v>
      </c>
      <c r="G154" s="72">
        <v>147</v>
      </c>
      <c r="H154" s="22">
        <v>18</v>
      </c>
      <c r="I154" s="143">
        <v>252932</v>
      </c>
      <c r="J154" s="143"/>
    </row>
    <row r="155" spans="4:10" x14ac:dyDescent="0.2">
      <c r="D155" t="s">
        <v>362</v>
      </c>
      <c r="E155" s="22">
        <v>18</v>
      </c>
      <c r="F155" s="14" t="s">
        <v>270</v>
      </c>
      <c r="G155" s="72">
        <v>148</v>
      </c>
      <c r="H155" s="22">
        <v>18</v>
      </c>
      <c r="I155" s="143">
        <v>252932</v>
      </c>
      <c r="J155" s="143"/>
    </row>
    <row r="156" spans="4:10" x14ac:dyDescent="0.2">
      <c r="D156" t="s">
        <v>383</v>
      </c>
      <c r="E156" s="22">
        <v>19</v>
      </c>
      <c r="F156" s="14" t="s">
        <v>192</v>
      </c>
      <c r="G156" s="72">
        <v>149</v>
      </c>
      <c r="H156" s="22">
        <v>19</v>
      </c>
      <c r="I156" s="143">
        <v>1</v>
      </c>
    </row>
    <row r="157" spans="4:10" x14ac:dyDescent="0.2">
      <c r="D157" t="s">
        <v>389</v>
      </c>
      <c r="E157" s="22">
        <v>19</v>
      </c>
      <c r="F157" s="14" t="s">
        <v>190</v>
      </c>
      <c r="G157" s="72">
        <v>150</v>
      </c>
      <c r="H157" s="22">
        <v>19</v>
      </c>
      <c r="I157" s="143">
        <v>3</v>
      </c>
    </row>
    <row r="158" spans="4:10" x14ac:dyDescent="0.2">
      <c r="D158" t="s">
        <v>383</v>
      </c>
      <c r="E158" s="22">
        <v>19</v>
      </c>
      <c r="F158" s="14" t="s">
        <v>191</v>
      </c>
      <c r="G158" s="72">
        <v>151</v>
      </c>
      <c r="H158" s="22">
        <v>19</v>
      </c>
      <c r="I158" s="143">
        <v>2224</v>
      </c>
      <c r="J158" s="143"/>
    </row>
    <row r="159" spans="4:10" x14ac:dyDescent="0.2">
      <c r="D159" t="s">
        <v>385</v>
      </c>
      <c r="E159" s="22">
        <v>19</v>
      </c>
      <c r="F159" s="14" t="s">
        <v>191</v>
      </c>
      <c r="G159" s="72">
        <v>152</v>
      </c>
      <c r="H159" s="22">
        <v>19</v>
      </c>
      <c r="I159" s="143">
        <v>2224</v>
      </c>
      <c r="J159" s="143"/>
    </row>
    <row r="160" spans="4:10" x14ac:dyDescent="0.2">
      <c r="D160" t="s">
        <v>383</v>
      </c>
      <c r="E160" s="22">
        <v>19</v>
      </c>
      <c r="F160" s="14" t="s">
        <v>270</v>
      </c>
      <c r="G160" s="72">
        <v>153</v>
      </c>
      <c r="H160" s="22">
        <v>19</v>
      </c>
      <c r="I160" s="143">
        <v>252932</v>
      </c>
      <c r="J160" s="143"/>
    </row>
    <row r="161" spans="4:10" x14ac:dyDescent="0.2">
      <c r="D161" t="s">
        <v>390</v>
      </c>
      <c r="E161" s="22">
        <v>19</v>
      </c>
      <c r="F161" s="14" t="s">
        <v>270</v>
      </c>
      <c r="G161" s="72">
        <v>154</v>
      </c>
      <c r="H161" s="22">
        <v>19</v>
      </c>
      <c r="I161" s="143">
        <v>252932</v>
      </c>
      <c r="J161" s="143"/>
    </row>
    <row r="162" spans="4:10" x14ac:dyDescent="0.2">
      <c r="D162" t="s">
        <v>389</v>
      </c>
      <c r="E162" s="22">
        <v>19</v>
      </c>
      <c r="F162" s="14" t="s">
        <v>270</v>
      </c>
      <c r="G162" s="72">
        <v>155</v>
      </c>
      <c r="H162" s="22">
        <v>19</v>
      </c>
      <c r="I162" s="143">
        <v>252932</v>
      </c>
      <c r="J162" s="143"/>
    </row>
    <row r="163" spans="4:10" x14ac:dyDescent="0.2">
      <c r="D163" s="14" t="s">
        <v>364</v>
      </c>
      <c r="E163" s="248">
        <v>20</v>
      </c>
      <c r="F163" s="14" t="s">
        <v>191</v>
      </c>
      <c r="G163" s="72">
        <v>156</v>
      </c>
      <c r="H163" s="248">
        <v>20</v>
      </c>
      <c r="I163" s="143">
        <v>2224</v>
      </c>
      <c r="J163" s="143"/>
    </row>
    <row r="164" spans="4:10" x14ac:dyDescent="0.2">
      <c r="D164" s="14" t="s">
        <v>364</v>
      </c>
      <c r="E164" s="248">
        <v>20</v>
      </c>
      <c r="F164" s="14" t="s">
        <v>191</v>
      </c>
      <c r="G164" s="72">
        <v>157</v>
      </c>
      <c r="H164" s="248">
        <v>20</v>
      </c>
      <c r="I164" s="143">
        <v>2224</v>
      </c>
    </row>
    <row r="165" spans="4:10" x14ac:dyDescent="0.2">
      <c r="D165" s="14" t="s">
        <v>364</v>
      </c>
      <c r="E165" s="248">
        <v>20</v>
      </c>
      <c r="F165" s="14" t="s">
        <v>270</v>
      </c>
      <c r="G165" s="72">
        <v>158</v>
      </c>
      <c r="H165" s="248">
        <v>20</v>
      </c>
      <c r="I165" s="143">
        <v>252932</v>
      </c>
    </row>
    <row r="166" spans="4:10" x14ac:dyDescent="0.2">
      <c r="D166" s="14" t="s">
        <v>364</v>
      </c>
      <c r="E166" s="248">
        <v>20</v>
      </c>
      <c r="F166" s="14" t="s">
        <v>270</v>
      </c>
      <c r="G166" s="72">
        <v>159</v>
      </c>
      <c r="H166" s="248">
        <v>20</v>
      </c>
      <c r="I166" s="143">
        <v>252932</v>
      </c>
    </row>
    <row r="167" spans="4:10" x14ac:dyDescent="0.2">
      <c r="D167" s="80" t="s">
        <v>391</v>
      </c>
      <c r="E167" s="249">
        <v>21</v>
      </c>
      <c r="F167" s="242" t="s">
        <v>192</v>
      </c>
      <c r="G167" s="72">
        <v>160</v>
      </c>
      <c r="H167" s="249">
        <v>21</v>
      </c>
      <c r="I167" s="242">
        <v>1</v>
      </c>
    </row>
    <row r="168" spans="4:10" x14ac:dyDescent="0.2">
      <c r="D168" s="14" t="s">
        <v>393</v>
      </c>
      <c r="E168" s="249">
        <v>21</v>
      </c>
      <c r="F168" s="80" t="s">
        <v>192</v>
      </c>
      <c r="G168" s="72">
        <v>161</v>
      </c>
      <c r="H168" s="249">
        <v>21</v>
      </c>
      <c r="I168" s="80">
        <v>1</v>
      </c>
    </row>
    <row r="169" spans="4:10" x14ac:dyDescent="0.2">
      <c r="D169" s="14" t="s">
        <v>392</v>
      </c>
      <c r="E169" s="249">
        <v>21</v>
      </c>
      <c r="F169" s="242" t="s">
        <v>190</v>
      </c>
      <c r="G169" s="72">
        <v>162</v>
      </c>
      <c r="H169" s="249">
        <v>21</v>
      </c>
      <c r="I169" s="242">
        <v>3</v>
      </c>
      <c r="J169" s="143"/>
    </row>
    <row r="170" spans="4:10" x14ac:dyDescent="0.2">
      <c r="D170" s="14" t="s">
        <v>393</v>
      </c>
      <c r="E170" s="249">
        <v>21</v>
      </c>
      <c r="F170" s="80" t="s">
        <v>190</v>
      </c>
      <c r="G170" s="72">
        <v>163</v>
      </c>
      <c r="H170" s="249">
        <v>21</v>
      </c>
      <c r="I170" s="80">
        <v>3</v>
      </c>
      <c r="J170" s="143"/>
    </row>
    <row r="171" spans="4:10" x14ac:dyDescent="0.2">
      <c r="D171" s="14" t="s">
        <v>393</v>
      </c>
      <c r="E171" s="249">
        <v>21</v>
      </c>
      <c r="F171" s="80" t="s">
        <v>190</v>
      </c>
      <c r="G171" s="72">
        <v>164</v>
      </c>
      <c r="H171" s="249">
        <v>21</v>
      </c>
      <c r="I171" s="80">
        <v>3</v>
      </c>
      <c r="J171" s="143"/>
    </row>
    <row r="172" spans="4:10" x14ac:dyDescent="0.2">
      <c r="D172" s="14" t="s">
        <v>393</v>
      </c>
      <c r="E172" s="249">
        <v>21</v>
      </c>
      <c r="F172" s="80" t="s">
        <v>190</v>
      </c>
      <c r="G172" s="72">
        <v>165</v>
      </c>
      <c r="H172" s="249">
        <v>21</v>
      </c>
      <c r="I172" s="80">
        <v>3</v>
      </c>
      <c r="J172" s="143"/>
    </row>
    <row r="173" spans="4:10" x14ac:dyDescent="0.2">
      <c r="D173" s="14" t="s">
        <v>366</v>
      </c>
      <c r="E173" s="249">
        <v>21</v>
      </c>
      <c r="F173" s="80" t="s">
        <v>190</v>
      </c>
      <c r="G173" s="72">
        <v>166</v>
      </c>
      <c r="H173" s="249">
        <v>21</v>
      </c>
      <c r="I173" s="80">
        <v>3</v>
      </c>
      <c r="J173" s="143"/>
    </row>
    <row r="174" spans="4:10" x14ac:dyDescent="0.2">
      <c r="D174" s="14" t="s">
        <v>366</v>
      </c>
      <c r="E174" s="249">
        <v>21</v>
      </c>
      <c r="F174" s="80" t="s">
        <v>190</v>
      </c>
      <c r="G174" s="72">
        <v>167</v>
      </c>
      <c r="H174" s="249">
        <v>21</v>
      </c>
      <c r="I174" s="80">
        <v>3</v>
      </c>
      <c r="J174" s="143"/>
    </row>
    <row r="175" spans="4:10" x14ac:dyDescent="0.2">
      <c r="D175" s="14" t="s">
        <v>391</v>
      </c>
      <c r="E175" s="249">
        <v>21</v>
      </c>
      <c r="F175" s="14" t="s">
        <v>189</v>
      </c>
      <c r="G175" s="72">
        <v>168</v>
      </c>
      <c r="H175" s="249">
        <v>21</v>
      </c>
      <c r="I175" s="143">
        <v>3031</v>
      </c>
    </row>
    <row r="176" spans="4:10" x14ac:dyDescent="0.2">
      <c r="D176" s="14" t="s">
        <v>392</v>
      </c>
      <c r="E176" s="249">
        <v>21</v>
      </c>
      <c r="F176" s="80" t="s">
        <v>188</v>
      </c>
      <c r="G176" s="72">
        <v>169</v>
      </c>
      <c r="H176" s="249">
        <v>21</v>
      </c>
      <c r="I176" s="80">
        <v>2</v>
      </c>
    </row>
    <row r="177" spans="4:10" x14ac:dyDescent="0.2">
      <c r="D177" s="14" t="s">
        <v>391</v>
      </c>
      <c r="E177" s="249">
        <v>21</v>
      </c>
      <c r="F177" s="80" t="s">
        <v>188</v>
      </c>
      <c r="G177" s="72">
        <v>170</v>
      </c>
      <c r="H177" s="249">
        <v>21</v>
      </c>
      <c r="I177" s="80">
        <v>2</v>
      </c>
    </row>
    <row r="178" spans="4:10" x14ac:dyDescent="0.2">
      <c r="D178" s="80" t="s">
        <v>393</v>
      </c>
      <c r="E178" s="249">
        <v>21</v>
      </c>
      <c r="F178" s="80" t="s">
        <v>188</v>
      </c>
      <c r="G178" s="72">
        <v>171</v>
      </c>
      <c r="H178" s="249">
        <v>21</v>
      </c>
      <c r="I178" s="80">
        <v>2</v>
      </c>
      <c r="J178" s="143"/>
    </row>
    <row r="179" spans="4:10" x14ac:dyDescent="0.2">
      <c r="D179" s="80" t="s">
        <v>393</v>
      </c>
      <c r="E179" s="249">
        <v>21</v>
      </c>
      <c r="F179" s="80" t="s">
        <v>188</v>
      </c>
      <c r="G179" s="72">
        <v>172</v>
      </c>
      <c r="H179" s="249">
        <v>21</v>
      </c>
      <c r="I179" s="80">
        <v>2</v>
      </c>
      <c r="J179" s="143"/>
    </row>
    <row r="180" spans="4:10" x14ac:dyDescent="0.2">
      <c r="D180" s="14" t="s">
        <v>362</v>
      </c>
      <c r="E180" s="249">
        <v>21</v>
      </c>
      <c r="F180" s="14" t="s">
        <v>191</v>
      </c>
      <c r="G180" s="72">
        <v>173</v>
      </c>
      <c r="H180" s="249">
        <v>21</v>
      </c>
      <c r="I180" s="143">
        <v>2224</v>
      </c>
    </row>
    <row r="181" spans="4:10" x14ac:dyDescent="0.2">
      <c r="D181" s="14" t="s">
        <v>391</v>
      </c>
      <c r="E181" s="249">
        <v>21</v>
      </c>
      <c r="F181" s="14" t="s">
        <v>191</v>
      </c>
      <c r="G181" s="72">
        <v>174</v>
      </c>
      <c r="H181" s="249">
        <v>21</v>
      </c>
      <c r="I181" s="143">
        <v>2224</v>
      </c>
    </row>
    <row r="182" spans="4:10" x14ac:dyDescent="0.2">
      <c r="D182" s="14" t="s">
        <v>393</v>
      </c>
      <c r="E182" s="249">
        <v>21</v>
      </c>
      <c r="F182" s="14" t="s">
        <v>191</v>
      </c>
      <c r="G182" s="72">
        <v>175</v>
      </c>
      <c r="H182" s="249">
        <v>21</v>
      </c>
      <c r="I182" s="143">
        <v>2224</v>
      </c>
      <c r="J182" s="143"/>
    </row>
    <row r="183" spans="4:10" x14ac:dyDescent="0.2">
      <c r="D183" s="14" t="s">
        <v>366</v>
      </c>
      <c r="E183" s="249">
        <v>21</v>
      </c>
      <c r="F183" s="14" t="s">
        <v>191</v>
      </c>
      <c r="G183" s="72">
        <v>176</v>
      </c>
      <c r="H183" s="249">
        <v>21</v>
      </c>
      <c r="I183" s="143">
        <v>2224</v>
      </c>
      <c r="J183" s="143"/>
    </row>
    <row r="184" spans="4:10" x14ac:dyDescent="0.2">
      <c r="D184" s="14" t="s">
        <v>362</v>
      </c>
      <c r="E184" s="249">
        <v>21</v>
      </c>
      <c r="F184" s="14" t="s">
        <v>270</v>
      </c>
      <c r="G184" s="72">
        <v>177</v>
      </c>
      <c r="H184" s="249">
        <v>21</v>
      </c>
      <c r="I184" s="143">
        <v>252932</v>
      </c>
      <c r="J184" s="143"/>
    </row>
    <row r="185" spans="4:10" x14ac:dyDescent="0.2">
      <c r="D185" s="14" t="s">
        <v>364</v>
      </c>
      <c r="E185" s="249">
        <v>21</v>
      </c>
      <c r="F185" s="14" t="s">
        <v>270</v>
      </c>
      <c r="G185" s="72">
        <v>178</v>
      </c>
      <c r="H185" s="249">
        <v>21</v>
      </c>
      <c r="I185" s="143">
        <v>252932</v>
      </c>
      <c r="J185" s="143"/>
    </row>
    <row r="186" spans="4:10" x14ac:dyDescent="0.2">
      <c r="D186" s="14" t="s">
        <v>391</v>
      </c>
      <c r="E186" s="249">
        <v>21</v>
      </c>
      <c r="F186" s="14" t="s">
        <v>270</v>
      </c>
      <c r="G186" s="72">
        <v>179</v>
      </c>
      <c r="H186" s="249">
        <v>21</v>
      </c>
      <c r="I186" s="143">
        <v>252932</v>
      </c>
      <c r="J186" s="143"/>
    </row>
    <row r="187" spans="4:10" x14ac:dyDescent="0.2">
      <c r="D187" t="s">
        <v>393</v>
      </c>
      <c r="E187" s="249">
        <v>21</v>
      </c>
      <c r="F187" s="14" t="s">
        <v>270</v>
      </c>
      <c r="G187" s="72">
        <v>180</v>
      </c>
      <c r="H187" s="249">
        <v>21</v>
      </c>
      <c r="I187" s="143">
        <v>252932</v>
      </c>
      <c r="J187" s="143"/>
    </row>
    <row r="188" spans="4:10" x14ac:dyDescent="0.2">
      <c r="D188" s="14" t="s">
        <v>366</v>
      </c>
      <c r="E188" s="249">
        <v>21</v>
      </c>
      <c r="F188" s="14" t="s">
        <v>270</v>
      </c>
      <c r="G188" s="72">
        <v>181</v>
      </c>
      <c r="H188" s="249">
        <v>21</v>
      </c>
      <c r="I188" s="143">
        <v>252932</v>
      </c>
    </row>
    <row r="189" spans="4:10" x14ac:dyDescent="0.2">
      <c r="D189" t="s">
        <v>569</v>
      </c>
      <c r="E189" s="249">
        <v>21</v>
      </c>
      <c r="F189" s="14" t="s">
        <v>270</v>
      </c>
      <c r="G189" s="72">
        <v>182</v>
      </c>
      <c r="H189" s="249">
        <v>21</v>
      </c>
      <c r="I189" s="143">
        <v>252932</v>
      </c>
    </row>
    <row r="190" spans="4:10" x14ac:dyDescent="0.2">
      <c r="D190" s="14" t="s">
        <v>391</v>
      </c>
      <c r="E190" s="249">
        <v>22</v>
      </c>
      <c r="F190" s="242" t="s">
        <v>192</v>
      </c>
      <c r="G190" s="72">
        <v>183</v>
      </c>
      <c r="H190" s="249">
        <v>22</v>
      </c>
      <c r="I190" s="242">
        <v>1</v>
      </c>
    </row>
    <row r="191" spans="4:10" x14ac:dyDescent="0.2">
      <c r="D191" s="14" t="s">
        <v>392</v>
      </c>
      <c r="E191" s="249">
        <v>22</v>
      </c>
      <c r="F191" s="242" t="s">
        <v>190</v>
      </c>
      <c r="G191" s="72">
        <v>184</v>
      </c>
      <c r="H191" s="249">
        <v>22</v>
      </c>
      <c r="I191" s="242">
        <v>3</v>
      </c>
    </row>
    <row r="192" spans="4:10" x14ac:dyDescent="0.2">
      <c r="D192" s="14" t="s">
        <v>393</v>
      </c>
      <c r="E192" s="249">
        <v>22</v>
      </c>
      <c r="F192" s="242" t="s">
        <v>190</v>
      </c>
      <c r="G192" s="72">
        <v>185</v>
      </c>
      <c r="H192" s="249">
        <v>22</v>
      </c>
      <c r="I192" s="242">
        <v>3</v>
      </c>
    </row>
    <row r="193" spans="4:9" x14ac:dyDescent="0.2">
      <c r="D193" s="14" t="s">
        <v>393</v>
      </c>
      <c r="E193" s="249">
        <v>22</v>
      </c>
      <c r="F193" s="80" t="s">
        <v>190</v>
      </c>
      <c r="G193" s="72">
        <v>186</v>
      </c>
      <c r="H193" s="249">
        <v>22</v>
      </c>
      <c r="I193" s="80">
        <v>3</v>
      </c>
    </row>
    <row r="194" spans="4:9" x14ac:dyDescent="0.2">
      <c r="D194" s="14" t="s">
        <v>393</v>
      </c>
      <c r="E194" s="249">
        <v>22</v>
      </c>
      <c r="F194" s="80" t="s">
        <v>190</v>
      </c>
      <c r="G194" s="72">
        <v>187</v>
      </c>
      <c r="H194" s="249">
        <v>22</v>
      </c>
      <c r="I194" s="80">
        <v>3</v>
      </c>
    </row>
    <row r="195" spans="4:9" x14ac:dyDescent="0.2">
      <c r="D195" s="14" t="s">
        <v>393</v>
      </c>
      <c r="E195" s="249">
        <v>22</v>
      </c>
      <c r="F195" s="80" t="s">
        <v>190</v>
      </c>
      <c r="G195" s="72">
        <v>188</v>
      </c>
      <c r="H195" s="249">
        <v>22</v>
      </c>
      <c r="I195" s="80">
        <v>3</v>
      </c>
    </row>
    <row r="196" spans="4:9" x14ac:dyDescent="0.2">
      <c r="D196" s="14" t="s">
        <v>366</v>
      </c>
      <c r="E196" s="249">
        <v>22</v>
      </c>
      <c r="F196" s="80" t="s">
        <v>190</v>
      </c>
      <c r="G196" s="72">
        <v>189</v>
      </c>
      <c r="H196" s="249">
        <v>22</v>
      </c>
      <c r="I196" s="80">
        <v>3</v>
      </c>
    </row>
    <row r="197" spans="4:9" x14ac:dyDescent="0.2">
      <c r="D197" s="14" t="s">
        <v>366</v>
      </c>
      <c r="E197" s="249">
        <v>22</v>
      </c>
      <c r="F197" s="80" t="s">
        <v>190</v>
      </c>
      <c r="G197" s="72">
        <v>190</v>
      </c>
      <c r="H197" s="249">
        <v>22</v>
      </c>
      <c r="I197" s="80">
        <v>3</v>
      </c>
    </row>
    <row r="198" spans="4:9" x14ac:dyDescent="0.2">
      <c r="D198" s="14" t="s">
        <v>391</v>
      </c>
      <c r="E198" s="249">
        <v>22</v>
      </c>
      <c r="F198" s="14" t="s">
        <v>189</v>
      </c>
      <c r="G198" s="72">
        <v>191</v>
      </c>
      <c r="H198" s="249">
        <v>22</v>
      </c>
      <c r="I198" s="143">
        <v>3031</v>
      </c>
    </row>
    <row r="199" spans="4:9" x14ac:dyDescent="0.2">
      <c r="D199" s="14" t="s">
        <v>366</v>
      </c>
      <c r="E199" s="249">
        <v>22</v>
      </c>
      <c r="F199" s="14" t="s">
        <v>189</v>
      </c>
      <c r="G199" s="72">
        <v>192</v>
      </c>
      <c r="H199" s="249">
        <v>22</v>
      </c>
      <c r="I199" s="143">
        <v>3031</v>
      </c>
    </row>
    <row r="200" spans="4:9" x14ac:dyDescent="0.2">
      <c r="D200" s="14" t="s">
        <v>392</v>
      </c>
      <c r="E200" s="249">
        <v>22</v>
      </c>
      <c r="F200" s="80" t="s">
        <v>188</v>
      </c>
      <c r="G200" s="72">
        <v>193</v>
      </c>
      <c r="H200" s="249">
        <v>22</v>
      </c>
      <c r="I200" s="80">
        <v>2</v>
      </c>
    </row>
    <row r="201" spans="4:9" x14ac:dyDescent="0.2">
      <c r="D201" s="14" t="s">
        <v>391</v>
      </c>
      <c r="E201" s="249">
        <v>22</v>
      </c>
      <c r="F201" s="80" t="s">
        <v>188</v>
      </c>
      <c r="G201" s="72">
        <v>194</v>
      </c>
      <c r="H201" s="249">
        <v>22</v>
      </c>
      <c r="I201" s="80">
        <v>2</v>
      </c>
    </row>
    <row r="202" spans="4:9" x14ac:dyDescent="0.2">
      <c r="D202" s="14" t="s">
        <v>393</v>
      </c>
      <c r="E202" s="249">
        <v>22</v>
      </c>
      <c r="F202" s="80" t="s">
        <v>188</v>
      </c>
      <c r="G202" s="72">
        <v>195</v>
      </c>
      <c r="H202" s="249">
        <v>22</v>
      </c>
      <c r="I202" s="80">
        <v>2</v>
      </c>
    </row>
    <row r="203" spans="4:9" x14ac:dyDescent="0.2">
      <c r="D203" s="14" t="s">
        <v>391</v>
      </c>
      <c r="E203" s="249">
        <v>22</v>
      </c>
      <c r="F203" s="14" t="s">
        <v>191</v>
      </c>
      <c r="G203" s="72">
        <v>196</v>
      </c>
      <c r="H203" s="249">
        <v>22</v>
      </c>
      <c r="I203" s="143">
        <v>2224</v>
      </c>
    </row>
    <row r="204" spans="4:9" x14ac:dyDescent="0.2">
      <c r="D204" s="14" t="s">
        <v>366</v>
      </c>
      <c r="E204" s="249">
        <v>22</v>
      </c>
      <c r="F204" s="14" t="s">
        <v>191</v>
      </c>
      <c r="G204" s="72">
        <v>197</v>
      </c>
      <c r="H204" s="249">
        <v>22</v>
      </c>
      <c r="I204" s="143">
        <v>2224</v>
      </c>
    </row>
    <row r="205" spans="4:9" x14ac:dyDescent="0.2">
      <c r="D205" s="14" t="s">
        <v>391</v>
      </c>
      <c r="E205" s="249">
        <v>22</v>
      </c>
      <c r="F205" s="14" t="s">
        <v>270</v>
      </c>
      <c r="G205" s="72">
        <v>198</v>
      </c>
      <c r="H205" s="249">
        <v>22</v>
      </c>
      <c r="I205" s="143">
        <v>252932</v>
      </c>
    </row>
    <row r="206" spans="4:9" x14ac:dyDescent="0.2">
      <c r="D206" s="14" t="s">
        <v>366</v>
      </c>
      <c r="E206" s="249">
        <v>22</v>
      </c>
      <c r="F206" s="14" t="s">
        <v>270</v>
      </c>
      <c r="G206" s="72">
        <v>199</v>
      </c>
      <c r="H206" s="249">
        <v>22</v>
      </c>
      <c r="I206" s="143">
        <v>252932</v>
      </c>
    </row>
    <row r="207" spans="4:9" x14ac:dyDescent="0.2">
      <c r="D207" t="s">
        <v>364</v>
      </c>
      <c r="E207" s="22">
        <v>23</v>
      </c>
      <c r="F207" s="14" t="s">
        <v>189</v>
      </c>
      <c r="G207" s="72">
        <v>200</v>
      </c>
      <c r="H207" s="22">
        <v>23</v>
      </c>
      <c r="I207" s="143">
        <v>3031</v>
      </c>
    </row>
    <row r="208" spans="4:9" x14ac:dyDescent="0.2">
      <c r="D208" t="s">
        <v>394</v>
      </c>
      <c r="E208" s="22">
        <v>23</v>
      </c>
      <c r="F208" s="14" t="s">
        <v>189</v>
      </c>
      <c r="G208" s="72">
        <v>201</v>
      </c>
      <c r="H208" s="22">
        <v>23</v>
      </c>
      <c r="I208" s="143">
        <v>3031</v>
      </c>
    </row>
    <row r="209" spans="4:9" x14ac:dyDescent="0.2">
      <c r="D209" t="s">
        <v>364</v>
      </c>
      <c r="E209" s="22">
        <v>24</v>
      </c>
      <c r="F209" s="14" t="s">
        <v>189</v>
      </c>
      <c r="G209" s="72">
        <v>202</v>
      </c>
      <c r="H209" s="22">
        <v>24</v>
      </c>
      <c r="I209" s="143">
        <v>3031</v>
      </c>
    </row>
    <row r="210" spans="4:9" x14ac:dyDescent="0.2">
      <c r="D210" t="s">
        <v>394</v>
      </c>
      <c r="E210" s="22">
        <v>24</v>
      </c>
      <c r="F210" s="14" t="s">
        <v>189</v>
      </c>
      <c r="G210" s="72">
        <v>203</v>
      </c>
      <c r="H210" s="22">
        <v>24</v>
      </c>
      <c r="I210" s="143">
        <v>3031</v>
      </c>
    </row>
    <row r="211" spans="4:9" x14ac:dyDescent="0.2">
      <c r="D211" s="42" t="s">
        <v>570</v>
      </c>
      <c r="G211" s="72">
        <v>204</v>
      </c>
      <c r="H211" s="22">
        <v>0</v>
      </c>
      <c r="I211" s="5">
        <v>0</v>
      </c>
    </row>
    <row r="212" spans="4:9" x14ac:dyDescent="0.2">
      <c r="D212" s="42" t="s">
        <v>570</v>
      </c>
      <c r="G212" s="72">
        <v>205</v>
      </c>
      <c r="H212" s="22">
        <v>0</v>
      </c>
      <c r="I212" s="5">
        <v>0</v>
      </c>
    </row>
    <row r="213" spans="4:9" x14ac:dyDescent="0.2">
      <c r="D213" s="42" t="s">
        <v>570</v>
      </c>
      <c r="G213" s="72">
        <v>206</v>
      </c>
      <c r="H213" s="22">
        <v>0</v>
      </c>
      <c r="I213" s="5">
        <v>0</v>
      </c>
    </row>
    <row r="214" spans="4:9" x14ac:dyDescent="0.2">
      <c r="D214" s="42" t="s">
        <v>570</v>
      </c>
      <c r="G214" s="72">
        <v>207</v>
      </c>
      <c r="H214" s="22">
        <v>0</v>
      </c>
      <c r="I214" s="5">
        <v>0</v>
      </c>
    </row>
    <row r="215" spans="4:9" x14ac:dyDescent="0.2">
      <c r="D215" s="42" t="s">
        <v>570</v>
      </c>
      <c r="G215" s="72">
        <v>208</v>
      </c>
      <c r="H215" s="22">
        <v>0</v>
      </c>
      <c r="I215" s="5">
        <v>0</v>
      </c>
    </row>
    <row r="216" spans="4:9" x14ac:dyDescent="0.2">
      <c r="D216" s="42" t="s">
        <v>570</v>
      </c>
      <c r="G216" s="72">
        <v>209</v>
      </c>
      <c r="H216" s="22">
        <v>0</v>
      </c>
      <c r="I216" s="5">
        <v>0</v>
      </c>
    </row>
    <row r="217" spans="4:9" x14ac:dyDescent="0.2">
      <c r="D217" s="42" t="s">
        <v>570</v>
      </c>
      <c r="G217" s="72">
        <v>210</v>
      </c>
      <c r="H217" s="22">
        <v>0</v>
      </c>
      <c r="I217" s="5">
        <v>0</v>
      </c>
    </row>
    <row r="218" spans="4:9" x14ac:dyDescent="0.2">
      <c r="D218" s="42" t="s">
        <v>570</v>
      </c>
      <c r="G218" s="72">
        <v>211</v>
      </c>
      <c r="H218" s="22">
        <v>0</v>
      </c>
      <c r="I218" s="5">
        <v>0</v>
      </c>
    </row>
    <row r="219" spans="4:9" x14ac:dyDescent="0.2">
      <c r="D219" s="42" t="s">
        <v>570</v>
      </c>
      <c r="G219" s="72">
        <v>212</v>
      </c>
      <c r="H219" s="22">
        <v>0</v>
      </c>
      <c r="I219" s="5">
        <v>0</v>
      </c>
    </row>
    <row r="220" spans="4:9" x14ac:dyDescent="0.2">
      <c r="D220" s="42" t="s">
        <v>570</v>
      </c>
      <c r="G220" s="72">
        <v>213</v>
      </c>
      <c r="H220" s="22">
        <v>0</v>
      </c>
      <c r="I220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F3" sqref="F3"/>
    </sheetView>
  </sheetViews>
  <sheetFormatPr defaultRowHeight="12.75" x14ac:dyDescent="0.2"/>
  <cols>
    <col min="2" max="2" width="10.28515625" bestFit="1" customWidth="1"/>
    <col min="4" max="4" width="11.140625" customWidth="1"/>
  </cols>
  <sheetData>
    <row r="1" spans="1:4" x14ac:dyDescent="0.2">
      <c r="B1" t="s">
        <v>123</v>
      </c>
    </row>
    <row r="2" spans="1:4" x14ac:dyDescent="0.2">
      <c r="B2" s="57">
        <v>1.0000000000000001E-5</v>
      </c>
    </row>
    <row r="3" spans="1:4" x14ac:dyDescent="0.2">
      <c r="A3" t="s">
        <v>124</v>
      </c>
      <c r="B3" s="57"/>
      <c r="D3" s="58" t="s">
        <v>125</v>
      </c>
    </row>
    <row r="4" spans="1:4" x14ac:dyDescent="0.2">
      <c r="A4">
        <v>1</v>
      </c>
      <c r="B4">
        <f t="shared" ref="B4:B35" si="0">1/(1+B$2)^A4</f>
        <v>0.99999000009999894</v>
      </c>
      <c r="C4" t="s">
        <v>44</v>
      </c>
      <c r="D4" s="12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45</v>
      </c>
      <c r="D5" s="12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46</v>
      </c>
      <c r="D6" s="12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47</v>
      </c>
      <c r="D7" s="12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48</v>
      </c>
      <c r="D8" s="12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49</v>
      </c>
      <c r="D9" s="12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50</v>
      </c>
      <c r="D10" s="12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51</v>
      </c>
      <c r="D11" s="12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52</v>
      </c>
      <c r="D12" s="12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53</v>
      </c>
      <c r="D13" s="12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54</v>
      </c>
      <c r="D14" s="12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55</v>
      </c>
      <c r="D15" s="12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56</v>
      </c>
      <c r="D16" s="12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57</v>
      </c>
      <c r="D17" s="12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58</v>
      </c>
      <c r="D18" s="12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59</v>
      </c>
      <c r="D19" s="12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60</v>
      </c>
      <c r="D20" s="12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61</v>
      </c>
      <c r="D21" s="12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62</v>
      </c>
      <c r="D22" s="12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63</v>
      </c>
      <c r="D23" s="12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64</v>
      </c>
      <c r="D24" s="12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65</v>
      </c>
      <c r="D25" s="12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66</v>
      </c>
      <c r="D26" s="12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67</v>
      </c>
      <c r="D27" s="12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68</v>
      </c>
      <c r="D28" s="12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69</v>
      </c>
      <c r="D29" s="12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70</v>
      </c>
      <c r="D30" s="12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71</v>
      </c>
      <c r="D31" s="12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72</v>
      </c>
      <c r="D32" s="12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73</v>
      </c>
      <c r="D33" s="12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74</v>
      </c>
      <c r="D34" s="12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75</v>
      </c>
      <c r="D35" s="12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76</v>
      </c>
      <c r="D36" s="12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77</v>
      </c>
      <c r="D37" s="12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78</v>
      </c>
      <c r="D38" s="12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79</v>
      </c>
      <c r="D39" s="12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80</v>
      </c>
      <c r="D40" s="12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81</v>
      </c>
      <c r="D41" s="12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82</v>
      </c>
      <c r="D42" s="12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83</v>
      </c>
      <c r="D43" s="12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84</v>
      </c>
      <c r="D44" s="12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85</v>
      </c>
      <c r="D45" s="12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86</v>
      </c>
      <c r="D46" s="12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87</v>
      </c>
      <c r="D47" s="12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88</v>
      </c>
      <c r="D48" s="12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89</v>
      </c>
      <c r="D49" s="12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90</v>
      </c>
      <c r="D50" s="12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91</v>
      </c>
      <c r="D51" s="12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92</v>
      </c>
      <c r="D52" s="12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93</v>
      </c>
      <c r="D53" s="12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94</v>
      </c>
      <c r="D54" s="12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95</v>
      </c>
      <c r="D55" s="12">
        <v>0.99948013777519495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169" workbookViewId="0">
      <selection activeCell="C6" sqref="C6:C218"/>
    </sheetView>
  </sheetViews>
  <sheetFormatPr defaultRowHeight="12.75" x14ac:dyDescent="0.2"/>
  <cols>
    <col min="1" max="1" width="22.5703125" customWidth="1"/>
    <col min="2" max="2" width="10" bestFit="1" customWidth="1"/>
    <col min="3" max="3" width="18.7109375" customWidth="1"/>
    <col min="4" max="4" width="12.140625" customWidth="1"/>
    <col min="5" max="5" width="11.7109375" style="22" bestFit="1" customWidth="1"/>
    <col min="6" max="6" width="17.5703125" customWidth="1"/>
    <col min="7" max="7" width="3" bestFit="1" customWidth="1"/>
    <col min="8" max="8" width="13.85546875" bestFit="1" customWidth="1"/>
    <col min="9" max="9" width="15" customWidth="1"/>
    <col min="12" max="12" width="12.28515625" customWidth="1"/>
  </cols>
  <sheetData>
    <row r="1" spans="1:15" x14ac:dyDescent="0.2">
      <c r="A1" s="15" t="s">
        <v>23</v>
      </c>
      <c r="B1" s="15"/>
      <c r="C1" s="6"/>
      <c r="D1" s="6"/>
      <c r="E1" s="21" t="s">
        <v>32</v>
      </c>
      <c r="F1" s="10"/>
    </row>
    <row r="2" spans="1:15" x14ac:dyDescent="0.2">
      <c r="A2" s="3" t="s">
        <v>106</v>
      </c>
      <c r="E2" s="19" t="s">
        <v>126</v>
      </c>
    </row>
    <row r="3" spans="1:15" x14ac:dyDescent="0.2">
      <c r="E3" s="42" t="s">
        <v>212</v>
      </c>
      <c r="K3" s="18"/>
      <c r="L3" s="14"/>
      <c r="M3" s="14"/>
    </row>
    <row r="4" spans="1:15" x14ac:dyDescent="0.2">
      <c r="B4" s="9" t="s">
        <v>22</v>
      </c>
      <c r="C4" s="5"/>
      <c r="D4" s="9"/>
      <c r="E4" s="33" t="s">
        <v>33</v>
      </c>
      <c r="F4" s="1"/>
      <c r="G4" s="5"/>
      <c r="H4" s="9"/>
      <c r="I4" s="9" t="s">
        <v>22</v>
      </c>
      <c r="K4" s="14"/>
      <c r="M4" s="14"/>
      <c r="N4" s="42" t="s">
        <v>427</v>
      </c>
    </row>
    <row r="5" spans="1:15" x14ac:dyDescent="0.2">
      <c r="A5" s="102"/>
      <c r="B5" s="35" t="s">
        <v>34</v>
      </c>
      <c r="C5" s="1" t="s">
        <v>0</v>
      </c>
      <c r="D5" s="9"/>
      <c r="E5" s="35" t="s">
        <v>21</v>
      </c>
      <c r="F5" s="3"/>
      <c r="G5" s="33" t="s">
        <v>31</v>
      </c>
      <c r="H5" s="9"/>
      <c r="I5" s="34" t="s">
        <v>43</v>
      </c>
      <c r="K5" s="113" t="s">
        <v>269</v>
      </c>
      <c r="N5" s="42" t="s">
        <v>420</v>
      </c>
    </row>
    <row r="6" spans="1:15" ht="12" customHeight="1" x14ac:dyDescent="0.2">
      <c r="A6" s="26"/>
      <c r="B6" s="22">
        <v>1</v>
      </c>
      <c r="C6" t="s">
        <v>357</v>
      </c>
      <c r="D6" s="36"/>
      <c r="E6" s="31">
        <v>1</v>
      </c>
      <c r="F6" s="13"/>
      <c r="G6" s="9">
        <v>1</v>
      </c>
      <c r="I6" s="104" t="s">
        <v>1</v>
      </c>
      <c r="K6" s="104" t="s">
        <v>191</v>
      </c>
    </row>
    <row r="7" spans="1:15" x14ac:dyDescent="0.2">
      <c r="A7" s="26"/>
      <c r="B7" s="22">
        <v>2</v>
      </c>
      <c r="C7" t="s">
        <v>358</v>
      </c>
      <c r="D7" s="36"/>
      <c r="E7" s="31">
        <v>2</v>
      </c>
      <c r="F7" s="13"/>
      <c r="G7" s="9">
        <v>2</v>
      </c>
      <c r="I7" s="190" t="s">
        <v>255</v>
      </c>
      <c r="K7" s="104" t="s">
        <v>270</v>
      </c>
      <c r="N7" s="1" t="s">
        <v>405</v>
      </c>
    </row>
    <row r="8" spans="1:15" x14ac:dyDescent="0.2">
      <c r="A8" s="26"/>
      <c r="B8" s="22">
        <v>2</v>
      </c>
      <c r="C8" t="s">
        <v>357</v>
      </c>
      <c r="D8" s="36"/>
      <c r="E8" s="31">
        <v>3</v>
      </c>
      <c r="F8" s="13"/>
      <c r="G8" s="9">
        <v>3</v>
      </c>
      <c r="I8" s="104" t="s">
        <v>2</v>
      </c>
      <c r="K8" s="104" t="s">
        <v>189</v>
      </c>
      <c r="N8" t="s">
        <v>403</v>
      </c>
      <c r="O8" t="s">
        <v>404</v>
      </c>
    </row>
    <row r="9" spans="1:15" x14ac:dyDescent="0.2">
      <c r="A9" s="26"/>
      <c r="B9" s="22">
        <v>2</v>
      </c>
      <c r="C9" t="s">
        <v>359</v>
      </c>
      <c r="D9" s="36"/>
      <c r="E9" s="31">
        <v>4</v>
      </c>
      <c r="F9" s="13"/>
      <c r="G9" s="9">
        <v>4</v>
      </c>
      <c r="I9" s="190" t="s">
        <v>256</v>
      </c>
      <c r="K9" s="104" t="s">
        <v>192</v>
      </c>
      <c r="N9" s="42" t="s">
        <v>428</v>
      </c>
      <c r="O9" s="42" t="s">
        <v>429</v>
      </c>
    </row>
    <row r="10" spans="1:15" x14ac:dyDescent="0.2">
      <c r="A10" s="26"/>
      <c r="B10" s="22">
        <v>2</v>
      </c>
      <c r="C10" t="s">
        <v>358</v>
      </c>
      <c r="D10" s="36"/>
      <c r="E10" s="31">
        <v>5</v>
      </c>
      <c r="F10" s="13"/>
      <c r="G10" s="9">
        <v>5</v>
      </c>
      <c r="I10" s="104" t="s">
        <v>195</v>
      </c>
      <c r="K10" s="104" t="s">
        <v>188</v>
      </c>
      <c r="N10" s="42" t="s">
        <v>430</v>
      </c>
      <c r="O10" s="42" t="s">
        <v>431</v>
      </c>
    </row>
    <row r="11" spans="1:15" x14ac:dyDescent="0.2">
      <c r="A11" s="26"/>
      <c r="B11" s="22">
        <v>2</v>
      </c>
      <c r="C11" t="s">
        <v>357</v>
      </c>
      <c r="D11" s="36"/>
      <c r="E11" s="31">
        <v>6</v>
      </c>
      <c r="F11" s="13"/>
      <c r="G11" s="9">
        <v>6</v>
      </c>
      <c r="I11" s="104" t="s">
        <v>114</v>
      </c>
      <c r="K11" s="104" t="s">
        <v>190</v>
      </c>
      <c r="N11" s="42" t="s">
        <v>432</v>
      </c>
      <c r="O11" s="42" t="s">
        <v>433</v>
      </c>
    </row>
    <row r="12" spans="1:15" x14ac:dyDescent="0.2">
      <c r="A12" s="26"/>
      <c r="B12" s="22">
        <v>2</v>
      </c>
      <c r="C12" t="s">
        <v>360</v>
      </c>
      <c r="D12" s="36"/>
      <c r="E12" s="31">
        <v>7</v>
      </c>
      <c r="F12" s="13"/>
      <c r="G12" s="9">
        <v>7</v>
      </c>
      <c r="I12" s="190" t="s">
        <v>258</v>
      </c>
      <c r="N12" s="42" t="s">
        <v>434</v>
      </c>
      <c r="O12" s="42" t="s">
        <v>435</v>
      </c>
    </row>
    <row r="13" spans="1:15" x14ac:dyDescent="0.2">
      <c r="A13" s="26"/>
      <c r="B13" s="22">
        <v>2</v>
      </c>
      <c r="C13" t="s">
        <v>359</v>
      </c>
      <c r="D13" s="36"/>
      <c r="E13" s="31">
        <v>8</v>
      </c>
      <c r="F13" s="13"/>
      <c r="G13" s="9">
        <v>8</v>
      </c>
      <c r="I13" s="190" t="s">
        <v>257</v>
      </c>
      <c r="N13" s="42" t="s">
        <v>436</v>
      </c>
      <c r="O13" s="42" t="s">
        <v>437</v>
      </c>
    </row>
    <row r="14" spans="1:15" x14ac:dyDescent="0.2">
      <c r="A14" s="26"/>
      <c r="B14" s="22">
        <v>3</v>
      </c>
      <c r="C14" t="s">
        <v>358</v>
      </c>
      <c r="D14" s="36"/>
      <c r="E14" s="31">
        <v>9</v>
      </c>
      <c r="F14" s="13"/>
      <c r="G14" s="9">
        <v>9</v>
      </c>
      <c r="I14" s="190" t="s">
        <v>259</v>
      </c>
      <c r="N14" s="42" t="s">
        <v>438</v>
      </c>
      <c r="O14" s="42" t="s">
        <v>439</v>
      </c>
    </row>
    <row r="15" spans="1:15" x14ac:dyDescent="0.2">
      <c r="A15" s="26"/>
      <c r="B15" s="22">
        <v>3</v>
      </c>
      <c r="C15" t="s">
        <v>357</v>
      </c>
      <c r="D15" s="36"/>
      <c r="E15" s="31">
        <v>10</v>
      </c>
      <c r="F15" s="13"/>
      <c r="G15" s="9">
        <v>10</v>
      </c>
      <c r="I15" s="190" t="s">
        <v>260</v>
      </c>
      <c r="N15" s="42" t="s">
        <v>440</v>
      </c>
      <c r="O15" s="42" t="s">
        <v>441</v>
      </c>
    </row>
    <row r="16" spans="1:15" x14ac:dyDescent="0.2">
      <c r="A16" s="26"/>
      <c r="B16" s="22">
        <v>3</v>
      </c>
      <c r="C16" t="s">
        <v>360</v>
      </c>
      <c r="D16" s="36"/>
      <c r="E16" s="31">
        <v>11</v>
      </c>
      <c r="F16" s="13"/>
      <c r="G16" s="9">
        <v>11</v>
      </c>
      <c r="I16" s="104" t="s">
        <v>3</v>
      </c>
      <c r="N16" s="42" t="s">
        <v>442</v>
      </c>
      <c r="O16" s="42" t="s">
        <v>443</v>
      </c>
    </row>
    <row r="17" spans="1:15" x14ac:dyDescent="0.2">
      <c r="A17" s="26"/>
      <c r="B17" s="22">
        <v>3</v>
      </c>
      <c r="C17" t="s">
        <v>359</v>
      </c>
      <c r="D17" s="36"/>
      <c r="E17" s="31">
        <v>12</v>
      </c>
      <c r="F17" s="13"/>
      <c r="G17" s="9">
        <v>12</v>
      </c>
      <c r="I17" s="190" t="s">
        <v>522</v>
      </c>
      <c r="N17" s="42" t="s">
        <v>444</v>
      </c>
      <c r="O17" s="42" t="s">
        <v>445</v>
      </c>
    </row>
    <row r="18" spans="1:15" x14ac:dyDescent="0.2">
      <c r="A18" s="26"/>
      <c r="B18" s="22">
        <v>3</v>
      </c>
      <c r="C18" t="s">
        <v>358</v>
      </c>
      <c r="D18" s="36"/>
      <c r="E18" s="31">
        <v>13</v>
      </c>
      <c r="F18" s="13"/>
      <c r="G18" s="9">
        <v>13</v>
      </c>
      <c r="I18" s="190" t="s">
        <v>523</v>
      </c>
      <c r="N18" s="42" t="s">
        <v>446</v>
      </c>
      <c r="O18" s="42" t="s">
        <v>447</v>
      </c>
    </row>
    <row r="19" spans="1:15" x14ac:dyDescent="0.2">
      <c r="A19" s="26"/>
      <c r="B19" s="22">
        <v>3</v>
      </c>
      <c r="C19" t="s">
        <v>361</v>
      </c>
      <c r="D19" s="36"/>
      <c r="E19" s="31">
        <v>14</v>
      </c>
      <c r="F19" s="13"/>
      <c r="G19" s="9">
        <v>14</v>
      </c>
      <c r="I19" s="190" t="s">
        <v>524</v>
      </c>
      <c r="N19" s="42" t="s">
        <v>448</v>
      </c>
      <c r="O19" s="42" t="s">
        <v>449</v>
      </c>
    </row>
    <row r="20" spans="1:15" x14ac:dyDescent="0.2">
      <c r="A20" s="26"/>
      <c r="B20" s="22">
        <v>3</v>
      </c>
      <c r="C20" t="s">
        <v>357</v>
      </c>
      <c r="D20" s="36"/>
      <c r="E20" s="31">
        <v>15</v>
      </c>
      <c r="F20" s="13"/>
      <c r="G20" s="9">
        <v>15</v>
      </c>
      <c r="I20" s="104" t="s">
        <v>4</v>
      </c>
      <c r="N20" s="42" t="s">
        <v>450</v>
      </c>
      <c r="O20" s="42" t="s">
        <v>451</v>
      </c>
    </row>
    <row r="21" spans="1:15" x14ac:dyDescent="0.2">
      <c r="A21" s="26"/>
      <c r="B21" s="22">
        <v>3</v>
      </c>
      <c r="C21" t="s">
        <v>360</v>
      </c>
      <c r="D21" s="36"/>
      <c r="E21" s="31">
        <v>16</v>
      </c>
      <c r="F21" s="13"/>
      <c r="G21" s="9">
        <v>16</v>
      </c>
      <c r="I21" s="104" t="s">
        <v>200</v>
      </c>
      <c r="N21" s="42" t="s">
        <v>452</v>
      </c>
      <c r="O21" s="42" t="s">
        <v>453</v>
      </c>
    </row>
    <row r="22" spans="1:15" x14ac:dyDescent="0.2">
      <c r="A22" s="26"/>
      <c r="B22" s="22">
        <v>3</v>
      </c>
      <c r="C22" t="s">
        <v>359</v>
      </c>
      <c r="D22" s="36"/>
      <c r="E22" s="31">
        <v>17</v>
      </c>
      <c r="F22" s="13"/>
      <c r="G22" s="9">
        <v>17</v>
      </c>
      <c r="I22" s="104" t="s">
        <v>5</v>
      </c>
      <c r="N22" s="42" t="s">
        <v>454</v>
      </c>
      <c r="O22" s="42" t="s">
        <v>455</v>
      </c>
    </row>
    <row r="23" spans="1:15" x14ac:dyDescent="0.2">
      <c r="A23" s="26"/>
      <c r="B23" s="22">
        <v>3</v>
      </c>
      <c r="C23" t="s">
        <v>362</v>
      </c>
      <c r="D23" s="36"/>
      <c r="E23" s="31">
        <v>18</v>
      </c>
      <c r="F23" s="13"/>
      <c r="G23" s="9">
        <v>18</v>
      </c>
      <c r="I23" s="104" t="s">
        <v>6</v>
      </c>
      <c r="N23" s="42" t="s">
        <v>456</v>
      </c>
      <c r="O23" s="42" t="s">
        <v>457</v>
      </c>
    </row>
    <row r="24" spans="1:15" x14ac:dyDescent="0.2">
      <c r="A24" s="26"/>
      <c r="B24" s="22">
        <v>4</v>
      </c>
      <c r="C24" t="s">
        <v>358</v>
      </c>
      <c r="D24" s="36"/>
      <c r="E24" s="31">
        <v>19</v>
      </c>
      <c r="F24" s="13"/>
      <c r="G24" s="9">
        <v>19</v>
      </c>
      <c r="I24" s="190" t="s">
        <v>261</v>
      </c>
      <c r="N24" s="42" t="s">
        <v>458</v>
      </c>
      <c r="O24" s="42" t="s">
        <v>459</v>
      </c>
    </row>
    <row r="25" spans="1:15" x14ac:dyDescent="0.2">
      <c r="A25" s="26"/>
      <c r="B25" s="22">
        <v>4</v>
      </c>
      <c r="C25" t="s">
        <v>357</v>
      </c>
      <c r="D25" s="36"/>
      <c r="E25" s="31">
        <v>20</v>
      </c>
      <c r="F25" s="13"/>
      <c r="G25" s="9">
        <v>20</v>
      </c>
      <c r="I25" s="104" t="s">
        <v>7</v>
      </c>
      <c r="N25" s="42" t="s">
        <v>460</v>
      </c>
      <c r="O25" s="42" t="s">
        <v>461</v>
      </c>
    </row>
    <row r="26" spans="1:15" x14ac:dyDescent="0.2">
      <c r="A26" s="26"/>
      <c r="B26" s="22">
        <v>4</v>
      </c>
      <c r="C26" t="s">
        <v>360</v>
      </c>
      <c r="D26" s="36"/>
      <c r="E26" s="31">
        <v>21</v>
      </c>
      <c r="F26" s="13"/>
      <c r="G26" s="9">
        <v>21</v>
      </c>
      <c r="I26" s="104" t="s">
        <v>8</v>
      </c>
      <c r="N26" s="42" t="s">
        <v>462</v>
      </c>
      <c r="O26" s="42" t="s">
        <v>463</v>
      </c>
    </row>
    <row r="27" spans="1:15" x14ac:dyDescent="0.2">
      <c r="A27" s="26"/>
      <c r="B27" s="22">
        <v>4</v>
      </c>
      <c r="C27" t="s">
        <v>359</v>
      </c>
      <c r="D27" s="36"/>
      <c r="E27" s="31">
        <v>22</v>
      </c>
      <c r="F27" s="13"/>
      <c r="G27" s="9">
        <v>22</v>
      </c>
      <c r="I27" s="104" t="s">
        <v>9</v>
      </c>
      <c r="N27" s="42" t="s">
        <v>503</v>
      </c>
      <c r="O27" s="42" t="s">
        <v>504</v>
      </c>
    </row>
    <row r="28" spans="1:15" x14ac:dyDescent="0.2">
      <c r="A28" s="26"/>
      <c r="B28" s="22">
        <v>4</v>
      </c>
      <c r="C28" t="s">
        <v>358</v>
      </c>
      <c r="D28" s="36"/>
      <c r="E28" s="31">
        <v>23</v>
      </c>
      <c r="F28" s="13"/>
      <c r="G28" s="9">
        <v>23</v>
      </c>
      <c r="I28" s="190" t="s">
        <v>262</v>
      </c>
    </row>
    <row r="29" spans="1:15" x14ac:dyDescent="0.2">
      <c r="A29" s="26"/>
      <c r="B29" s="22">
        <v>4</v>
      </c>
      <c r="C29" t="s">
        <v>363</v>
      </c>
      <c r="D29" s="36"/>
      <c r="E29" s="31">
        <v>24</v>
      </c>
      <c r="F29" s="13"/>
      <c r="G29" s="9">
        <v>24</v>
      </c>
      <c r="I29" s="104" t="s">
        <v>10</v>
      </c>
      <c r="N29" s="1" t="s">
        <v>406</v>
      </c>
    </row>
    <row r="30" spans="1:15" x14ac:dyDescent="0.2">
      <c r="A30" s="26"/>
      <c r="B30" s="22">
        <v>4</v>
      </c>
      <c r="C30" t="s">
        <v>357</v>
      </c>
      <c r="D30" s="36"/>
      <c r="E30" s="31">
        <v>25</v>
      </c>
      <c r="F30" s="13"/>
      <c r="G30" s="9">
        <v>25</v>
      </c>
      <c r="I30" s="104" t="s">
        <v>11</v>
      </c>
      <c r="N30" t="s">
        <v>407</v>
      </c>
      <c r="O30" t="s">
        <v>408</v>
      </c>
    </row>
    <row r="31" spans="1:15" x14ac:dyDescent="0.2">
      <c r="A31" s="26"/>
      <c r="B31" s="22">
        <v>4</v>
      </c>
      <c r="C31" t="s">
        <v>360</v>
      </c>
      <c r="D31" s="36"/>
      <c r="E31" s="31">
        <v>26</v>
      </c>
      <c r="F31" s="13"/>
      <c r="G31" s="9">
        <v>26</v>
      </c>
      <c r="I31" s="190" t="s">
        <v>266</v>
      </c>
      <c r="N31" t="s">
        <v>409</v>
      </c>
      <c r="O31" t="s">
        <v>410</v>
      </c>
    </row>
    <row r="32" spans="1:15" x14ac:dyDescent="0.2">
      <c r="A32" s="26"/>
      <c r="B32" s="22">
        <v>4</v>
      </c>
      <c r="C32" t="s">
        <v>359</v>
      </c>
      <c r="D32" s="36"/>
      <c r="E32" s="31">
        <v>27</v>
      </c>
      <c r="F32" s="13"/>
      <c r="G32" s="9">
        <v>27</v>
      </c>
      <c r="I32" s="190" t="s">
        <v>263</v>
      </c>
      <c r="N32" t="s">
        <v>411</v>
      </c>
      <c r="O32" t="s">
        <v>412</v>
      </c>
    </row>
    <row r="33" spans="1:15" x14ac:dyDescent="0.2">
      <c r="A33" s="26"/>
      <c r="B33" s="22">
        <v>4</v>
      </c>
      <c r="C33" t="s">
        <v>362</v>
      </c>
      <c r="D33" s="36"/>
      <c r="E33" s="31">
        <v>28</v>
      </c>
      <c r="F33" s="13"/>
      <c r="G33" s="9">
        <v>28</v>
      </c>
      <c r="I33" s="190" t="s">
        <v>264</v>
      </c>
      <c r="N33" t="s">
        <v>413</v>
      </c>
      <c r="O33" t="s">
        <v>414</v>
      </c>
    </row>
    <row r="34" spans="1:15" x14ac:dyDescent="0.2">
      <c r="A34" s="26"/>
      <c r="B34" s="22">
        <v>5</v>
      </c>
      <c r="C34" t="s">
        <v>364</v>
      </c>
      <c r="D34" s="36"/>
      <c r="E34" s="31">
        <v>29</v>
      </c>
      <c r="F34" s="13"/>
      <c r="G34" s="9">
        <v>29</v>
      </c>
      <c r="I34" s="190" t="s">
        <v>265</v>
      </c>
      <c r="N34" t="s">
        <v>415</v>
      </c>
      <c r="O34" t="s">
        <v>416</v>
      </c>
    </row>
    <row r="35" spans="1:15" x14ac:dyDescent="0.2">
      <c r="A35" s="26"/>
      <c r="B35" s="22">
        <v>5</v>
      </c>
      <c r="C35" t="s">
        <v>362</v>
      </c>
      <c r="D35" s="36"/>
      <c r="E35" s="31">
        <v>30</v>
      </c>
      <c r="F35" s="13"/>
      <c r="G35" s="9">
        <v>30</v>
      </c>
      <c r="I35" s="104" t="s">
        <v>115</v>
      </c>
      <c r="N35" s="42" t="s">
        <v>421</v>
      </c>
      <c r="O35" s="42" t="s">
        <v>489</v>
      </c>
    </row>
    <row r="36" spans="1:15" x14ac:dyDescent="0.2">
      <c r="A36" s="26"/>
      <c r="B36" s="22">
        <v>5</v>
      </c>
      <c r="C36" t="s">
        <v>364</v>
      </c>
      <c r="D36" s="36"/>
      <c r="E36" s="31">
        <v>31</v>
      </c>
      <c r="F36" s="13"/>
      <c r="G36" s="9">
        <v>31</v>
      </c>
      <c r="I36" s="190" t="s">
        <v>267</v>
      </c>
      <c r="N36" s="42" t="s">
        <v>422</v>
      </c>
      <c r="O36" s="42" t="s">
        <v>490</v>
      </c>
    </row>
    <row r="37" spans="1:15" x14ac:dyDescent="0.2">
      <c r="A37" s="26"/>
      <c r="B37" s="22">
        <v>6</v>
      </c>
      <c r="C37" t="s">
        <v>358</v>
      </c>
      <c r="D37" s="36"/>
      <c r="E37" s="31">
        <v>32</v>
      </c>
      <c r="F37" s="13"/>
      <c r="G37" s="9">
        <v>32</v>
      </c>
      <c r="I37" s="104" t="s">
        <v>12</v>
      </c>
      <c r="N37" s="42" t="s">
        <v>423</v>
      </c>
      <c r="O37" s="42" t="s">
        <v>424</v>
      </c>
    </row>
    <row r="38" spans="1:15" x14ac:dyDescent="0.2">
      <c r="A38" s="26"/>
      <c r="B38" s="22">
        <v>6</v>
      </c>
      <c r="C38" t="s">
        <v>357</v>
      </c>
      <c r="D38" s="36"/>
      <c r="E38" s="31">
        <v>33</v>
      </c>
      <c r="F38" s="13"/>
      <c r="G38" s="9">
        <v>33</v>
      </c>
      <c r="I38" s="190" t="s">
        <v>525</v>
      </c>
      <c r="N38" s="42" t="s">
        <v>425</v>
      </c>
      <c r="O38" s="42" t="s">
        <v>426</v>
      </c>
    </row>
    <row r="39" spans="1:15" x14ac:dyDescent="0.2">
      <c r="A39" s="26"/>
      <c r="B39" s="22">
        <v>6</v>
      </c>
      <c r="C39" t="s">
        <v>360</v>
      </c>
      <c r="D39" s="36"/>
      <c r="E39" s="31">
        <v>34</v>
      </c>
      <c r="F39" s="13"/>
      <c r="G39" s="9">
        <v>34</v>
      </c>
      <c r="I39" s="190" t="s">
        <v>268</v>
      </c>
    </row>
    <row r="40" spans="1:15" x14ac:dyDescent="0.2">
      <c r="A40" s="26"/>
      <c r="B40" s="22">
        <v>6</v>
      </c>
      <c r="C40" t="s">
        <v>359</v>
      </c>
      <c r="D40" s="36"/>
      <c r="E40" s="31">
        <v>35</v>
      </c>
      <c r="F40" s="13"/>
      <c r="G40" s="9">
        <v>35</v>
      </c>
      <c r="I40" s="190" t="s">
        <v>526</v>
      </c>
    </row>
    <row r="41" spans="1:15" x14ac:dyDescent="0.2">
      <c r="A41" s="26"/>
      <c r="B41" s="22">
        <v>6</v>
      </c>
      <c r="C41" t="s">
        <v>364</v>
      </c>
      <c r="D41" s="36"/>
      <c r="E41" s="31">
        <v>36</v>
      </c>
      <c r="F41" s="13"/>
      <c r="G41" s="9">
        <v>36</v>
      </c>
      <c r="I41" s="190" t="s">
        <v>527</v>
      </c>
    </row>
    <row r="42" spans="1:15" x14ac:dyDescent="0.2">
      <c r="A42" s="26"/>
      <c r="B42" s="22">
        <v>6</v>
      </c>
      <c r="C42" t="s">
        <v>361</v>
      </c>
      <c r="D42" s="36"/>
      <c r="E42" s="31">
        <v>37</v>
      </c>
      <c r="F42" s="13"/>
      <c r="G42" s="9">
        <v>37</v>
      </c>
      <c r="I42" s="104" t="s">
        <v>13</v>
      </c>
      <c r="N42" s="42" t="s">
        <v>417</v>
      </c>
    </row>
    <row r="43" spans="1:15" x14ac:dyDescent="0.2">
      <c r="A43" s="26"/>
      <c r="B43" s="22">
        <v>6</v>
      </c>
      <c r="C43" t="s">
        <v>357</v>
      </c>
      <c r="D43" s="36"/>
      <c r="E43" s="31">
        <v>38</v>
      </c>
      <c r="F43" s="13"/>
      <c r="G43" s="9">
        <v>38</v>
      </c>
      <c r="I43" s="104" t="s">
        <v>116</v>
      </c>
      <c r="N43" s="42" t="s">
        <v>418</v>
      </c>
    </row>
    <row r="44" spans="1:15" x14ac:dyDescent="0.2">
      <c r="A44" s="26"/>
      <c r="B44" s="22">
        <v>6</v>
      </c>
      <c r="C44" t="s">
        <v>360</v>
      </c>
      <c r="D44" s="36"/>
      <c r="E44" s="31">
        <v>39</v>
      </c>
      <c r="F44" s="4"/>
      <c r="G44" s="9">
        <v>39</v>
      </c>
      <c r="I44" s="104" t="s">
        <v>209</v>
      </c>
      <c r="N44" s="42" t="s">
        <v>419</v>
      </c>
    </row>
    <row r="45" spans="1:15" x14ac:dyDescent="0.2">
      <c r="A45" s="26"/>
      <c r="B45" s="22">
        <v>6</v>
      </c>
      <c r="C45" t="s">
        <v>359</v>
      </c>
      <c r="D45" s="36"/>
      <c r="E45" s="31">
        <v>40</v>
      </c>
      <c r="F45" s="4"/>
      <c r="G45" s="9">
        <v>40</v>
      </c>
      <c r="I45" s="104" t="s">
        <v>117</v>
      </c>
    </row>
    <row r="46" spans="1:15" x14ac:dyDescent="0.2">
      <c r="A46" s="26"/>
      <c r="B46" s="22">
        <v>6</v>
      </c>
      <c r="C46" t="s">
        <v>362</v>
      </c>
      <c r="D46" s="36"/>
      <c r="E46" s="31">
        <v>41</v>
      </c>
      <c r="F46" s="4"/>
      <c r="G46" s="9">
        <v>41</v>
      </c>
      <c r="H46" s="5"/>
      <c r="I46" s="174" t="s">
        <v>210</v>
      </c>
    </row>
    <row r="47" spans="1:15" x14ac:dyDescent="0.2">
      <c r="A47" s="26"/>
      <c r="B47" s="22">
        <v>6</v>
      </c>
      <c r="C47" t="s">
        <v>362</v>
      </c>
      <c r="D47" s="36"/>
      <c r="E47" s="31">
        <v>42</v>
      </c>
      <c r="F47" s="4"/>
      <c r="G47" s="9"/>
      <c r="H47" s="5"/>
      <c r="I47" s="105"/>
    </row>
    <row r="48" spans="1:15" x14ac:dyDescent="0.2">
      <c r="A48" s="26"/>
      <c r="B48" s="22">
        <v>6</v>
      </c>
      <c r="C48" t="s">
        <v>364</v>
      </c>
      <c r="D48" s="36"/>
      <c r="E48" s="31">
        <v>43</v>
      </c>
      <c r="F48" s="4"/>
      <c r="G48" s="9"/>
      <c r="H48" s="5"/>
      <c r="I48" s="105"/>
    </row>
    <row r="49" spans="1:9" x14ac:dyDescent="0.2">
      <c r="A49" s="26"/>
      <c r="B49" s="22">
        <v>7</v>
      </c>
      <c r="C49" t="s">
        <v>357</v>
      </c>
      <c r="D49" s="36"/>
      <c r="E49" s="31">
        <v>44</v>
      </c>
      <c r="F49" s="4"/>
      <c r="G49" s="9"/>
      <c r="H49" s="5"/>
      <c r="I49" s="105"/>
    </row>
    <row r="50" spans="1:9" x14ac:dyDescent="0.2">
      <c r="A50" s="26"/>
      <c r="B50" s="22">
        <v>7</v>
      </c>
      <c r="C50" t="s">
        <v>360</v>
      </c>
      <c r="D50" s="36"/>
      <c r="E50" s="31">
        <v>45</v>
      </c>
      <c r="F50" s="4"/>
      <c r="G50" s="9"/>
      <c r="H50" s="5"/>
      <c r="I50" s="105"/>
    </row>
    <row r="51" spans="1:9" x14ac:dyDescent="0.2">
      <c r="A51" s="26"/>
      <c r="B51" s="22">
        <v>7</v>
      </c>
      <c r="C51" t="s">
        <v>359</v>
      </c>
      <c r="D51" s="36"/>
      <c r="E51" s="31">
        <v>46</v>
      </c>
      <c r="F51" s="4"/>
      <c r="G51" s="9"/>
      <c r="H51" s="5"/>
      <c r="I51" s="105"/>
    </row>
    <row r="52" spans="1:9" x14ac:dyDescent="0.2">
      <c r="A52" s="26"/>
      <c r="B52" s="22">
        <v>7</v>
      </c>
      <c r="C52" t="s">
        <v>365</v>
      </c>
      <c r="D52" s="36"/>
      <c r="E52" s="31">
        <v>47</v>
      </c>
      <c r="F52" s="4"/>
      <c r="G52" s="9"/>
      <c r="H52" s="5"/>
      <c r="I52" s="105"/>
    </row>
    <row r="53" spans="1:9" x14ac:dyDescent="0.2">
      <c r="A53" s="26"/>
      <c r="B53" s="22">
        <v>7</v>
      </c>
      <c r="C53" t="s">
        <v>364</v>
      </c>
      <c r="D53" s="36"/>
      <c r="E53" s="31">
        <v>48</v>
      </c>
      <c r="F53" s="4"/>
      <c r="G53" s="9"/>
      <c r="H53" s="5"/>
      <c r="I53" s="105"/>
    </row>
    <row r="54" spans="1:9" x14ac:dyDescent="0.2">
      <c r="A54" s="26"/>
      <c r="B54" s="22">
        <v>7</v>
      </c>
      <c r="C54" t="s">
        <v>363</v>
      </c>
      <c r="D54" s="36"/>
      <c r="E54" s="31">
        <v>49</v>
      </c>
      <c r="F54" s="4"/>
      <c r="G54" s="9"/>
      <c r="H54" s="5"/>
      <c r="I54" s="105"/>
    </row>
    <row r="55" spans="1:9" x14ac:dyDescent="0.2">
      <c r="A55" s="26"/>
      <c r="B55" s="22">
        <v>7</v>
      </c>
      <c r="C55" t="s">
        <v>357</v>
      </c>
      <c r="D55" s="36"/>
      <c r="E55" s="31">
        <v>50</v>
      </c>
      <c r="F55" s="4"/>
      <c r="G55" s="9"/>
      <c r="H55" s="5"/>
      <c r="I55" s="105"/>
    </row>
    <row r="56" spans="1:9" x14ac:dyDescent="0.2">
      <c r="A56" s="26"/>
      <c r="B56" s="22">
        <v>7</v>
      </c>
      <c r="C56" t="s">
        <v>360</v>
      </c>
      <c r="D56" s="36"/>
      <c r="E56" s="31">
        <v>51</v>
      </c>
      <c r="F56" s="4"/>
      <c r="G56" s="9"/>
      <c r="H56" s="5"/>
      <c r="I56" s="105"/>
    </row>
    <row r="57" spans="1:9" x14ac:dyDescent="0.2">
      <c r="A57" s="26"/>
      <c r="B57" s="22">
        <v>7</v>
      </c>
      <c r="C57" t="s">
        <v>359</v>
      </c>
      <c r="D57" s="36"/>
      <c r="E57" s="31">
        <v>52</v>
      </c>
      <c r="G57" s="9"/>
      <c r="H57" s="5"/>
      <c r="I57" s="105"/>
    </row>
    <row r="58" spans="1:9" x14ac:dyDescent="0.2">
      <c r="A58" s="26"/>
      <c r="B58" s="22">
        <v>7</v>
      </c>
      <c r="C58" t="s">
        <v>362</v>
      </c>
      <c r="D58" s="36"/>
      <c r="E58" s="31">
        <v>53</v>
      </c>
      <c r="G58" s="9"/>
      <c r="I58" s="106"/>
    </row>
    <row r="59" spans="1:9" x14ac:dyDescent="0.2">
      <c r="A59" s="26"/>
      <c r="B59" s="22">
        <v>7</v>
      </c>
      <c r="C59" t="s">
        <v>362</v>
      </c>
      <c r="D59" s="36"/>
      <c r="E59" s="31">
        <v>54</v>
      </c>
      <c r="G59" s="9"/>
      <c r="I59" s="106"/>
    </row>
    <row r="60" spans="1:9" x14ac:dyDescent="0.2">
      <c r="A60" s="26"/>
      <c r="B60" s="22">
        <v>7</v>
      </c>
      <c r="C60" t="s">
        <v>364</v>
      </c>
      <c r="D60" s="36"/>
      <c r="E60" s="31">
        <v>55</v>
      </c>
      <c r="G60" s="9"/>
      <c r="I60" s="106"/>
    </row>
    <row r="61" spans="1:9" x14ac:dyDescent="0.2">
      <c r="A61" s="26"/>
      <c r="B61" s="22">
        <v>7</v>
      </c>
      <c r="C61" t="s">
        <v>366</v>
      </c>
      <c r="D61" s="36"/>
      <c r="E61" s="31">
        <v>56</v>
      </c>
      <c r="G61" s="9"/>
      <c r="I61" s="106"/>
    </row>
    <row r="62" spans="1:9" x14ac:dyDescent="0.2">
      <c r="A62" s="26"/>
      <c r="B62" s="22">
        <v>8</v>
      </c>
      <c r="C62" t="s">
        <v>365</v>
      </c>
      <c r="D62" s="36"/>
      <c r="E62" s="31">
        <v>57</v>
      </c>
    </row>
    <row r="63" spans="1:9" x14ac:dyDescent="0.2">
      <c r="A63" s="26"/>
      <c r="B63" s="22">
        <v>8</v>
      </c>
      <c r="C63" t="s">
        <v>365</v>
      </c>
      <c r="D63" s="36"/>
      <c r="E63" s="31">
        <v>58</v>
      </c>
    </row>
    <row r="64" spans="1:9" x14ac:dyDescent="0.2">
      <c r="A64" s="26"/>
      <c r="B64" s="22">
        <v>8</v>
      </c>
      <c r="C64" t="s">
        <v>362</v>
      </c>
      <c r="D64" s="36"/>
      <c r="E64" s="31">
        <v>59</v>
      </c>
    </row>
    <row r="65" spans="1:5" x14ac:dyDescent="0.2">
      <c r="A65" s="26"/>
      <c r="B65" s="22">
        <v>8</v>
      </c>
      <c r="C65" t="s">
        <v>366</v>
      </c>
      <c r="D65" s="36"/>
      <c r="E65" s="31">
        <v>60</v>
      </c>
    </row>
    <row r="66" spans="1:5" x14ac:dyDescent="0.2">
      <c r="A66" s="26"/>
      <c r="B66" s="22">
        <v>8</v>
      </c>
      <c r="C66" t="s">
        <v>362</v>
      </c>
      <c r="D66" s="36"/>
      <c r="E66" s="31">
        <v>61</v>
      </c>
    </row>
    <row r="67" spans="1:5" x14ac:dyDescent="0.2">
      <c r="A67" s="26"/>
      <c r="B67" s="22">
        <v>8</v>
      </c>
      <c r="C67" t="s">
        <v>364</v>
      </c>
      <c r="D67" s="36"/>
      <c r="E67" s="31">
        <v>62</v>
      </c>
    </row>
    <row r="68" spans="1:5" x14ac:dyDescent="0.2">
      <c r="A68" s="26"/>
      <c r="B68" s="22">
        <v>8</v>
      </c>
      <c r="C68" t="s">
        <v>366</v>
      </c>
      <c r="D68" s="36"/>
      <c r="E68" s="31">
        <v>63</v>
      </c>
    </row>
    <row r="69" spans="1:5" x14ac:dyDescent="0.2">
      <c r="A69" s="26"/>
      <c r="B69" s="22">
        <v>9</v>
      </c>
      <c r="C69" t="s">
        <v>361</v>
      </c>
      <c r="D69" s="36"/>
      <c r="E69" s="31">
        <v>64</v>
      </c>
    </row>
    <row r="70" spans="1:5" x14ac:dyDescent="0.2">
      <c r="A70" s="26"/>
      <c r="B70" s="22">
        <v>9</v>
      </c>
      <c r="C70" t="s">
        <v>361</v>
      </c>
      <c r="D70" s="36"/>
      <c r="E70" s="31">
        <v>65</v>
      </c>
    </row>
    <row r="71" spans="1:5" x14ac:dyDescent="0.2">
      <c r="A71" s="26"/>
      <c r="B71" s="22">
        <v>9</v>
      </c>
      <c r="C71" t="s">
        <v>357</v>
      </c>
      <c r="D71" s="36"/>
      <c r="E71" s="31">
        <v>66</v>
      </c>
    </row>
    <row r="72" spans="1:5" x14ac:dyDescent="0.2">
      <c r="A72" s="26"/>
      <c r="B72" s="22">
        <v>10</v>
      </c>
      <c r="C72" t="s">
        <v>363</v>
      </c>
      <c r="D72" s="36"/>
      <c r="E72" s="31">
        <v>67</v>
      </c>
    </row>
    <row r="73" spans="1:5" x14ac:dyDescent="0.2">
      <c r="A73" s="26"/>
      <c r="B73" s="22">
        <v>10</v>
      </c>
      <c r="C73" t="s">
        <v>361</v>
      </c>
      <c r="D73" s="36"/>
      <c r="E73" s="31">
        <v>68</v>
      </c>
    </row>
    <row r="74" spans="1:5" x14ac:dyDescent="0.2">
      <c r="A74" s="26"/>
      <c r="B74" s="22">
        <v>10</v>
      </c>
      <c r="C74" t="s">
        <v>357</v>
      </c>
      <c r="D74" s="36"/>
      <c r="E74" s="31">
        <v>69</v>
      </c>
    </row>
    <row r="75" spans="1:5" x14ac:dyDescent="0.2">
      <c r="A75" s="26"/>
      <c r="B75" s="22">
        <v>10</v>
      </c>
      <c r="C75" t="s">
        <v>360</v>
      </c>
      <c r="D75" s="36"/>
      <c r="E75" s="31">
        <v>70</v>
      </c>
    </row>
    <row r="76" spans="1:5" x14ac:dyDescent="0.2">
      <c r="A76" s="26"/>
      <c r="B76" s="22">
        <v>11</v>
      </c>
      <c r="C76" t="s">
        <v>363</v>
      </c>
      <c r="D76" s="36"/>
      <c r="E76" s="31">
        <v>71</v>
      </c>
    </row>
    <row r="77" spans="1:5" x14ac:dyDescent="0.2">
      <c r="A77" s="26"/>
      <c r="B77" s="22">
        <v>11</v>
      </c>
      <c r="C77" t="s">
        <v>358</v>
      </c>
      <c r="D77" s="36"/>
      <c r="E77" s="31">
        <v>72</v>
      </c>
    </row>
    <row r="78" spans="1:5" x14ac:dyDescent="0.2">
      <c r="A78" s="26"/>
      <c r="B78" s="22">
        <v>11</v>
      </c>
      <c r="C78" t="s">
        <v>363</v>
      </c>
      <c r="D78" s="36"/>
      <c r="E78" s="31">
        <v>73</v>
      </c>
    </row>
    <row r="79" spans="1:5" x14ac:dyDescent="0.2">
      <c r="A79" s="26"/>
      <c r="B79" s="22">
        <v>11</v>
      </c>
      <c r="C79" t="s">
        <v>361</v>
      </c>
      <c r="D79" s="36"/>
      <c r="E79" s="31">
        <v>74</v>
      </c>
    </row>
    <row r="80" spans="1:5" x14ac:dyDescent="0.2">
      <c r="A80" s="26"/>
      <c r="B80" s="22">
        <v>11</v>
      </c>
      <c r="C80" t="s">
        <v>357</v>
      </c>
      <c r="D80" s="36"/>
      <c r="E80" s="31">
        <v>75</v>
      </c>
    </row>
    <row r="81" spans="1:5" x14ac:dyDescent="0.2">
      <c r="A81" s="26"/>
      <c r="B81" s="22">
        <v>11</v>
      </c>
      <c r="C81" t="s">
        <v>360</v>
      </c>
      <c r="D81" s="36"/>
      <c r="E81" s="31">
        <v>76</v>
      </c>
    </row>
    <row r="82" spans="1:5" x14ac:dyDescent="0.2">
      <c r="A82" s="26"/>
      <c r="B82" s="22">
        <v>11</v>
      </c>
      <c r="C82" t="s">
        <v>359</v>
      </c>
      <c r="D82" s="36"/>
      <c r="E82" s="31">
        <v>77</v>
      </c>
    </row>
    <row r="83" spans="1:5" x14ac:dyDescent="0.2">
      <c r="A83" s="26"/>
      <c r="B83" s="22">
        <v>12</v>
      </c>
      <c r="C83" t="s">
        <v>363</v>
      </c>
      <c r="D83" s="36"/>
      <c r="E83" s="31">
        <v>78</v>
      </c>
    </row>
    <row r="84" spans="1:5" x14ac:dyDescent="0.2">
      <c r="A84" s="26"/>
      <c r="B84" s="22">
        <v>12</v>
      </c>
      <c r="C84" t="s">
        <v>363</v>
      </c>
      <c r="D84" s="36"/>
      <c r="E84" s="31">
        <v>79</v>
      </c>
    </row>
    <row r="85" spans="1:5" x14ac:dyDescent="0.2">
      <c r="A85" s="26"/>
      <c r="B85" s="22">
        <v>12</v>
      </c>
      <c r="C85" t="s">
        <v>363</v>
      </c>
      <c r="D85" s="36"/>
      <c r="E85" s="31">
        <v>80</v>
      </c>
    </row>
    <row r="86" spans="1:5" x14ac:dyDescent="0.2">
      <c r="A86" s="26"/>
      <c r="B86" s="22">
        <v>12</v>
      </c>
      <c r="C86" t="s">
        <v>361</v>
      </c>
      <c r="D86" s="36"/>
      <c r="E86" s="31">
        <v>81</v>
      </c>
    </row>
    <row r="87" spans="1:5" x14ac:dyDescent="0.2">
      <c r="A87" s="26"/>
      <c r="B87" s="22">
        <v>12</v>
      </c>
      <c r="C87" t="s">
        <v>360</v>
      </c>
      <c r="D87" s="36"/>
      <c r="E87" s="31">
        <v>82</v>
      </c>
    </row>
    <row r="88" spans="1:5" x14ac:dyDescent="0.2">
      <c r="A88" s="26"/>
      <c r="B88" s="22">
        <v>12</v>
      </c>
      <c r="C88" t="s">
        <v>359</v>
      </c>
      <c r="D88" s="36"/>
      <c r="E88" s="31">
        <v>83</v>
      </c>
    </row>
    <row r="89" spans="1:5" x14ac:dyDescent="0.2">
      <c r="A89" s="26"/>
      <c r="B89" s="22">
        <v>13</v>
      </c>
      <c r="C89" t="s">
        <v>367</v>
      </c>
      <c r="D89" s="36"/>
      <c r="E89" s="31">
        <v>84</v>
      </c>
    </row>
    <row r="90" spans="1:5" x14ac:dyDescent="0.2">
      <c r="A90" s="26"/>
      <c r="B90" s="22">
        <v>13</v>
      </c>
      <c r="C90" t="s">
        <v>367</v>
      </c>
      <c r="D90" s="36"/>
      <c r="E90" s="31">
        <v>85</v>
      </c>
    </row>
    <row r="91" spans="1:5" x14ac:dyDescent="0.2">
      <c r="A91" s="26"/>
      <c r="B91" s="22">
        <v>13</v>
      </c>
      <c r="C91" t="s">
        <v>368</v>
      </c>
      <c r="D91" s="36"/>
      <c r="E91" s="31">
        <v>86</v>
      </c>
    </row>
    <row r="92" spans="1:5" x14ac:dyDescent="0.2">
      <c r="A92" s="26"/>
      <c r="B92" s="22">
        <v>14</v>
      </c>
      <c r="C92" t="s">
        <v>367</v>
      </c>
      <c r="D92" s="36"/>
      <c r="E92" s="31">
        <v>87</v>
      </c>
    </row>
    <row r="93" spans="1:5" x14ac:dyDescent="0.2">
      <c r="A93" s="26"/>
      <c r="B93" s="22">
        <v>14</v>
      </c>
      <c r="C93" t="s">
        <v>367</v>
      </c>
      <c r="D93" s="36"/>
      <c r="E93" s="31">
        <v>88</v>
      </c>
    </row>
    <row r="94" spans="1:5" x14ac:dyDescent="0.2">
      <c r="A94" s="26"/>
      <c r="B94" s="22">
        <v>14</v>
      </c>
      <c r="C94" t="s">
        <v>368</v>
      </c>
      <c r="D94" s="36"/>
      <c r="E94" s="31">
        <v>89</v>
      </c>
    </row>
    <row r="95" spans="1:5" x14ac:dyDescent="0.2">
      <c r="A95" s="26"/>
      <c r="B95" s="22">
        <v>15</v>
      </c>
      <c r="C95" t="s">
        <v>367</v>
      </c>
      <c r="D95" s="36"/>
      <c r="E95" s="31">
        <v>90</v>
      </c>
    </row>
    <row r="96" spans="1:5" x14ac:dyDescent="0.2">
      <c r="A96" s="26"/>
      <c r="B96" s="22">
        <v>15</v>
      </c>
      <c r="C96" t="s">
        <v>369</v>
      </c>
      <c r="D96" s="36"/>
      <c r="E96" s="31">
        <v>91</v>
      </c>
    </row>
    <row r="97" spans="1:5" x14ac:dyDescent="0.2">
      <c r="A97" s="26"/>
      <c r="B97" s="22">
        <v>15</v>
      </c>
      <c r="C97" t="s">
        <v>368</v>
      </c>
      <c r="D97" s="36"/>
      <c r="E97" s="31">
        <v>92</v>
      </c>
    </row>
    <row r="98" spans="1:5" x14ac:dyDescent="0.2">
      <c r="A98" s="26"/>
      <c r="B98" s="22">
        <v>15</v>
      </c>
      <c r="C98" t="s">
        <v>370</v>
      </c>
      <c r="D98" s="36"/>
      <c r="E98" s="31">
        <v>93</v>
      </c>
    </row>
    <row r="99" spans="1:5" x14ac:dyDescent="0.2">
      <c r="A99" s="26"/>
      <c r="B99" s="22">
        <v>15</v>
      </c>
      <c r="C99" t="s">
        <v>371</v>
      </c>
      <c r="D99" s="36"/>
      <c r="E99" s="31">
        <v>94</v>
      </c>
    </row>
    <row r="100" spans="1:5" x14ac:dyDescent="0.2">
      <c r="A100" s="26"/>
      <c r="B100" s="22">
        <v>15</v>
      </c>
      <c r="C100" t="s">
        <v>372</v>
      </c>
      <c r="D100" s="36"/>
      <c r="E100" s="31">
        <v>95</v>
      </c>
    </row>
    <row r="101" spans="1:5" x14ac:dyDescent="0.2">
      <c r="A101" s="26"/>
      <c r="B101" s="22">
        <v>15</v>
      </c>
      <c r="C101" t="s">
        <v>373</v>
      </c>
      <c r="D101" s="36"/>
      <c r="E101" s="31">
        <v>96</v>
      </c>
    </row>
    <row r="102" spans="1:5" x14ac:dyDescent="0.2">
      <c r="A102" s="26"/>
      <c r="B102" s="22">
        <v>15</v>
      </c>
      <c r="C102" t="s">
        <v>374</v>
      </c>
      <c r="D102" s="36"/>
      <c r="E102" s="31">
        <v>97</v>
      </c>
    </row>
    <row r="103" spans="1:5" x14ac:dyDescent="0.2">
      <c r="A103" s="26"/>
      <c r="B103" s="22">
        <v>15</v>
      </c>
      <c r="C103" t="s">
        <v>368</v>
      </c>
      <c r="D103" s="36"/>
      <c r="E103" s="31">
        <v>98</v>
      </c>
    </row>
    <row r="104" spans="1:5" x14ac:dyDescent="0.2">
      <c r="A104" s="26"/>
      <c r="B104" s="22">
        <v>15</v>
      </c>
      <c r="C104" t="s">
        <v>375</v>
      </c>
      <c r="D104" s="36"/>
      <c r="E104" s="31">
        <v>99</v>
      </c>
    </row>
    <row r="105" spans="1:5" x14ac:dyDescent="0.2">
      <c r="A105" s="26"/>
      <c r="B105" s="22">
        <v>15</v>
      </c>
      <c r="C105" t="s">
        <v>376</v>
      </c>
      <c r="D105" s="36"/>
      <c r="E105" s="31">
        <v>100</v>
      </c>
    </row>
    <row r="106" spans="1:5" x14ac:dyDescent="0.2">
      <c r="A106" s="26"/>
      <c r="B106" s="22">
        <v>15</v>
      </c>
      <c r="C106" t="s">
        <v>367</v>
      </c>
      <c r="D106" s="36"/>
      <c r="E106" s="31">
        <v>101</v>
      </c>
    </row>
    <row r="107" spans="1:5" x14ac:dyDescent="0.2">
      <c r="A107" s="26"/>
      <c r="B107" s="22">
        <v>15</v>
      </c>
      <c r="C107" t="s">
        <v>368</v>
      </c>
      <c r="D107" s="36"/>
      <c r="E107" s="31">
        <v>102</v>
      </c>
    </row>
    <row r="108" spans="1:5" x14ac:dyDescent="0.2">
      <c r="A108" s="26"/>
      <c r="B108" s="22">
        <v>15</v>
      </c>
      <c r="C108" t="s">
        <v>370</v>
      </c>
      <c r="D108" s="36"/>
      <c r="E108" s="31">
        <v>103</v>
      </c>
    </row>
    <row r="109" spans="1:5" x14ac:dyDescent="0.2">
      <c r="A109" s="26"/>
      <c r="B109" s="22">
        <v>15</v>
      </c>
      <c r="C109" t="s">
        <v>377</v>
      </c>
      <c r="D109" s="36"/>
      <c r="E109" s="31">
        <v>104</v>
      </c>
    </row>
    <row r="110" spans="1:5" x14ac:dyDescent="0.2">
      <c r="A110" s="26"/>
      <c r="B110" s="22">
        <v>15</v>
      </c>
      <c r="C110" t="s">
        <v>378</v>
      </c>
      <c r="D110" s="36"/>
      <c r="E110" s="31">
        <v>105</v>
      </c>
    </row>
    <row r="111" spans="1:5" x14ac:dyDescent="0.2">
      <c r="A111" s="26"/>
      <c r="B111" s="22">
        <v>15</v>
      </c>
      <c r="C111" t="s">
        <v>368</v>
      </c>
      <c r="D111" s="36"/>
      <c r="E111" s="31">
        <v>106</v>
      </c>
    </row>
    <row r="112" spans="1:5" x14ac:dyDescent="0.2">
      <c r="A112" s="26"/>
      <c r="B112" s="22">
        <v>15</v>
      </c>
      <c r="C112" t="s">
        <v>377</v>
      </c>
      <c r="D112" s="36"/>
      <c r="E112" s="31">
        <v>107</v>
      </c>
    </row>
    <row r="113" spans="1:5" x14ac:dyDescent="0.2">
      <c r="A113" s="26"/>
      <c r="B113" s="22">
        <v>15</v>
      </c>
      <c r="C113" t="s">
        <v>379</v>
      </c>
      <c r="D113" s="36"/>
      <c r="E113" s="31">
        <v>108</v>
      </c>
    </row>
    <row r="114" spans="1:5" x14ac:dyDescent="0.2">
      <c r="A114" s="26"/>
      <c r="B114" s="22">
        <v>15</v>
      </c>
      <c r="C114" t="s">
        <v>372</v>
      </c>
      <c r="D114" s="36"/>
      <c r="E114" s="31">
        <v>109</v>
      </c>
    </row>
    <row r="115" spans="1:5" x14ac:dyDescent="0.2">
      <c r="A115" s="26"/>
      <c r="B115" s="22">
        <v>15</v>
      </c>
      <c r="C115" t="s">
        <v>380</v>
      </c>
      <c r="D115" s="36"/>
      <c r="E115" s="31">
        <v>110</v>
      </c>
    </row>
    <row r="116" spans="1:5" x14ac:dyDescent="0.2">
      <c r="A116" s="26"/>
      <c r="B116" s="22">
        <v>15</v>
      </c>
      <c r="C116" t="s">
        <v>368</v>
      </c>
      <c r="D116" s="36"/>
      <c r="E116" s="31">
        <v>111</v>
      </c>
    </row>
    <row r="117" spans="1:5" x14ac:dyDescent="0.2">
      <c r="A117" s="26"/>
      <c r="B117" s="22">
        <v>15</v>
      </c>
      <c r="C117" t="s">
        <v>375</v>
      </c>
      <c r="D117" s="36"/>
      <c r="E117" s="31">
        <v>112</v>
      </c>
    </row>
    <row r="118" spans="1:5" x14ac:dyDescent="0.2">
      <c r="A118" s="26"/>
      <c r="B118" s="22">
        <v>16</v>
      </c>
      <c r="C118" t="s">
        <v>367</v>
      </c>
      <c r="D118" s="36"/>
      <c r="E118" s="31">
        <v>113</v>
      </c>
    </row>
    <row r="119" spans="1:5" x14ac:dyDescent="0.2">
      <c r="A119" s="26"/>
      <c r="B119" s="22">
        <v>16</v>
      </c>
      <c r="C119" t="s">
        <v>381</v>
      </c>
      <c r="D119" s="36"/>
      <c r="E119" s="31">
        <v>114</v>
      </c>
    </row>
    <row r="120" spans="1:5" x14ac:dyDescent="0.2">
      <c r="A120" s="26"/>
      <c r="B120" s="22">
        <v>17</v>
      </c>
      <c r="C120" t="s">
        <v>382</v>
      </c>
      <c r="D120" s="36"/>
      <c r="E120" s="31">
        <v>115</v>
      </c>
    </row>
    <row r="121" spans="1:5" x14ac:dyDescent="0.2">
      <c r="A121" s="26"/>
      <c r="B121" s="22">
        <v>17</v>
      </c>
      <c r="C121" t="s">
        <v>383</v>
      </c>
      <c r="D121" s="36"/>
      <c r="E121" s="31">
        <v>116</v>
      </c>
    </row>
    <row r="122" spans="1:5" x14ac:dyDescent="0.2">
      <c r="A122" s="26"/>
      <c r="B122" s="22">
        <v>17</v>
      </c>
      <c r="C122" t="s">
        <v>384</v>
      </c>
      <c r="D122" s="36"/>
      <c r="E122" s="31">
        <v>117</v>
      </c>
    </row>
    <row r="123" spans="1:5" x14ac:dyDescent="0.2">
      <c r="A123" s="26"/>
      <c r="B123" s="22">
        <v>17</v>
      </c>
      <c r="C123" t="s">
        <v>385</v>
      </c>
      <c r="D123" s="36"/>
      <c r="E123" s="31">
        <v>118</v>
      </c>
    </row>
    <row r="124" spans="1:5" x14ac:dyDescent="0.2">
      <c r="A124" s="26"/>
      <c r="B124" s="22">
        <v>17</v>
      </c>
      <c r="C124" t="s">
        <v>383</v>
      </c>
      <c r="D124" s="36"/>
      <c r="E124" s="31">
        <v>119</v>
      </c>
    </row>
    <row r="125" spans="1:5" x14ac:dyDescent="0.2">
      <c r="A125" s="26"/>
      <c r="B125" s="22">
        <v>17</v>
      </c>
      <c r="C125" t="s">
        <v>386</v>
      </c>
      <c r="D125" s="36"/>
      <c r="E125" s="31">
        <v>120</v>
      </c>
    </row>
    <row r="126" spans="1:5" x14ac:dyDescent="0.2">
      <c r="A126" s="26"/>
      <c r="B126" s="22">
        <v>17</v>
      </c>
      <c r="C126" t="s">
        <v>385</v>
      </c>
      <c r="D126" s="36"/>
      <c r="E126" s="31">
        <v>121</v>
      </c>
    </row>
    <row r="127" spans="1:5" x14ac:dyDescent="0.2">
      <c r="A127" s="26"/>
      <c r="B127" s="22">
        <v>17</v>
      </c>
      <c r="C127" t="s">
        <v>383</v>
      </c>
      <c r="D127" s="36"/>
      <c r="E127" s="31">
        <v>122</v>
      </c>
    </row>
    <row r="128" spans="1:5" x14ac:dyDescent="0.2">
      <c r="A128" s="26"/>
      <c r="B128" s="22">
        <v>17</v>
      </c>
      <c r="C128" t="s">
        <v>385</v>
      </c>
      <c r="D128" s="36"/>
      <c r="E128" s="31">
        <v>123</v>
      </c>
    </row>
    <row r="129" spans="1:5" x14ac:dyDescent="0.2">
      <c r="A129" s="26"/>
      <c r="B129" s="22">
        <v>17</v>
      </c>
      <c r="C129" t="s">
        <v>383</v>
      </c>
      <c r="D129" s="36"/>
      <c r="E129" s="31">
        <v>124</v>
      </c>
    </row>
    <row r="130" spans="1:5" x14ac:dyDescent="0.2">
      <c r="A130" s="26"/>
      <c r="B130" s="22">
        <v>17</v>
      </c>
      <c r="C130" t="s">
        <v>384</v>
      </c>
      <c r="D130" s="36"/>
      <c r="E130" s="31">
        <v>125</v>
      </c>
    </row>
    <row r="131" spans="1:5" x14ac:dyDescent="0.2">
      <c r="A131" s="26"/>
      <c r="B131" s="22">
        <v>17</v>
      </c>
      <c r="C131" t="s">
        <v>385</v>
      </c>
      <c r="D131" s="36"/>
      <c r="E131" s="31">
        <v>126</v>
      </c>
    </row>
    <row r="132" spans="1:5" x14ac:dyDescent="0.2">
      <c r="A132" s="26"/>
      <c r="B132" s="22">
        <v>17</v>
      </c>
      <c r="C132" t="s">
        <v>387</v>
      </c>
      <c r="D132" s="36"/>
      <c r="E132" s="31">
        <v>127</v>
      </c>
    </row>
    <row r="133" spans="1:5" x14ac:dyDescent="0.2">
      <c r="A133" s="26"/>
      <c r="B133" s="22">
        <v>17</v>
      </c>
      <c r="C133" t="s">
        <v>383</v>
      </c>
      <c r="D133" s="36"/>
      <c r="E133" s="31">
        <v>128</v>
      </c>
    </row>
    <row r="134" spans="1:5" x14ac:dyDescent="0.2">
      <c r="A134" s="26"/>
      <c r="B134" s="22">
        <v>17</v>
      </c>
      <c r="C134" t="s">
        <v>386</v>
      </c>
      <c r="D134" s="36"/>
      <c r="E134" s="31">
        <v>129</v>
      </c>
    </row>
    <row r="135" spans="1:5" x14ac:dyDescent="0.2">
      <c r="A135" s="26"/>
      <c r="B135" s="22">
        <v>17</v>
      </c>
      <c r="C135" t="s">
        <v>385</v>
      </c>
      <c r="D135" s="36"/>
      <c r="E135" s="31">
        <v>130</v>
      </c>
    </row>
    <row r="136" spans="1:5" x14ac:dyDescent="0.2">
      <c r="A136" s="26"/>
      <c r="B136" s="22">
        <v>17</v>
      </c>
      <c r="C136" t="s">
        <v>388</v>
      </c>
      <c r="D136" s="36"/>
      <c r="E136" s="31">
        <v>131</v>
      </c>
    </row>
    <row r="137" spans="1:5" x14ac:dyDescent="0.2">
      <c r="A137" s="26"/>
      <c r="B137" s="22">
        <v>17</v>
      </c>
      <c r="C137" t="s">
        <v>389</v>
      </c>
      <c r="D137" s="36"/>
      <c r="E137" s="31">
        <v>132</v>
      </c>
    </row>
    <row r="138" spans="1:5" x14ac:dyDescent="0.2">
      <c r="A138" s="26"/>
      <c r="B138" s="22">
        <v>18</v>
      </c>
      <c r="C138" t="s">
        <v>383</v>
      </c>
      <c r="D138" s="36"/>
      <c r="E138" s="31">
        <v>133</v>
      </c>
    </row>
    <row r="139" spans="1:5" x14ac:dyDescent="0.2">
      <c r="A139" s="26"/>
      <c r="B139" s="22">
        <v>18</v>
      </c>
      <c r="C139" t="s">
        <v>385</v>
      </c>
      <c r="D139" s="36"/>
      <c r="E139" s="31">
        <v>134</v>
      </c>
    </row>
    <row r="140" spans="1:5" x14ac:dyDescent="0.2">
      <c r="A140" s="26"/>
      <c r="B140" s="22">
        <v>18</v>
      </c>
      <c r="C140" t="s">
        <v>383</v>
      </c>
      <c r="D140" s="36"/>
      <c r="E140" s="31">
        <v>135</v>
      </c>
    </row>
    <row r="141" spans="1:5" x14ac:dyDescent="0.2">
      <c r="A141" s="26"/>
      <c r="B141" s="22">
        <v>18</v>
      </c>
      <c r="C141" t="s">
        <v>385</v>
      </c>
      <c r="D141" s="36"/>
      <c r="E141" s="31">
        <v>136</v>
      </c>
    </row>
    <row r="142" spans="1:5" x14ac:dyDescent="0.2">
      <c r="A142" s="26"/>
      <c r="B142" s="22">
        <v>18</v>
      </c>
      <c r="C142" t="s">
        <v>383</v>
      </c>
      <c r="D142" s="36"/>
      <c r="E142" s="31">
        <v>137</v>
      </c>
    </row>
    <row r="143" spans="1:5" x14ac:dyDescent="0.2">
      <c r="A143" s="26"/>
      <c r="B143" s="22">
        <v>18</v>
      </c>
      <c r="C143" t="s">
        <v>384</v>
      </c>
      <c r="D143" s="36"/>
      <c r="E143" s="31">
        <v>138</v>
      </c>
    </row>
    <row r="144" spans="1:5" x14ac:dyDescent="0.2">
      <c r="A144" s="26"/>
      <c r="B144" s="22">
        <v>18</v>
      </c>
      <c r="C144" t="s">
        <v>385</v>
      </c>
      <c r="D144" s="36"/>
      <c r="E144" s="31">
        <v>139</v>
      </c>
    </row>
    <row r="145" spans="1:5" x14ac:dyDescent="0.2">
      <c r="A145" s="26"/>
      <c r="B145" s="22">
        <v>18</v>
      </c>
      <c r="C145" t="s">
        <v>390</v>
      </c>
      <c r="D145" s="36"/>
      <c r="E145" s="31">
        <v>140</v>
      </c>
    </row>
    <row r="146" spans="1:5" x14ac:dyDescent="0.2">
      <c r="A146" s="26"/>
      <c r="B146" s="22">
        <v>18</v>
      </c>
      <c r="C146" t="s">
        <v>389</v>
      </c>
      <c r="D146" s="36"/>
      <c r="E146" s="31">
        <v>141</v>
      </c>
    </row>
    <row r="147" spans="1:5" x14ac:dyDescent="0.2">
      <c r="A147" s="26"/>
      <c r="B147" s="22">
        <v>18</v>
      </c>
      <c r="C147" t="s">
        <v>383</v>
      </c>
      <c r="D147" s="36"/>
      <c r="E147" s="31">
        <v>142</v>
      </c>
    </row>
    <row r="148" spans="1:5" x14ac:dyDescent="0.2">
      <c r="A148" s="26"/>
      <c r="B148" s="22">
        <v>18</v>
      </c>
      <c r="C148" t="s">
        <v>386</v>
      </c>
      <c r="D148" s="36"/>
      <c r="E148" s="31">
        <v>143</v>
      </c>
    </row>
    <row r="149" spans="1:5" x14ac:dyDescent="0.2">
      <c r="A149" s="26"/>
      <c r="B149" s="22">
        <v>18</v>
      </c>
      <c r="C149" t="s">
        <v>385</v>
      </c>
      <c r="D149" s="36"/>
      <c r="E149" s="31">
        <v>144</v>
      </c>
    </row>
    <row r="150" spans="1:5" x14ac:dyDescent="0.2">
      <c r="A150" s="26"/>
      <c r="B150" s="22">
        <v>18</v>
      </c>
      <c r="C150" t="s">
        <v>388</v>
      </c>
      <c r="D150" s="36"/>
      <c r="E150" s="31">
        <v>145</v>
      </c>
    </row>
    <row r="151" spans="1:5" x14ac:dyDescent="0.2">
      <c r="A151" s="26"/>
      <c r="B151" s="22">
        <v>18</v>
      </c>
      <c r="C151" t="s">
        <v>390</v>
      </c>
      <c r="D151" s="36"/>
      <c r="E151" s="31">
        <v>146</v>
      </c>
    </row>
    <row r="152" spans="1:5" x14ac:dyDescent="0.2">
      <c r="A152" s="26"/>
      <c r="B152" s="22">
        <v>18</v>
      </c>
      <c r="C152" t="s">
        <v>389</v>
      </c>
      <c r="D152" s="36"/>
      <c r="E152" s="31">
        <v>147</v>
      </c>
    </row>
    <row r="153" spans="1:5" x14ac:dyDescent="0.2">
      <c r="A153" s="26"/>
      <c r="B153" s="22">
        <v>18</v>
      </c>
      <c r="C153" t="s">
        <v>362</v>
      </c>
      <c r="D153" s="36"/>
      <c r="E153" s="31">
        <v>148</v>
      </c>
    </row>
    <row r="154" spans="1:5" x14ac:dyDescent="0.2">
      <c r="A154" s="26"/>
      <c r="B154" s="22">
        <v>19</v>
      </c>
      <c r="C154" t="s">
        <v>383</v>
      </c>
      <c r="D154" s="36"/>
      <c r="E154" s="31">
        <v>149</v>
      </c>
    </row>
    <row r="155" spans="1:5" x14ac:dyDescent="0.2">
      <c r="A155" s="26"/>
      <c r="B155" s="22">
        <v>19</v>
      </c>
      <c r="C155" t="s">
        <v>389</v>
      </c>
      <c r="D155" s="36"/>
      <c r="E155" s="31">
        <v>150</v>
      </c>
    </row>
    <row r="156" spans="1:5" x14ac:dyDescent="0.2">
      <c r="A156" s="26"/>
      <c r="B156" s="22">
        <v>19</v>
      </c>
      <c r="C156" t="s">
        <v>383</v>
      </c>
      <c r="D156" s="36"/>
      <c r="E156" s="31">
        <v>151</v>
      </c>
    </row>
    <row r="157" spans="1:5" x14ac:dyDescent="0.2">
      <c r="A157" s="26"/>
      <c r="B157" s="22">
        <v>19</v>
      </c>
      <c r="C157" t="s">
        <v>385</v>
      </c>
      <c r="D157" s="36"/>
      <c r="E157" s="31">
        <v>152</v>
      </c>
    </row>
    <row r="158" spans="1:5" x14ac:dyDescent="0.2">
      <c r="A158" s="26"/>
      <c r="B158" s="22">
        <v>19</v>
      </c>
      <c r="C158" t="s">
        <v>383</v>
      </c>
      <c r="D158" s="36"/>
      <c r="E158" s="31">
        <v>153</v>
      </c>
    </row>
    <row r="159" spans="1:5" x14ac:dyDescent="0.2">
      <c r="A159" s="26"/>
      <c r="B159" s="22">
        <v>19</v>
      </c>
      <c r="C159" t="s">
        <v>390</v>
      </c>
      <c r="D159" s="36"/>
      <c r="E159" s="31">
        <v>154</v>
      </c>
    </row>
    <row r="160" spans="1:5" x14ac:dyDescent="0.2">
      <c r="A160" s="26"/>
      <c r="B160" s="22">
        <v>19</v>
      </c>
      <c r="C160" t="s">
        <v>389</v>
      </c>
      <c r="D160" s="36"/>
      <c r="E160" s="31">
        <v>155</v>
      </c>
    </row>
    <row r="161" spans="1:5" x14ac:dyDescent="0.2">
      <c r="A161" s="26"/>
      <c r="B161" s="248">
        <v>20</v>
      </c>
      <c r="C161" s="14" t="s">
        <v>364</v>
      </c>
      <c r="D161" s="36"/>
      <c r="E161" s="31">
        <v>156</v>
      </c>
    </row>
    <row r="162" spans="1:5" x14ac:dyDescent="0.2">
      <c r="A162" s="26"/>
      <c r="B162" s="248">
        <v>20</v>
      </c>
      <c r="C162" s="14" t="s">
        <v>364</v>
      </c>
      <c r="D162" s="36"/>
      <c r="E162" s="31">
        <v>157</v>
      </c>
    </row>
    <row r="163" spans="1:5" x14ac:dyDescent="0.2">
      <c r="A163" s="26"/>
      <c r="B163" s="248">
        <v>20</v>
      </c>
      <c r="C163" s="14" t="s">
        <v>364</v>
      </c>
      <c r="D163" s="36"/>
      <c r="E163" s="31">
        <v>158</v>
      </c>
    </row>
    <row r="164" spans="1:5" x14ac:dyDescent="0.2">
      <c r="A164" s="26"/>
      <c r="B164" s="248">
        <v>20</v>
      </c>
      <c r="C164" s="14" t="s">
        <v>364</v>
      </c>
      <c r="D164" s="36"/>
      <c r="E164" s="31">
        <v>159</v>
      </c>
    </row>
    <row r="165" spans="1:5" x14ac:dyDescent="0.2">
      <c r="A165" s="26"/>
      <c r="B165" s="249">
        <v>21</v>
      </c>
      <c r="C165" s="80" t="s">
        <v>391</v>
      </c>
      <c r="D165" s="36"/>
      <c r="E165" s="31">
        <v>160</v>
      </c>
    </row>
    <row r="166" spans="1:5" x14ac:dyDescent="0.2">
      <c r="A166" s="26"/>
      <c r="B166" s="249">
        <v>21</v>
      </c>
      <c r="C166" s="14" t="s">
        <v>393</v>
      </c>
      <c r="D166" s="36"/>
      <c r="E166" s="31">
        <v>161</v>
      </c>
    </row>
    <row r="167" spans="1:5" x14ac:dyDescent="0.2">
      <c r="A167" s="26"/>
      <c r="B167" s="249">
        <v>21</v>
      </c>
      <c r="C167" s="14" t="s">
        <v>392</v>
      </c>
      <c r="D167" s="36"/>
      <c r="E167" s="31">
        <v>162</v>
      </c>
    </row>
    <row r="168" spans="1:5" x14ac:dyDescent="0.2">
      <c r="A168" s="26"/>
      <c r="B168" s="249">
        <v>21</v>
      </c>
      <c r="C168" s="14" t="s">
        <v>393</v>
      </c>
      <c r="D168" s="36"/>
      <c r="E168" s="31">
        <v>163</v>
      </c>
    </row>
    <row r="169" spans="1:5" x14ac:dyDescent="0.2">
      <c r="A169" s="26"/>
      <c r="B169" s="249">
        <v>21</v>
      </c>
      <c r="C169" s="14" t="s">
        <v>393</v>
      </c>
      <c r="D169" s="36"/>
      <c r="E169" s="31">
        <v>164</v>
      </c>
    </row>
    <row r="170" spans="1:5" x14ac:dyDescent="0.2">
      <c r="A170" s="26"/>
      <c r="B170" s="249">
        <v>21</v>
      </c>
      <c r="C170" s="14" t="s">
        <v>393</v>
      </c>
      <c r="D170" s="36"/>
      <c r="E170" s="31">
        <v>165</v>
      </c>
    </row>
    <row r="171" spans="1:5" x14ac:dyDescent="0.2">
      <c r="A171" s="26"/>
      <c r="B171" s="249">
        <v>21</v>
      </c>
      <c r="C171" s="14" t="s">
        <v>366</v>
      </c>
      <c r="D171" s="36"/>
      <c r="E171" s="31">
        <v>166</v>
      </c>
    </row>
    <row r="172" spans="1:5" x14ac:dyDescent="0.2">
      <c r="A172" s="26"/>
      <c r="B172" s="249">
        <v>21</v>
      </c>
      <c r="C172" s="14" t="s">
        <v>366</v>
      </c>
      <c r="D172" s="36"/>
      <c r="E172" s="31">
        <v>167</v>
      </c>
    </row>
    <row r="173" spans="1:5" x14ac:dyDescent="0.2">
      <c r="A173" s="26"/>
      <c r="B173" s="249">
        <v>21</v>
      </c>
      <c r="C173" s="14" t="s">
        <v>391</v>
      </c>
      <c r="D173" s="36"/>
      <c r="E173" s="31">
        <v>168</v>
      </c>
    </row>
    <row r="174" spans="1:5" x14ac:dyDescent="0.2">
      <c r="A174" s="26"/>
      <c r="B174" s="249">
        <v>21</v>
      </c>
      <c r="C174" s="14" t="s">
        <v>392</v>
      </c>
      <c r="D174" s="36"/>
      <c r="E174" s="31">
        <v>169</v>
      </c>
    </row>
    <row r="175" spans="1:5" x14ac:dyDescent="0.2">
      <c r="A175" s="26"/>
      <c r="B175" s="249">
        <v>21</v>
      </c>
      <c r="C175" s="14" t="s">
        <v>391</v>
      </c>
      <c r="D175" s="36"/>
      <c r="E175" s="31">
        <v>170</v>
      </c>
    </row>
    <row r="176" spans="1:5" x14ac:dyDescent="0.2">
      <c r="A176" s="26"/>
      <c r="B176" s="249">
        <v>21</v>
      </c>
      <c r="C176" s="80" t="s">
        <v>393</v>
      </c>
      <c r="D176" s="36"/>
      <c r="E176" s="31">
        <v>171</v>
      </c>
    </row>
    <row r="177" spans="1:5" x14ac:dyDescent="0.2">
      <c r="A177" s="26"/>
      <c r="B177" s="249">
        <v>21</v>
      </c>
      <c r="C177" s="80" t="s">
        <v>393</v>
      </c>
      <c r="D177" s="36"/>
      <c r="E177" s="31">
        <v>172</v>
      </c>
    </row>
    <row r="178" spans="1:5" x14ac:dyDescent="0.2">
      <c r="A178" s="26"/>
      <c r="B178" s="249">
        <v>21</v>
      </c>
      <c r="C178" s="14" t="s">
        <v>362</v>
      </c>
      <c r="D178" s="36"/>
      <c r="E178" s="31">
        <v>173</v>
      </c>
    </row>
    <row r="179" spans="1:5" x14ac:dyDescent="0.2">
      <c r="A179" s="27"/>
      <c r="B179" s="249">
        <v>21</v>
      </c>
      <c r="C179" s="14" t="s">
        <v>391</v>
      </c>
      <c r="D179" s="36"/>
      <c r="E179" s="31">
        <v>174</v>
      </c>
    </row>
    <row r="180" spans="1:5" x14ac:dyDescent="0.2">
      <c r="A180" s="27"/>
      <c r="B180" s="249">
        <v>21</v>
      </c>
      <c r="C180" s="14" t="s">
        <v>393</v>
      </c>
      <c r="D180" s="36"/>
      <c r="E180" s="31">
        <v>175</v>
      </c>
    </row>
    <row r="181" spans="1:5" x14ac:dyDescent="0.2">
      <c r="A181" s="27"/>
      <c r="B181" s="249">
        <v>21</v>
      </c>
      <c r="C181" s="14" t="s">
        <v>366</v>
      </c>
      <c r="D181" s="36"/>
      <c r="E181" s="31">
        <v>176</v>
      </c>
    </row>
    <row r="182" spans="1:5" x14ac:dyDescent="0.2">
      <c r="A182" s="27"/>
      <c r="B182" s="249">
        <v>21</v>
      </c>
      <c r="C182" s="14" t="s">
        <v>362</v>
      </c>
      <c r="D182" s="36"/>
      <c r="E182" s="31">
        <v>177</v>
      </c>
    </row>
    <row r="183" spans="1:5" x14ac:dyDescent="0.2">
      <c r="A183" s="27"/>
      <c r="B183" s="249">
        <v>21</v>
      </c>
      <c r="C183" s="14" t="s">
        <v>364</v>
      </c>
      <c r="D183" s="36"/>
      <c r="E183" s="31">
        <v>178</v>
      </c>
    </row>
    <row r="184" spans="1:5" x14ac:dyDescent="0.2">
      <c r="A184" s="27"/>
      <c r="B184" s="249">
        <v>21</v>
      </c>
      <c r="C184" s="14" t="s">
        <v>391</v>
      </c>
      <c r="D184" s="36"/>
      <c r="E184" s="31">
        <v>179</v>
      </c>
    </row>
    <row r="185" spans="1:5" x14ac:dyDescent="0.2">
      <c r="A185" s="27"/>
      <c r="B185" s="249">
        <v>21</v>
      </c>
      <c r="C185" t="s">
        <v>393</v>
      </c>
      <c r="D185" s="36"/>
      <c r="E185" s="31">
        <v>180</v>
      </c>
    </row>
    <row r="186" spans="1:5" x14ac:dyDescent="0.2">
      <c r="A186" s="26"/>
      <c r="B186" s="249">
        <v>21</v>
      </c>
      <c r="C186" s="14" t="s">
        <v>366</v>
      </c>
      <c r="D186" s="101"/>
      <c r="E186" s="31">
        <v>181</v>
      </c>
    </row>
    <row r="187" spans="1:5" x14ac:dyDescent="0.2">
      <c r="B187" s="249">
        <v>21</v>
      </c>
      <c r="C187" t="s">
        <v>569</v>
      </c>
      <c r="D187" s="101"/>
      <c r="E187" s="31">
        <v>182</v>
      </c>
    </row>
    <row r="188" spans="1:5" x14ac:dyDescent="0.2">
      <c r="B188" s="249">
        <v>22</v>
      </c>
      <c r="C188" s="14" t="s">
        <v>391</v>
      </c>
      <c r="D188" s="101"/>
      <c r="E188" s="31">
        <v>183</v>
      </c>
    </row>
    <row r="189" spans="1:5" x14ac:dyDescent="0.2">
      <c r="B189" s="249">
        <v>22</v>
      </c>
      <c r="C189" s="14" t="s">
        <v>392</v>
      </c>
      <c r="D189" s="101"/>
      <c r="E189" s="31">
        <v>184</v>
      </c>
    </row>
    <row r="190" spans="1:5" x14ac:dyDescent="0.2">
      <c r="B190" s="249">
        <v>22</v>
      </c>
      <c r="C190" s="14" t="s">
        <v>393</v>
      </c>
      <c r="D190" s="101"/>
      <c r="E190" s="31">
        <v>185</v>
      </c>
    </row>
    <row r="191" spans="1:5" x14ac:dyDescent="0.2">
      <c r="B191" s="249">
        <v>22</v>
      </c>
      <c r="C191" s="14" t="s">
        <v>393</v>
      </c>
      <c r="D191" s="101"/>
      <c r="E191" s="31">
        <v>186</v>
      </c>
    </row>
    <row r="192" spans="1:5" x14ac:dyDescent="0.2">
      <c r="B192" s="249">
        <v>22</v>
      </c>
      <c r="C192" s="14" t="s">
        <v>393</v>
      </c>
      <c r="D192" s="101"/>
      <c r="E192" s="31">
        <v>187</v>
      </c>
    </row>
    <row r="193" spans="2:5" x14ac:dyDescent="0.2">
      <c r="B193" s="249">
        <v>22</v>
      </c>
      <c r="C193" s="14" t="s">
        <v>393</v>
      </c>
      <c r="D193" s="101"/>
      <c r="E193" s="31">
        <v>188</v>
      </c>
    </row>
    <row r="194" spans="2:5" x14ac:dyDescent="0.2">
      <c r="B194" s="249">
        <v>22</v>
      </c>
      <c r="C194" s="14" t="s">
        <v>366</v>
      </c>
      <c r="D194" s="20"/>
      <c r="E194" s="31">
        <v>189</v>
      </c>
    </row>
    <row r="195" spans="2:5" x14ac:dyDescent="0.2">
      <c r="B195" s="249">
        <v>22</v>
      </c>
      <c r="C195" s="14" t="s">
        <v>366</v>
      </c>
      <c r="D195" s="20"/>
      <c r="E195" s="31">
        <v>190</v>
      </c>
    </row>
    <row r="196" spans="2:5" x14ac:dyDescent="0.2">
      <c r="B196" s="249">
        <v>22</v>
      </c>
      <c r="C196" s="14" t="s">
        <v>391</v>
      </c>
      <c r="D196" s="20"/>
      <c r="E196" s="31">
        <v>191</v>
      </c>
    </row>
    <row r="197" spans="2:5" x14ac:dyDescent="0.2">
      <c r="B197" s="249">
        <v>22</v>
      </c>
      <c r="C197" s="14" t="s">
        <v>366</v>
      </c>
      <c r="D197" s="20"/>
      <c r="E197" s="31">
        <v>192</v>
      </c>
    </row>
    <row r="198" spans="2:5" x14ac:dyDescent="0.2">
      <c r="B198" s="249">
        <v>22</v>
      </c>
      <c r="C198" s="14" t="s">
        <v>392</v>
      </c>
      <c r="D198" s="20"/>
      <c r="E198" s="31">
        <v>193</v>
      </c>
    </row>
    <row r="199" spans="2:5" x14ac:dyDescent="0.2">
      <c r="B199" s="249">
        <v>22</v>
      </c>
      <c r="C199" s="14" t="s">
        <v>391</v>
      </c>
      <c r="D199" s="20"/>
      <c r="E199" s="31">
        <v>194</v>
      </c>
    </row>
    <row r="200" spans="2:5" x14ac:dyDescent="0.2">
      <c r="B200" s="249">
        <v>22</v>
      </c>
      <c r="C200" s="14" t="s">
        <v>393</v>
      </c>
      <c r="D200" s="20"/>
      <c r="E200" s="31">
        <v>195</v>
      </c>
    </row>
    <row r="201" spans="2:5" x14ac:dyDescent="0.2">
      <c r="B201" s="249">
        <v>22</v>
      </c>
      <c r="C201" s="14" t="s">
        <v>391</v>
      </c>
      <c r="D201" s="20"/>
      <c r="E201" s="31">
        <v>196</v>
      </c>
    </row>
    <row r="202" spans="2:5" x14ac:dyDescent="0.2">
      <c r="B202" s="249">
        <v>22</v>
      </c>
      <c r="C202" s="14" t="s">
        <v>366</v>
      </c>
      <c r="D202" s="20"/>
      <c r="E202" s="31">
        <v>197</v>
      </c>
    </row>
    <row r="203" spans="2:5" x14ac:dyDescent="0.2">
      <c r="B203" s="249">
        <v>22</v>
      </c>
      <c r="C203" s="14" t="s">
        <v>391</v>
      </c>
      <c r="D203" s="20"/>
      <c r="E203" s="31">
        <v>198</v>
      </c>
    </row>
    <row r="204" spans="2:5" x14ac:dyDescent="0.2">
      <c r="B204" s="249">
        <v>22</v>
      </c>
      <c r="C204" s="14" t="s">
        <v>366</v>
      </c>
      <c r="D204" s="20"/>
      <c r="E204" s="31">
        <v>199</v>
      </c>
    </row>
    <row r="205" spans="2:5" x14ac:dyDescent="0.2">
      <c r="B205" s="22">
        <v>23</v>
      </c>
      <c r="C205" t="s">
        <v>364</v>
      </c>
      <c r="D205" s="20"/>
      <c r="E205" s="31">
        <v>200</v>
      </c>
    </row>
    <row r="206" spans="2:5" x14ac:dyDescent="0.2">
      <c r="B206" s="22">
        <v>23</v>
      </c>
      <c r="C206" t="s">
        <v>394</v>
      </c>
      <c r="D206" s="20"/>
      <c r="E206" s="31">
        <v>201</v>
      </c>
    </row>
    <row r="207" spans="2:5" x14ac:dyDescent="0.2">
      <c r="B207" s="22">
        <v>24</v>
      </c>
      <c r="C207" t="s">
        <v>364</v>
      </c>
      <c r="D207" s="20"/>
      <c r="E207" s="31">
        <v>202</v>
      </c>
    </row>
    <row r="208" spans="2:5" x14ac:dyDescent="0.2">
      <c r="B208" s="22">
        <v>24</v>
      </c>
      <c r="C208" t="s">
        <v>394</v>
      </c>
      <c r="D208" s="20"/>
      <c r="E208" s="31">
        <v>203</v>
      </c>
    </row>
    <row r="209" spans="2:5" x14ac:dyDescent="0.2">
      <c r="B209" s="22"/>
      <c r="C209" s="42" t="s">
        <v>570</v>
      </c>
      <c r="D209" s="20"/>
      <c r="E209" s="31">
        <v>204</v>
      </c>
    </row>
    <row r="210" spans="2:5" x14ac:dyDescent="0.2">
      <c r="B210" s="22"/>
      <c r="C210" s="42" t="s">
        <v>570</v>
      </c>
      <c r="D210" s="20"/>
      <c r="E210" s="31">
        <v>205</v>
      </c>
    </row>
    <row r="211" spans="2:5" x14ac:dyDescent="0.2">
      <c r="B211" s="22"/>
      <c r="C211" s="42" t="s">
        <v>570</v>
      </c>
      <c r="D211" s="20"/>
      <c r="E211" s="31">
        <v>206</v>
      </c>
    </row>
    <row r="212" spans="2:5" x14ac:dyDescent="0.2">
      <c r="B212" s="22"/>
      <c r="C212" s="42" t="s">
        <v>570</v>
      </c>
      <c r="D212" s="20"/>
      <c r="E212" s="31">
        <v>207</v>
      </c>
    </row>
    <row r="213" spans="2:5" x14ac:dyDescent="0.2">
      <c r="B213" s="22"/>
      <c r="C213" s="42" t="s">
        <v>570</v>
      </c>
      <c r="D213" s="20"/>
      <c r="E213" s="31">
        <v>208</v>
      </c>
    </row>
    <row r="214" spans="2:5" x14ac:dyDescent="0.2">
      <c r="B214" s="22"/>
      <c r="C214" s="42" t="s">
        <v>570</v>
      </c>
      <c r="D214" s="20"/>
      <c r="E214" s="31">
        <v>209</v>
      </c>
    </row>
    <row r="215" spans="2:5" x14ac:dyDescent="0.2">
      <c r="B215" s="22"/>
      <c r="C215" s="42" t="s">
        <v>570</v>
      </c>
      <c r="D215" s="20"/>
      <c r="E215" s="31">
        <v>210</v>
      </c>
    </row>
    <row r="216" spans="2:5" x14ac:dyDescent="0.2">
      <c r="B216" s="22"/>
      <c r="C216" s="42" t="s">
        <v>570</v>
      </c>
      <c r="D216" s="20"/>
      <c r="E216" s="31">
        <v>211</v>
      </c>
    </row>
    <row r="217" spans="2:5" x14ac:dyDescent="0.2">
      <c r="B217" s="22"/>
      <c r="C217" s="42" t="s">
        <v>570</v>
      </c>
      <c r="D217" s="20"/>
      <c r="E217" s="31">
        <v>212</v>
      </c>
    </row>
    <row r="218" spans="2:5" x14ac:dyDescent="0.2">
      <c r="B218" s="22"/>
      <c r="C218" s="42" t="s">
        <v>570</v>
      </c>
      <c r="D218" s="20"/>
      <c r="E218" s="31">
        <v>213</v>
      </c>
    </row>
    <row r="219" spans="2:5" x14ac:dyDescent="0.2">
      <c r="D219" s="20"/>
      <c r="E219" s="23"/>
    </row>
    <row r="220" spans="2:5" x14ac:dyDescent="0.2">
      <c r="D220" s="20"/>
      <c r="E220" s="23"/>
    </row>
    <row r="221" spans="2:5" x14ac:dyDescent="0.2">
      <c r="D221" s="20"/>
      <c r="E221" s="2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9"/>
  <sheetViews>
    <sheetView topLeftCell="A157" zoomScaleNormal="100" workbookViewId="0">
      <selection activeCell="K162" sqref="K162"/>
    </sheetView>
  </sheetViews>
  <sheetFormatPr defaultRowHeight="12.75" x14ac:dyDescent="0.2"/>
  <cols>
    <col min="1" max="1" width="8.7109375" customWidth="1"/>
    <col min="3" max="3" width="18.28515625" customWidth="1"/>
    <col min="4" max="4" width="10.5703125" customWidth="1"/>
    <col min="5" max="5" width="8.42578125" customWidth="1"/>
    <col min="6" max="6" width="10.5703125" customWidth="1"/>
    <col min="7" max="7" width="16.5703125" customWidth="1"/>
    <col min="8" max="8" width="11.140625" customWidth="1"/>
    <col min="9" max="9" width="10.85546875" customWidth="1"/>
    <col min="11" max="11" width="11.7109375" bestFit="1" customWidth="1"/>
    <col min="12" max="12" width="11.5703125" customWidth="1"/>
    <col min="13" max="13" width="14.28515625" customWidth="1"/>
    <col min="14" max="14" width="19.7109375" customWidth="1"/>
    <col min="17" max="17" width="10.5703125" style="55" customWidth="1"/>
    <col min="18" max="18" width="11" style="5" bestFit="1" customWidth="1"/>
    <col min="19" max="19" width="14.28515625" style="5" customWidth="1"/>
    <col min="27" max="27" width="12.28515625" customWidth="1"/>
    <col min="28" max="28" width="15.28515625" customWidth="1"/>
    <col min="29" max="29" width="12.140625" customWidth="1"/>
    <col min="30" max="30" width="12" customWidth="1"/>
    <col min="31" max="31" width="15.7109375" customWidth="1"/>
  </cols>
  <sheetData>
    <row r="1" spans="1:32" x14ac:dyDescent="0.2">
      <c r="A1" t="s">
        <v>14</v>
      </c>
      <c r="C1" s="1" t="s">
        <v>24</v>
      </c>
    </row>
    <row r="2" spans="1:32" x14ac:dyDescent="0.2">
      <c r="A2" t="s">
        <v>15</v>
      </c>
    </row>
    <row r="3" spans="1:32" x14ac:dyDescent="0.2">
      <c r="A3" t="s">
        <v>16</v>
      </c>
      <c r="E3" s="30"/>
      <c r="F3" s="30"/>
      <c r="G3" s="30"/>
      <c r="H3" s="30"/>
      <c r="I3" s="30"/>
      <c r="K3" s="1"/>
      <c r="L3" s="30"/>
      <c r="M3" s="1"/>
      <c r="N3" s="1"/>
      <c r="R3" s="9"/>
      <c r="S3" s="210"/>
      <c r="T3" s="211"/>
      <c r="U3" s="211"/>
      <c r="V3" s="211"/>
      <c r="W3" s="211"/>
      <c r="X3" s="193" t="s">
        <v>548</v>
      </c>
      <c r="Y3" s="211"/>
      <c r="Z3" s="211"/>
      <c r="AA3" s="211"/>
      <c r="AB3" s="211"/>
      <c r="AC3" s="211"/>
      <c r="AD3" s="211"/>
      <c r="AE3" s="211"/>
      <c r="AF3" s="211"/>
    </row>
    <row r="4" spans="1:32" x14ac:dyDescent="0.2">
      <c r="A4" t="s">
        <v>17</v>
      </c>
      <c r="E4" t="s">
        <v>18</v>
      </c>
      <c r="F4" s="32" t="s">
        <v>293</v>
      </c>
      <c r="G4" s="32"/>
      <c r="H4" s="32"/>
      <c r="I4" s="32"/>
      <c r="S4" s="212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</row>
    <row r="5" spans="1:32" ht="13.5" thickBot="1" x14ac:dyDescent="0.25">
      <c r="E5" s="2"/>
      <c r="F5" s="2"/>
      <c r="G5" s="2"/>
      <c r="H5" s="2"/>
      <c r="I5" s="2"/>
      <c r="K5" s="2"/>
      <c r="L5" s="45" t="s">
        <v>122</v>
      </c>
      <c r="M5" s="42" t="s">
        <v>185</v>
      </c>
      <c r="N5" t="s">
        <v>290</v>
      </c>
      <c r="S5" s="212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</row>
    <row r="6" spans="1:32" ht="36.75" thickBot="1" x14ac:dyDescent="0.25">
      <c r="D6" s="59" t="s">
        <v>34</v>
      </c>
      <c r="E6" s="178" t="s">
        <v>19</v>
      </c>
      <c r="F6" s="179" t="s">
        <v>25</v>
      </c>
      <c r="G6" s="100" t="s">
        <v>299</v>
      </c>
      <c r="H6" s="138" t="s">
        <v>300</v>
      </c>
      <c r="I6" s="100"/>
      <c r="J6" s="42" t="s">
        <v>120</v>
      </c>
      <c r="K6" s="29" t="s">
        <v>21</v>
      </c>
      <c r="L6" s="61" t="s">
        <v>20</v>
      </c>
      <c r="M6" s="73" t="s">
        <v>552</v>
      </c>
      <c r="N6" s="60" t="s">
        <v>127</v>
      </c>
      <c r="O6" s="100" t="s">
        <v>292</v>
      </c>
      <c r="P6" s="42"/>
      <c r="S6" s="213"/>
      <c r="T6" s="214" t="s">
        <v>34</v>
      </c>
      <c r="U6" s="215"/>
      <c r="V6" s="224" t="s">
        <v>538</v>
      </c>
      <c r="W6" s="216" t="s">
        <v>539</v>
      </c>
      <c r="X6" s="217" t="s">
        <v>540</v>
      </c>
      <c r="Y6" s="217" t="s">
        <v>541</v>
      </c>
      <c r="Z6" s="217" t="s">
        <v>542</v>
      </c>
      <c r="AA6" s="217" t="s">
        <v>543</v>
      </c>
      <c r="AB6" s="217" t="s">
        <v>544</v>
      </c>
      <c r="AC6" s="217" t="s">
        <v>545</v>
      </c>
      <c r="AD6" s="217" t="s">
        <v>546</v>
      </c>
      <c r="AE6" s="217" t="s">
        <v>537</v>
      </c>
      <c r="AF6" s="217" t="s">
        <v>547</v>
      </c>
    </row>
    <row r="7" spans="1:32" x14ac:dyDescent="0.2">
      <c r="A7" s="5"/>
      <c r="B7" s="5"/>
      <c r="C7" s="76" t="s">
        <v>464</v>
      </c>
      <c r="D7" s="75" t="s">
        <v>35</v>
      </c>
      <c r="E7" s="26">
        <v>0</v>
      </c>
      <c r="F7" s="241">
        <v>6.6963636363636364E-2</v>
      </c>
      <c r="G7" s="238">
        <v>155.02000000000001</v>
      </c>
      <c r="H7" s="173">
        <v>1000</v>
      </c>
      <c r="I7" s="139"/>
      <c r="J7" s="22">
        <v>1</v>
      </c>
      <c r="K7" s="74">
        <v>1</v>
      </c>
      <c r="L7" s="180">
        <v>1.3312459016393443</v>
      </c>
      <c r="M7" s="82">
        <v>55</v>
      </c>
      <c r="N7" s="182">
        <v>6.6963636363636364E-2</v>
      </c>
      <c r="O7" s="237">
        <v>155</v>
      </c>
      <c r="P7" s="22"/>
      <c r="Q7"/>
      <c r="R7" s="181"/>
      <c r="S7" s="218" t="s">
        <v>464</v>
      </c>
      <c r="T7" s="194">
        <v>1</v>
      </c>
      <c r="U7" s="211"/>
      <c r="V7" s="225">
        <v>0</v>
      </c>
      <c r="W7" s="222">
        <v>155.02000000000001</v>
      </c>
      <c r="X7" s="219">
        <v>95.666666666666671</v>
      </c>
      <c r="Y7" s="219">
        <v>14603.619523809524</v>
      </c>
      <c r="Z7" s="219">
        <v>1347.6233333333334</v>
      </c>
      <c r="AA7" s="219">
        <v>12381.60476190476</v>
      </c>
      <c r="AB7" s="219">
        <v>783782.33047619043</v>
      </c>
      <c r="AC7" s="219">
        <v>91520.210962862911</v>
      </c>
      <c r="AD7" s="219">
        <v>0.80801382979749747</v>
      </c>
      <c r="AE7" s="219">
        <v>1177277.0850123751</v>
      </c>
      <c r="AF7" s="219">
        <v>1.0964660936007642</v>
      </c>
    </row>
    <row r="8" spans="1:32" x14ac:dyDescent="0.2">
      <c r="A8" s="5"/>
      <c r="B8" s="5"/>
      <c r="C8" s="76" t="s">
        <v>465</v>
      </c>
      <c r="D8" s="39" t="s">
        <v>36</v>
      </c>
      <c r="E8" s="240">
        <v>21</v>
      </c>
      <c r="F8" s="241">
        <v>0.32027659574468087</v>
      </c>
      <c r="G8" s="238">
        <v>155.02000000000001</v>
      </c>
      <c r="H8" s="173">
        <v>1000</v>
      </c>
      <c r="I8" s="139"/>
      <c r="J8" s="22">
        <v>2</v>
      </c>
      <c r="K8" s="74">
        <v>2</v>
      </c>
      <c r="L8" s="180">
        <v>1.3312459016393443</v>
      </c>
      <c r="M8" s="82">
        <v>73</v>
      </c>
      <c r="N8" s="182">
        <v>7.5424657534246584E-2</v>
      </c>
      <c r="O8" s="237">
        <v>155</v>
      </c>
      <c r="P8" s="22"/>
      <c r="Q8"/>
      <c r="R8" s="181"/>
      <c r="S8" s="218" t="s">
        <v>465</v>
      </c>
      <c r="T8" s="194">
        <v>2</v>
      </c>
      <c r="U8" s="211"/>
      <c r="V8" s="226">
        <v>21</v>
      </c>
      <c r="W8" s="222">
        <v>155.02000000000001</v>
      </c>
      <c r="X8" s="219">
        <v>95.666666666666671</v>
      </c>
      <c r="Y8" s="219">
        <v>14603.619523809524</v>
      </c>
      <c r="Z8" s="219">
        <v>1347.6233333333334</v>
      </c>
      <c r="AA8" s="219">
        <v>12381.60476190476</v>
      </c>
      <c r="AB8" s="219">
        <v>783782.33047619043</v>
      </c>
      <c r="AC8" s="219">
        <v>91520.210962862911</v>
      </c>
      <c r="AD8" s="219">
        <v>0.80801382979749747</v>
      </c>
      <c r="AE8" s="219">
        <v>1177277.0850123751</v>
      </c>
      <c r="AF8" s="219">
        <v>1.0964660936007642</v>
      </c>
    </row>
    <row r="9" spans="1:32" x14ac:dyDescent="0.2">
      <c r="A9" s="5"/>
      <c r="B9" s="5"/>
      <c r="C9" s="76" t="s">
        <v>466</v>
      </c>
      <c r="D9" s="39" t="s">
        <v>37</v>
      </c>
      <c r="E9" s="240">
        <v>42</v>
      </c>
      <c r="F9" s="241">
        <v>2.0505094339622643</v>
      </c>
      <c r="G9" s="238">
        <v>250.28309523809523</v>
      </c>
      <c r="H9" s="173">
        <v>1000</v>
      </c>
      <c r="I9" s="139"/>
      <c r="J9" s="22">
        <v>2</v>
      </c>
      <c r="K9" s="74">
        <v>3</v>
      </c>
      <c r="L9" s="180">
        <v>1.3312459016393443</v>
      </c>
      <c r="M9" s="82">
        <v>149</v>
      </c>
      <c r="N9" s="182">
        <v>0.10730201342281878</v>
      </c>
      <c r="O9" s="237">
        <v>155</v>
      </c>
      <c r="P9" s="22"/>
      <c r="Q9"/>
      <c r="R9" s="181"/>
      <c r="S9" s="218" t="s">
        <v>466</v>
      </c>
      <c r="T9" s="194">
        <v>3</v>
      </c>
      <c r="U9" s="211"/>
      <c r="V9" s="226">
        <v>42</v>
      </c>
      <c r="W9" s="222">
        <v>250.28309523809523</v>
      </c>
      <c r="X9" s="219">
        <v>109.30952380952381</v>
      </c>
      <c r="Y9" s="219">
        <v>27815.60142857143</v>
      </c>
      <c r="Z9" s="219">
        <v>4398.3209523809519</v>
      </c>
      <c r="AA9" s="219">
        <v>21196.899999999998</v>
      </c>
      <c r="AB9" s="219">
        <v>1236552.8959523807</v>
      </c>
      <c r="AC9" s="219">
        <v>91555.472531344552</v>
      </c>
      <c r="AD9" s="219">
        <v>1.7098126937416613</v>
      </c>
      <c r="AE9" s="219">
        <v>1958599.3844388383</v>
      </c>
      <c r="AF9" s="219">
        <v>2.1640198511166253</v>
      </c>
    </row>
    <row r="10" spans="1:32" x14ac:dyDescent="0.2">
      <c r="A10" s="5"/>
      <c r="B10" s="5"/>
      <c r="C10" s="76" t="s">
        <v>467</v>
      </c>
      <c r="D10" s="39" t="s">
        <v>38</v>
      </c>
      <c r="E10" s="240">
        <v>13</v>
      </c>
      <c r="F10" s="241">
        <v>3.0704242424242421</v>
      </c>
      <c r="G10" s="238">
        <v>337.94153846153847</v>
      </c>
      <c r="H10" s="173">
        <v>1000</v>
      </c>
      <c r="I10" s="139"/>
      <c r="J10" s="22">
        <v>2</v>
      </c>
      <c r="K10" s="74">
        <v>4</v>
      </c>
      <c r="L10" s="180">
        <v>1.3312459016393443</v>
      </c>
      <c r="M10" s="82">
        <v>75</v>
      </c>
      <c r="N10" s="182">
        <v>0.14295999999999998</v>
      </c>
      <c r="O10" s="237">
        <v>155</v>
      </c>
      <c r="P10" s="22"/>
      <c r="Q10"/>
      <c r="R10" s="181"/>
      <c r="S10" s="218" t="s">
        <v>467</v>
      </c>
      <c r="T10" s="194">
        <v>4</v>
      </c>
      <c r="U10" s="211"/>
      <c r="V10" s="226">
        <v>13</v>
      </c>
      <c r="W10" s="222">
        <v>337.94153846153847</v>
      </c>
      <c r="X10" s="219">
        <v>101.30769230769231</v>
      </c>
      <c r="Y10" s="219">
        <v>34026.07076923077</v>
      </c>
      <c r="Z10" s="219">
        <v>8229.7692307692305</v>
      </c>
      <c r="AA10" s="219">
        <v>33232.584615384614</v>
      </c>
      <c r="AB10" s="219">
        <v>1505080.2884615376</v>
      </c>
      <c r="AC10" s="219">
        <v>145878.36138110794</v>
      </c>
      <c r="AD10" s="219">
        <v>2.3797427619958098</v>
      </c>
      <c r="AE10" s="219">
        <v>3022310.8023000062</v>
      </c>
      <c r="AF10" s="219">
        <v>2.9972690031861626</v>
      </c>
    </row>
    <row r="11" spans="1:32" x14ac:dyDescent="0.2">
      <c r="A11" s="5"/>
      <c r="B11" s="5"/>
      <c r="C11" s="76" t="s">
        <v>468</v>
      </c>
      <c r="D11" s="39" t="s">
        <v>39</v>
      </c>
      <c r="E11" s="240">
        <v>7</v>
      </c>
      <c r="F11" s="241">
        <v>4.3806122448979599</v>
      </c>
      <c r="G11" s="238">
        <v>132.88428571428571</v>
      </c>
      <c r="H11" s="173">
        <v>1000</v>
      </c>
      <c r="I11" s="139"/>
      <c r="J11" s="22">
        <v>2</v>
      </c>
      <c r="K11" s="74">
        <v>5</v>
      </c>
      <c r="L11" s="180">
        <v>1.3312459016393443</v>
      </c>
      <c r="M11" s="82">
        <v>42</v>
      </c>
      <c r="N11" s="182">
        <v>8.5285714285714298E-2</v>
      </c>
      <c r="O11" s="237">
        <v>155</v>
      </c>
      <c r="P11" s="22"/>
      <c r="Q11"/>
      <c r="R11" s="181"/>
      <c r="S11" s="218" t="s">
        <v>468</v>
      </c>
      <c r="T11" s="194">
        <v>5</v>
      </c>
      <c r="U11" s="211"/>
      <c r="V11" s="226">
        <v>7</v>
      </c>
      <c r="W11" s="222">
        <v>132.88428571428571</v>
      </c>
      <c r="X11" s="219">
        <v>53.142857142857146</v>
      </c>
      <c r="Y11" s="219">
        <v>7242.7428571428582</v>
      </c>
      <c r="Z11" s="219">
        <v>668.01857142857148</v>
      </c>
      <c r="AA11" s="219">
        <v>49847.457142857143</v>
      </c>
      <c r="AB11" s="219">
        <v>307416.15857142856</v>
      </c>
      <c r="AC11" s="219">
        <v>36078.202117893183</v>
      </c>
      <c r="AD11" s="219">
        <v>0.71669819147171077</v>
      </c>
      <c r="AE11" s="219">
        <v>743671.63785995077</v>
      </c>
      <c r="AF11" s="219">
        <v>1.7282229965156795</v>
      </c>
    </row>
    <row r="12" spans="1:32" x14ac:dyDescent="0.2">
      <c r="A12" s="5"/>
      <c r="B12" s="5"/>
      <c r="C12" s="76" t="s">
        <v>469</v>
      </c>
      <c r="D12" s="39" t="s">
        <v>186</v>
      </c>
      <c r="E12" s="240">
        <v>23</v>
      </c>
      <c r="F12" s="241">
        <v>10.851061452513967</v>
      </c>
      <c r="G12" s="238">
        <v>259.50043478260869</v>
      </c>
      <c r="H12" s="173">
        <v>1000</v>
      </c>
      <c r="I12" s="139"/>
      <c r="J12" s="22">
        <v>2</v>
      </c>
      <c r="K12" s="74">
        <v>6</v>
      </c>
      <c r="L12" s="180">
        <v>1.3312459016393443</v>
      </c>
      <c r="M12" s="82">
        <v>1290</v>
      </c>
      <c r="N12" s="182">
        <v>8.5591162790697686E-2</v>
      </c>
      <c r="O12" s="237">
        <v>155</v>
      </c>
      <c r="P12" s="22"/>
      <c r="Q12"/>
      <c r="R12" s="181"/>
      <c r="S12" s="218" t="s">
        <v>469</v>
      </c>
      <c r="T12" s="194">
        <v>6</v>
      </c>
      <c r="U12" s="211"/>
      <c r="V12" s="226">
        <v>23</v>
      </c>
      <c r="W12" s="222">
        <v>259.50043478260869</v>
      </c>
      <c r="X12" s="219">
        <v>96.782608695652172</v>
      </c>
      <c r="Y12" s="219">
        <v>25619.219130434783</v>
      </c>
      <c r="Z12" s="219">
        <v>5043.5547826086959</v>
      </c>
      <c r="AA12" s="219">
        <v>263016.28260869568</v>
      </c>
      <c r="AB12" s="219">
        <v>1588678.8630434778</v>
      </c>
      <c r="AC12" s="219">
        <v>141823.16315424925</v>
      </c>
      <c r="AD12" s="219">
        <v>1.6435252696252902</v>
      </c>
      <c r="AE12" s="219">
        <v>2372010.4367871163</v>
      </c>
      <c r="AF12" s="219">
        <v>2.2726905132192847</v>
      </c>
    </row>
    <row r="13" spans="1:32" x14ac:dyDescent="0.2">
      <c r="A13" s="5"/>
      <c r="B13" s="5"/>
      <c r="C13" s="76" t="s">
        <v>470</v>
      </c>
      <c r="D13" s="39" t="s">
        <v>40</v>
      </c>
      <c r="E13" s="240">
        <v>33</v>
      </c>
      <c r="F13" s="241">
        <v>29.436136295454549</v>
      </c>
      <c r="G13" s="238">
        <v>412.07787878787877</v>
      </c>
      <c r="H13" s="173">
        <v>1000</v>
      </c>
      <c r="I13" s="139"/>
      <c r="J13" s="22">
        <v>2</v>
      </c>
      <c r="K13" s="74">
        <v>7</v>
      </c>
      <c r="L13" s="180">
        <v>1.3312459016393443</v>
      </c>
      <c r="M13" s="82">
        <v>47</v>
      </c>
      <c r="N13" s="182">
        <v>0.32027659574468087</v>
      </c>
      <c r="O13" s="237">
        <v>155</v>
      </c>
      <c r="P13" s="22"/>
      <c r="Q13"/>
      <c r="R13" s="181"/>
      <c r="S13" s="218" t="s">
        <v>470</v>
      </c>
      <c r="T13" s="194">
        <v>7</v>
      </c>
      <c r="U13" s="211"/>
      <c r="V13" s="226">
        <v>33</v>
      </c>
      <c r="W13" s="222">
        <v>412.07787878787877</v>
      </c>
      <c r="X13" s="219">
        <v>100.15151515151516</v>
      </c>
      <c r="Y13" s="219">
        <v>41663.60878787878</v>
      </c>
      <c r="Z13" s="219">
        <v>11451.013636363637</v>
      </c>
      <c r="AA13" s="219">
        <v>484200.19696969696</v>
      </c>
      <c r="AB13" s="219">
        <v>2826107.6369696963</v>
      </c>
      <c r="AC13" s="219">
        <v>255310.24060595644</v>
      </c>
      <c r="AD13" s="219">
        <v>2.2248834205049892</v>
      </c>
      <c r="AE13" s="219">
        <v>4498551.3541546483</v>
      </c>
      <c r="AF13" s="219">
        <v>2.917345671827106</v>
      </c>
    </row>
    <row r="14" spans="1:32" x14ac:dyDescent="0.2">
      <c r="A14" s="5"/>
      <c r="B14" s="5"/>
      <c r="C14" s="76" t="s">
        <v>471</v>
      </c>
      <c r="D14" s="39" t="s">
        <v>41</v>
      </c>
      <c r="E14" s="240">
        <v>15</v>
      </c>
      <c r="F14" s="241">
        <v>20.935483645161291</v>
      </c>
      <c r="G14" s="238">
        <v>690.16266666666672</v>
      </c>
      <c r="H14" s="173">
        <v>1000</v>
      </c>
      <c r="I14" s="139"/>
      <c r="J14" s="22">
        <v>2</v>
      </c>
      <c r="K14" s="74">
        <v>8</v>
      </c>
      <c r="L14" s="180">
        <v>1.3312459016393443</v>
      </c>
      <c r="M14" s="82">
        <v>165</v>
      </c>
      <c r="N14" s="182">
        <v>0.17733939393939394</v>
      </c>
      <c r="O14" s="237">
        <v>155</v>
      </c>
      <c r="P14" s="22"/>
      <c r="Q14"/>
      <c r="R14" s="181"/>
      <c r="S14" s="218" t="s">
        <v>471</v>
      </c>
      <c r="T14" s="194">
        <v>8</v>
      </c>
      <c r="U14" s="211"/>
      <c r="V14" s="226">
        <v>15</v>
      </c>
      <c r="W14" s="222">
        <v>690.16266666666672</v>
      </c>
      <c r="X14" s="219">
        <v>87.2</v>
      </c>
      <c r="Y14" s="219">
        <v>61563.578666666661</v>
      </c>
      <c r="Z14" s="219">
        <v>19855.266666666666</v>
      </c>
      <c r="AA14" s="219">
        <v>526722.19333333336</v>
      </c>
      <c r="AB14" s="219">
        <v>5059788.3760000002</v>
      </c>
      <c r="AC14" s="219">
        <v>1027947.3465305486</v>
      </c>
      <c r="AD14" s="219">
        <v>1.978042968639137</v>
      </c>
      <c r="AE14" s="219">
        <v>8235252.4029383222</v>
      </c>
      <c r="AF14" s="219">
        <v>3.0068965517241377</v>
      </c>
    </row>
    <row r="15" spans="1:32" x14ac:dyDescent="0.2">
      <c r="A15" s="5"/>
      <c r="B15" s="5"/>
      <c r="C15" s="76" t="s">
        <v>472</v>
      </c>
      <c r="D15" s="39" t="s">
        <v>42</v>
      </c>
      <c r="E15" s="240">
        <v>8</v>
      </c>
      <c r="F15" s="241">
        <v>0.24916326530612243</v>
      </c>
      <c r="G15" s="238">
        <v>132.61875000000001</v>
      </c>
      <c r="H15" s="173">
        <v>1000</v>
      </c>
      <c r="I15" s="139"/>
      <c r="J15" s="22">
        <v>3</v>
      </c>
      <c r="K15" s="74">
        <v>9</v>
      </c>
      <c r="L15" s="180">
        <v>1.3312459016393443</v>
      </c>
      <c r="M15" s="82">
        <v>215</v>
      </c>
      <c r="N15" s="182">
        <v>0.13061255813953487</v>
      </c>
      <c r="O15" s="237">
        <v>250</v>
      </c>
      <c r="P15" s="22"/>
      <c r="Q15"/>
      <c r="R15" s="181"/>
      <c r="S15" s="218" t="s">
        <v>472</v>
      </c>
      <c r="T15" s="194">
        <v>9</v>
      </c>
      <c r="U15" s="211"/>
      <c r="V15" s="226">
        <v>8</v>
      </c>
      <c r="W15" s="222">
        <v>132.61875000000001</v>
      </c>
      <c r="X15" s="219">
        <v>76.875</v>
      </c>
      <c r="Y15" s="219">
        <v>11664.79</v>
      </c>
      <c r="Z15" s="219">
        <v>1161.895</v>
      </c>
      <c r="AA15" s="219">
        <v>9896.9750000000004</v>
      </c>
      <c r="AB15" s="219">
        <v>893589.77625000011</v>
      </c>
      <c r="AC15" s="219">
        <v>76690.517259027241</v>
      </c>
      <c r="AD15" s="219">
        <v>0.69279207728215775</v>
      </c>
      <c r="AE15" s="219">
        <v>914048.34978136502</v>
      </c>
      <c r="AF15" s="219">
        <v>1.1961877593360997</v>
      </c>
    </row>
    <row r="16" spans="1:32" x14ac:dyDescent="0.2">
      <c r="A16" s="5"/>
      <c r="B16" s="5"/>
      <c r="C16" s="76" t="s">
        <v>473</v>
      </c>
      <c r="D16" s="39" t="s">
        <v>118</v>
      </c>
      <c r="E16" s="240">
        <v>18</v>
      </c>
      <c r="F16" s="241">
        <v>0.3201502590673575</v>
      </c>
      <c r="G16" s="238">
        <v>220.00388888888889</v>
      </c>
      <c r="H16" s="173">
        <v>1000</v>
      </c>
      <c r="I16" s="139"/>
      <c r="J16" s="22">
        <v>3</v>
      </c>
      <c r="K16" s="74">
        <v>10</v>
      </c>
      <c r="L16" s="180">
        <v>1.3312459016393443</v>
      </c>
      <c r="M16" s="82">
        <v>928</v>
      </c>
      <c r="N16" s="182">
        <v>0.14676131465517242</v>
      </c>
      <c r="O16" s="237">
        <v>250</v>
      </c>
      <c r="P16" s="22"/>
      <c r="Q16"/>
      <c r="R16" s="181"/>
      <c r="S16" s="218" t="s">
        <v>473</v>
      </c>
      <c r="T16" s="194">
        <v>10</v>
      </c>
      <c r="U16" s="211"/>
      <c r="V16" s="226">
        <v>18</v>
      </c>
      <c r="W16" s="222">
        <v>220.00388888888889</v>
      </c>
      <c r="X16" s="219">
        <v>112.83333333333333</v>
      </c>
      <c r="Y16" s="219">
        <v>25138.411111111112</v>
      </c>
      <c r="Z16" s="219">
        <v>3917.8166666666666</v>
      </c>
      <c r="AA16" s="219">
        <v>31878.37222222222</v>
      </c>
      <c r="AB16" s="219">
        <v>2706165.2094444437</v>
      </c>
      <c r="AC16" s="219">
        <v>152581.00997924284</v>
      </c>
      <c r="AD16" s="219">
        <v>2.2459132918106182</v>
      </c>
      <c r="AE16" s="219">
        <v>1478825.194437573</v>
      </c>
      <c r="AF16" s="219">
        <v>2.6988653787181849</v>
      </c>
    </row>
    <row r="17" spans="1:32" x14ac:dyDescent="0.2">
      <c r="A17" s="5"/>
      <c r="B17" s="5"/>
      <c r="C17" s="76" t="s">
        <v>474</v>
      </c>
      <c r="D17" s="39" t="s">
        <v>505</v>
      </c>
      <c r="E17" s="240">
        <v>12</v>
      </c>
      <c r="F17" s="241">
        <v>0.90802040816326535</v>
      </c>
      <c r="G17" s="238">
        <v>410.6225</v>
      </c>
      <c r="H17" s="173">
        <v>1000</v>
      </c>
      <c r="I17" s="78"/>
      <c r="J17" s="22">
        <v>3</v>
      </c>
      <c r="K17" s="74">
        <v>11</v>
      </c>
      <c r="L17" s="180">
        <v>1.3312459016393443</v>
      </c>
      <c r="M17" s="82">
        <v>62</v>
      </c>
      <c r="N17" s="182">
        <v>0.23013548387096774</v>
      </c>
      <c r="O17" s="237">
        <v>250</v>
      </c>
      <c r="P17" s="22"/>
      <c r="Q17"/>
      <c r="R17" s="181"/>
      <c r="S17" s="218" t="s">
        <v>474</v>
      </c>
      <c r="T17" s="194">
        <v>11</v>
      </c>
      <c r="U17" s="211"/>
      <c r="V17" s="226">
        <v>12</v>
      </c>
      <c r="W17" s="222">
        <v>410.6225</v>
      </c>
      <c r="X17" s="219">
        <v>135.66666666666666</v>
      </c>
      <c r="Y17" s="219">
        <v>56537.543333333335</v>
      </c>
      <c r="Z17" s="219">
        <v>17082</v>
      </c>
      <c r="AA17" s="219">
        <v>84660.241666666669</v>
      </c>
      <c r="AB17" s="219">
        <v>5324819.6483333325</v>
      </c>
      <c r="AC17" s="219">
        <v>186367.15033820985</v>
      </c>
      <c r="AD17" s="219">
        <v>3.1137175427485748</v>
      </c>
      <c r="AE17" s="219">
        <v>6844317.6481901007</v>
      </c>
      <c r="AF17" s="219">
        <v>3.136056575891915</v>
      </c>
    </row>
    <row r="18" spans="1:32" x14ac:dyDescent="0.2">
      <c r="A18" s="5"/>
      <c r="B18" s="5"/>
      <c r="C18" s="76" t="s">
        <v>475</v>
      </c>
      <c r="D18" s="39" t="s">
        <v>506</v>
      </c>
      <c r="E18" s="240">
        <v>13</v>
      </c>
      <c r="F18" s="241">
        <v>0.83304499999999992</v>
      </c>
      <c r="G18" s="238">
        <v>620.61538461538464</v>
      </c>
      <c r="H18" s="173">
        <v>1000</v>
      </c>
      <c r="I18" s="78"/>
      <c r="J18" s="22">
        <v>3</v>
      </c>
      <c r="K18" s="74">
        <v>12</v>
      </c>
      <c r="L18" s="180">
        <v>1.3312459016393443</v>
      </c>
      <c r="M18" s="82">
        <v>513</v>
      </c>
      <c r="N18" s="182">
        <v>0.18402241715399609</v>
      </c>
      <c r="O18" s="237">
        <v>250</v>
      </c>
      <c r="P18" s="22"/>
      <c r="Q18"/>
      <c r="R18" s="181"/>
      <c r="S18" s="218" t="s">
        <v>475</v>
      </c>
      <c r="T18" s="194">
        <v>12</v>
      </c>
      <c r="U18" s="211"/>
      <c r="V18" s="226">
        <v>13</v>
      </c>
      <c r="W18" s="222">
        <v>620.61538461538464</v>
      </c>
      <c r="X18" s="219">
        <v>171.15384615384616</v>
      </c>
      <c r="Y18" s="219">
        <v>109225.76923076923</v>
      </c>
      <c r="Z18" s="219">
        <v>33473.923076923078</v>
      </c>
      <c r="AA18" s="219">
        <v>109058.61538461539</v>
      </c>
      <c r="AB18" s="219">
        <v>7245827.8538461532</v>
      </c>
      <c r="AC18" s="219">
        <v>476150.42026378482</v>
      </c>
      <c r="AD18" s="219">
        <v>4.0924139622333033</v>
      </c>
      <c r="AE18" s="219">
        <v>4719803.2846115585</v>
      </c>
      <c r="AF18" s="219">
        <v>4.0924139622333033</v>
      </c>
    </row>
    <row r="19" spans="1:32" x14ac:dyDescent="0.2">
      <c r="A19" s="5"/>
      <c r="B19" s="5"/>
      <c r="C19" s="76" t="s">
        <v>476</v>
      </c>
      <c r="D19" s="39" t="s">
        <v>507</v>
      </c>
      <c r="E19" s="240">
        <v>44</v>
      </c>
      <c r="F19" s="241">
        <v>3.274015748031496E-2</v>
      </c>
      <c r="G19" s="238">
        <v>78.329772727272726</v>
      </c>
      <c r="H19" s="173">
        <v>1000</v>
      </c>
      <c r="I19" s="78"/>
      <c r="J19" s="22">
        <v>3</v>
      </c>
      <c r="K19" s="74">
        <v>13</v>
      </c>
      <c r="L19" s="180">
        <v>1.3312459016393443</v>
      </c>
      <c r="M19" s="82">
        <v>87</v>
      </c>
      <c r="N19" s="182">
        <v>0.11640229885057471</v>
      </c>
      <c r="O19" s="237">
        <v>250</v>
      </c>
      <c r="P19" s="22"/>
      <c r="Q19"/>
      <c r="R19" s="181"/>
      <c r="S19" s="218" t="s">
        <v>476</v>
      </c>
      <c r="T19" s="194">
        <v>13</v>
      </c>
      <c r="U19" s="211"/>
      <c r="V19" s="226">
        <v>44</v>
      </c>
      <c r="W19" s="222">
        <v>78.329772727272726</v>
      </c>
      <c r="X19" s="219">
        <v>111</v>
      </c>
      <c r="Y19" s="219">
        <v>9283.2852272727268</v>
      </c>
      <c r="Z19" s="219">
        <v>498.51977272727271</v>
      </c>
      <c r="AA19" s="219">
        <v>3537.534090909091</v>
      </c>
      <c r="AB19" s="219">
        <v>269190.28204545454</v>
      </c>
      <c r="AC19" s="219">
        <v>40438.315502525154</v>
      </c>
      <c r="AD19" s="219">
        <v>0.5985100029406758</v>
      </c>
      <c r="AE19" s="219">
        <v>615424.2777217743</v>
      </c>
      <c r="AF19" s="219">
        <v>1.0665413010168547</v>
      </c>
    </row>
    <row r="20" spans="1:32" x14ac:dyDescent="0.2">
      <c r="A20" s="5"/>
      <c r="B20" s="5"/>
      <c r="C20" s="76" t="s">
        <v>477</v>
      </c>
      <c r="D20" s="39" t="s">
        <v>508</v>
      </c>
      <c r="E20" s="240">
        <v>22</v>
      </c>
      <c r="F20" s="241">
        <v>5.8310204081632649E-2</v>
      </c>
      <c r="G20" s="238">
        <v>188.00318181818182</v>
      </c>
      <c r="H20" s="173">
        <v>1000</v>
      </c>
      <c r="I20" s="78"/>
      <c r="J20" s="22">
        <v>3</v>
      </c>
      <c r="K20" s="74">
        <v>14</v>
      </c>
      <c r="L20" s="180">
        <v>1.3312459016393443</v>
      </c>
      <c r="M20" s="82">
        <v>124</v>
      </c>
      <c r="N20" s="182">
        <v>0.17183064516129035</v>
      </c>
      <c r="O20" s="237">
        <v>250</v>
      </c>
      <c r="P20" s="22"/>
      <c r="Q20"/>
      <c r="R20" s="181"/>
      <c r="S20" s="218" t="s">
        <v>477</v>
      </c>
      <c r="T20" s="194">
        <v>14</v>
      </c>
      <c r="U20" s="211"/>
      <c r="V20" s="226">
        <v>22</v>
      </c>
      <c r="W20" s="222">
        <v>188.00318181818182</v>
      </c>
      <c r="X20" s="219">
        <v>123.31818181818181</v>
      </c>
      <c r="Y20" s="219">
        <v>23105.731363636365</v>
      </c>
      <c r="Z20" s="219">
        <v>1477.3804545454545</v>
      </c>
      <c r="AA20" s="219">
        <v>16587.381818181821</v>
      </c>
      <c r="AB20" s="219">
        <v>696459.97863636364</v>
      </c>
      <c r="AC20" s="219">
        <v>95862.266942483388</v>
      </c>
      <c r="AD20" s="219">
        <v>1.0005386597030022</v>
      </c>
      <c r="AE20" s="219">
        <v>1467050.8723865347</v>
      </c>
      <c r="AF20" s="219">
        <v>1.7558996315841882</v>
      </c>
    </row>
    <row r="21" spans="1:32" x14ac:dyDescent="0.2">
      <c r="A21" s="42"/>
      <c r="B21" s="5"/>
      <c r="C21" s="76" t="s">
        <v>478</v>
      </c>
      <c r="D21" s="39" t="s">
        <v>509</v>
      </c>
      <c r="E21" s="240">
        <v>157</v>
      </c>
      <c r="F21" s="241">
        <v>5.0181177299964762E-2</v>
      </c>
      <c r="G21" s="238">
        <v>50.34732484076433</v>
      </c>
      <c r="H21" s="173">
        <v>1000</v>
      </c>
      <c r="I21" s="78"/>
      <c r="J21" s="22">
        <v>3</v>
      </c>
      <c r="K21" s="74">
        <v>15</v>
      </c>
      <c r="L21" s="180">
        <v>1.3312459016393443</v>
      </c>
      <c r="M21" s="82">
        <v>1584</v>
      </c>
      <c r="N21" s="182">
        <v>0.11017329545454545</v>
      </c>
      <c r="O21" s="237">
        <v>250</v>
      </c>
      <c r="P21" s="22"/>
      <c r="Q21"/>
      <c r="R21" s="181"/>
      <c r="S21" s="218" t="s">
        <v>478</v>
      </c>
      <c r="T21" s="194">
        <v>15</v>
      </c>
      <c r="U21" s="211"/>
      <c r="V21" s="226">
        <v>157</v>
      </c>
      <c r="W21" s="222">
        <v>50.34732484076433</v>
      </c>
      <c r="X21" s="219">
        <v>99.356687898089177</v>
      </c>
      <c r="Y21" s="219">
        <v>5141.8635668789811</v>
      </c>
      <c r="Z21" s="219">
        <v>228.67248407643314</v>
      </c>
      <c r="AA21" s="219">
        <v>4705.5777070063696</v>
      </c>
      <c r="AB21" s="219">
        <v>190529.28751592364</v>
      </c>
      <c r="AC21" s="219">
        <v>27201.990250375085</v>
      </c>
      <c r="AD21" s="219">
        <v>0.63054829524127198</v>
      </c>
      <c r="AE21" s="219">
        <v>217578.15804032734</v>
      </c>
      <c r="AF21" s="219">
        <v>1.2091734646760044</v>
      </c>
    </row>
    <row r="22" spans="1:32" x14ac:dyDescent="0.2">
      <c r="A22" s="42"/>
      <c r="B22" s="5"/>
      <c r="C22" s="76" t="s">
        <v>479</v>
      </c>
      <c r="D22" s="39" t="s">
        <v>510</v>
      </c>
      <c r="E22" s="240">
        <v>4</v>
      </c>
      <c r="F22" s="241">
        <v>0.11410582524271844</v>
      </c>
      <c r="G22" s="238">
        <v>244.375</v>
      </c>
      <c r="H22" s="173">
        <v>1000</v>
      </c>
      <c r="I22" s="78"/>
      <c r="J22" s="22">
        <v>3</v>
      </c>
      <c r="K22" s="74">
        <v>16</v>
      </c>
      <c r="L22" s="180">
        <v>1.3312459016393443</v>
      </c>
      <c r="M22" s="82">
        <v>249</v>
      </c>
      <c r="N22" s="182">
        <v>0.36943775100401605</v>
      </c>
      <c r="O22" s="237">
        <v>250</v>
      </c>
      <c r="P22" s="22"/>
      <c r="Q22"/>
      <c r="R22" s="181"/>
      <c r="S22" s="218" t="s">
        <v>479</v>
      </c>
      <c r="T22" s="194">
        <v>16</v>
      </c>
      <c r="U22" s="211"/>
      <c r="V22" s="226">
        <v>4</v>
      </c>
      <c r="W22" s="222">
        <v>244.375</v>
      </c>
      <c r="X22" s="219">
        <v>60.5</v>
      </c>
      <c r="Y22" s="219">
        <v>9394.3250000000007</v>
      </c>
      <c r="Z22" s="219">
        <v>588.10750000000007</v>
      </c>
      <c r="AA22" s="219">
        <v>6997.1</v>
      </c>
      <c r="AB22" s="219">
        <v>181536.81</v>
      </c>
      <c r="AC22" s="219">
        <v>27201.990250375089</v>
      </c>
      <c r="AD22" s="219">
        <v>0.63054829524127198</v>
      </c>
      <c r="AE22" s="219">
        <v>1296458.3525128048</v>
      </c>
      <c r="AF22" s="219">
        <v>1.2091734646760044</v>
      </c>
    </row>
    <row r="23" spans="1:32" x14ac:dyDescent="0.2">
      <c r="A23" s="5"/>
      <c r="B23" s="5"/>
      <c r="C23" s="76" t="s">
        <v>480</v>
      </c>
      <c r="D23" s="39" t="s">
        <v>511</v>
      </c>
      <c r="E23" s="25">
        <v>95</v>
      </c>
      <c r="F23" s="241">
        <v>1.0104901960784314</v>
      </c>
      <c r="G23" s="239">
        <v>61.364000000000011</v>
      </c>
      <c r="H23" s="173">
        <v>1000</v>
      </c>
      <c r="I23" s="78"/>
      <c r="J23" s="22">
        <v>3</v>
      </c>
      <c r="K23" s="74">
        <v>17</v>
      </c>
      <c r="L23" s="180">
        <v>1.3312459016393443</v>
      </c>
      <c r="M23" s="82">
        <v>406</v>
      </c>
      <c r="N23" s="182">
        <v>0.28021428571428564</v>
      </c>
      <c r="O23" s="237">
        <v>250</v>
      </c>
      <c r="P23" s="22"/>
      <c r="Q23"/>
      <c r="R23" s="181"/>
      <c r="S23" s="218" t="s">
        <v>480</v>
      </c>
      <c r="T23" s="194">
        <v>17</v>
      </c>
      <c r="U23" s="211"/>
      <c r="V23" s="227">
        <v>95</v>
      </c>
      <c r="W23" s="220">
        <v>61.364000000000011</v>
      </c>
      <c r="X23" s="220">
        <v>118.32631578947368</v>
      </c>
      <c r="Y23" s="220">
        <v>7193.2816842105267</v>
      </c>
      <c r="Z23" s="220">
        <v>564.11915789473687</v>
      </c>
      <c r="AA23" s="220">
        <v>18551.317894736843</v>
      </c>
      <c r="AB23" s="220">
        <v>279731.79357894737</v>
      </c>
      <c r="AC23" s="220">
        <v>36191.351073946898</v>
      </c>
      <c r="AD23" s="220">
        <v>0.61354670525702704</v>
      </c>
      <c r="AE23" s="220">
        <v>299790.88260211563</v>
      </c>
      <c r="AF23" s="220">
        <v>1.1314730453151949</v>
      </c>
    </row>
    <row r="24" spans="1:32" x14ac:dyDescent="0.2">
      <c r="C24" s="76" t="s">
        <v>481</v>
      </c>
      <c r="D24" s="39" t="s">
        <v>512</v>
      </c>
      <c r="E24" s="25">
        <v>84</v>
      </c>
      <c r="F24" s="241">
        <v>1.6233746223564953</v>
      </c>
      <c r="G24" s="239">
        <v>131.51059523809525</v>
      </c>
      <c r="H24" s="173">
        <v>1000</v>
      </c>
      <c r="J24" s="22">
        <v>3</v>
      </c>
      <c r="K24" s="74">
        <v>18</v>
      </c>
      <c r="L24" s="180">
        <v>1.3312459016393443</v>
      </c>
      <c r="M24" s="82">
        <v>53</v>
      </c>
      <c r="N24" s="182">
        <v>2.0505094339622643</v>
      </c>
      <c r="O24" s="237">
        <v>250</v>
      </c>
      <c r="P24" s="22"/>
      <c r="Q24"/>
      <c r="R24" s="181"/>
      <c r="S24" s="218" t="s">
        <v>481</v>
      </c>
      <c r="T24" s="194">
        <v>18</v>
      </c>
      <c r="U24" s="211"/>
      <c r="V24" s="227">
        <v>84</v>
      </c>
      <c r="W24" s="220">
        <v>131.51059523809525</v>
      </c>
      <c r="X24" s="220">
        <v>102.61904761904762</v>
      </c>
      <c r="Y24" s="220">
        <v>13402.821071428571</v>
      </c>
      <c r="Z24" s="220">
        <v>1264.8499999999999</v>
      </c>
      <c r="AA24" s="220">
        <v>36656.542857142857</v>
      </c>
      <c r="AB24" s="220">
        <v>451306.69321428565</v>
      </c>
      <c r="AC24" s="220">
        <v>53359.002323881767</v>
      </c>
      <c r="AD24" s="220">
        <v>0.69929610901844008</v>
      </c>
      <c r="AE24" s="220">
        <v>887124.44133754517</v>
      </c>
      <c r="AF24" s="220">
        <v>1.5074000221937909</v>
      </c>
    </row>
    <row r="25" spans="1:32" x14ac:dyDescent="0.2">
      <c r="C25" s="76" t="s">
        <v>482</v>
      </c>
      <c r="D25" s="39" t="s">
        <v>513</v>
      </c>
      <c r="E25" s="240">
        <v>16</v>
      </c>
      <c r="F25" s="241">
        <v>3.3977310924369748</v>
      </c>
      <c r="G25" s="238">
        <v>177.62875</v>
      </c>
      <c r="H25" s="173">
        <v>1000</v>
      </c>
      <c r="I25" s="17"/>
      <c r="J25" s="22">
        <v>4</v>
      </c>
      <c r="K25" s="74">
        <v>19</v>
      </c>
      <c r="L25" s="180">
        <v>1.3312459016393443</v>
      </c>
      <c r="M25" s="82">
        <v>123</v>
      </c>
      <c r="N25" s="182">
        <v>0.16815853658536586</v>
      </c>
      <c r="O25" s="237">
        <v>338</v>
      </c>
      <c r="P25" s="22"/>
      <c r="Q25"/>
      <c r="R25" s="181"/>
      <c r="S25" s="218" t="s">
        <v>482</v>
      </c>
      <c r="T25" s="194">
        <v>19</v>
      </c>
      <c r="U25" s="211"/>
      <c r="V25" s="226">
        <v>16</v>
      </c>
      <c r="W25" s="223">
        <v>177.62875</v>
      </c>
      <c r="X25" s="221">
        <v>108.9375</v>
      </c>
      <c r="Y25" s="221">
        <v>20095.100624999999</v>
      </c>
      <c r="Z25" s="221">
        <v>3081.3274999999999</v>
      </c>
      <c r="AA25" s="221">
        <v>75947.8125</v>
      </c>
      <c r="AB25" s="221">
        <v>979654.90062500001</v>
      </c>
      <c r="AC25" s="221">
        <v>141893.94216920377</v>
      </c>
      <c r="AD25" s="221">
        <v>1.0665246868224942</v>
      </c>
      <c r="AE25" s="221">
        <v>1459847.1370414044</v>
      </c>
      <c r="AF25" s="221">
        <v>2.0891082635983262</v>
      </c>
    </row>
    <row r="26" spans="1:32" x14ac:dyDescent="0.2">
      <c r="C26" s="76" t="s">
        <v>483</v>
      </c>
      <c r="D26" s="39" t="s">
        <v>514</v>
      </c>
      <c r="E26" s="240">
        <v>0</v>
      </c>
      <c r="F26" s="241">
        <v>21.42</v>
      </c>
      <c r="G26" s="238">
        <v>1062.69875</v>
      </c>
      <c r="H26" s="173">
        <v>1000</v>
      </c>
      <c r="I26" s="17"/>
      <c r="J26" s="22">
        <v>4</v>
      </c>
      <c r="K26" s="74">
        <v>20</v>
      </c>
      <c r="L26" s="180">
        <v>1.3312459016393443</v>
      </c>
      <c r="M26" s="82">
        <v>277</v>
      </c>
      <c r="N26" s="182">
        <v>0.20147472924187723</v>
      </c>
      <c r="O26" s="237">
        <v>338</v>
      </c>
      <c r="P26" s="22"/>
      <c r="Q26"/>
      <c r="R26" s="181"/>
      <c r="S26" s="218" t="s">
        <v>483</v>
      </c>
      <c r="T26" s="194">
        <v>20</v>
      </c>
      <c r="U26" s="211"/>
      <c r="V26" s="226">
        <v>0</v>
      </c>
      <c r="W26" s="223">
        <v>1062.69875</v>
      </c>
      <c r="X26" s="221">
        <v>141.625</v>
      </c>
      <c r="Y26" s="221">
        <v>175393.2225</v>
      </c>
      <c r="Z26" s="221">
        <v>57629.002500000002</v>
      </c>
      <c r="AA26" s="221">
        <v>3920862.5937499995</v>
      </c>
      <c r="AB26" s="221">
        <v>10924808.546250001</v>
      </c>
      <c r="AC26" s="221">
        <v>973299.73440065503</v>
      </c>
      <c r="AD26" s="221">
        <v>5.8670171034727296</v>
      </c>
      <c r="AE26" s="221">
        <v>18341626.314721689</v>
      </c>
      <c r="AF26" s="221">
        <v>5.945662758921979</v>
      </c>
    </row>
    <row r="27" spans="1:32" x14ac:dyDescent="0.2">
      <c r="C27" s="76" t="s">
        <v>484</v>
      </c>
      <c r="D27" s="39" t="s">
        <v>515</v>
      </c>
      <c r="E27" s="240">
        <v>16</v>
      </c>
      <c r="F27" s="241">
        <v>126.66666666666667</v>
      </c>
      <c r="G27" s="238">
        <v>1062.69875</v>
      </c>
      <c r="H27" s="173">
        <v>1000</v>
      </c>
      <c r="I27" s="17"/>
      <c r="J27" s="22">
        <v>4</v>
      </c>
      <c r="K27" s="74">
        <v>21</v>
      </c>
      <c r="L27" s="180">
        <v>1.3312459016393443</v>
      </c>
      <c r="M27" s="82">
        <v>73</v>
      </c>
      <c r="N27" s="182">
        <v>0.31636986301369857</v>
      </c>
      <c r="O27" s="237">
        <v>338</v>
      </c>
      <c r="P27" s="22"/>
      <c r="Q27"/>
      <c r="R27" s="181"/>
      <c r="S27" s="218" t="s">
        <v>484</v>
      </c>
      <c r="T27" s="194">
        <v>21</v>
      </c>
      <c r="U27" s="211"/>
      <c r="V27" s="226">
        <v>16</v>
      </c>
      <c r="W27" s="223">
        <v>1062.69875</v>
      </c>
      <c r="X27" s="221">
        <v>141.625</v>
      </c>
      <c r="Y27" s="221">
        <v>175393.2225</v>
      </c>
      <c r="Z27" s="221">
        <v>57629.002500000002</v>
      </c>
      <c r="AA27" s="221">
        <v>3920862.5937499995</v>
      </c>
      <c r="AB27" s="221">
        <v>10924808.546250001</v>
      </c>
      <c r="AC27" s="221">
        <v>973299.73440065503</v>
      </c>
      <c r="AD27" s="221">
        <v>5.8670171034727296</v>
      </c>
      <c r="AE27" s="221">
        <v>18341626.314721689</v>
      </c>
      <c r="AF27" s="221">
        <v>5.945662758921979</v>
      </c>
    </row>
    <row r="28" spans="1:32" x14ac:dyDescent="0.2">
      <c r="C28" s="76" t="s">
        <v>485</v>
      </c>
      <c r="D28" s="39" t="s">
        <v>516</v>
      </c>
      <c r="E28" s="240">
        <v>13</v>
      </c>
      <c r="F28" s="241">
        <v>124.28571428571429</v>
      </c>
      <c r="G28" s="238">
        <v>1917.4615384615386</v>
      </c>
      <c r="H28" s="173">
        <v>1000</v>
      </c>
      <c r="J28" s="22">
        <v>4</v>
      </c>
      <c r="K28" s="74">
        <v>22</v>
      </c>
      <c r="L28" s="180">
        <v>1.3312459016393443</v>
      </c>
      <c r="M28" s="82">
        <v>282</v>
      </c>
      <c r="N28" s="182">
        <v>0.25135992907801413</v>
      </c>
      <c r="O28" s="237">
        <v>338</v>
      </c>
      <c r="P28" s="22"/>
      <c r="Q28"/>
      <c r="R28" s="181"/>
      <c r="S28" s="218" t="s">
        <v>485</v>
      </c>
      <c r="T28" s="194">
        <v>22</v>
      </c>
      <c r="U28" s="211"/>
      <c r="V28" s="226">
        <v>13</v>
      </c>
      <c r="W28" s="223">
        <v>1917.4615384615386</v>
      </c>
      <c r="X28" s="221">
        <v>184.30769230769232</v>
      </c>
      <c r="Y28" s="221">
        <v>354788</v>
      </c>
      <c r="Z28" s="221">
        <v>119075.07692307692</v>
      </c>
      <c r="AA28" s="221">
        <v>7098259.1923076939</v>
      </c>
      <c r="AB28" s="221">
        <v>20391730.123076923</v>
      </c>
      <c r="AC28" s="221">
        <v>1242370.4576984185</v>
      </c>
      <c r="AD28" s="221">
        <v>7.6466888815882106</v>
      </c>
      <c r="AE28" s="221">
        <v>39034711.026624627</v>
      </c>
      <c r="AF28" s="221">
        <v>7.6466888815882106</v>
      </c>
    </row>
    <row r="29" spans="1:32" x14ac:dyDescent="0.2">
      <c r="C29" s="76" t="s">
        <v>486</v>
      </c>
      <c r="D29" s="39" t="s">
        <v>517</v>
      </c>
      <c r="E29" s="240">
        <v>24</v>
      </c>
      <c r="F29" s="241">
        <v>1.6750470219435738</v>
      </c>
      <c r="G29" s="238">
        <v>174.66041666666669</v>
      </c>
      <c r="H29" s="173">
        <v>1000</v>
      </c>
      <c r="J29" s="22">
        <v>4</v>
      </c>
      <c r="K29" s="74">
        <v>23</v>
      </c>
      <c r="L29" s="180">
        <v>1.3312459016393443</v>
      </c>
      <c r="M29" s="82">
        <v>46</v>
      </c>
      <c r="N29" s="182">
        <v>0.12293478260869566</v>
      </c>
      <c r="O29" s="237">
        <v>338</v>
      </c>
      <c r="P29" s="22"/>
      <c r="Q29"/>
      <c r="R29" s="181"/>
      <c r="S29" s="218" t="s">
        <v>486</v>
      </c>
      <c r="T29" s="194">
        <v>23</v>
      </c>
      <c r="U29" s="211"/>
      <c r="V29" s="226">
        <v>24</v>
      </c>
      <c r="W29" s="223">
        <v>174.66041666666669</v>
      </c>
      <c r="X29" s="221">
        <v>33.208333333333336</v>
      </c>
      <c r="Y29" s="221">
        <v>4951.1608333333334</v>
      </c>
      <c r="Z29" s="221">
        <v>262.37374999999997</v>
      </c>
      <c r="AA29" s="221">
        <v>29899.774999999998</v>
      </c>
      <c r="AB29" s="221">
        <v>540981.37124999997</v>
      </c>
      <c r="AC29" s="221">
        <v>49933.605209033623</v>
      </c>
      <c r="AD29" s="221">
        <v>0.4008655955607176</v>
      </c>
      <c r="AE29" s="221">
        <v>768850.42906280805</v>
      </c>
      <c r="AF29" s="221">
        <v>1.2727932636469224</v>
      </c>
    </row>
    <row r="30" spans="1:32" x14ac:dyDescent="0.2">
      <c r="C30" s="76" t="s">
        <v>487</v>
      </c>
      <c r="D30" s="39" t="s">
        <v>518</v>
      </c>
      <c r="E30" s="240">
        <v>10</v>
      </c>
      <c r="F30" s="241">
        <v>2.5610358744394617</v>
      </c>
      <c r="G30" s="238">
        <v>210.05799999999999</v>
      </c>
      <c r="H30" s="173">
        <v>1000</v>
      </c>
      <c r="J30" s="22">
        <v>4</v>
      </c>
      <c r="K30" s="74">
        <v>24</v>
      </c>
      <c r="L30" s="180">
        <v>1.3312459016393443</v>
      </c>
      <c r="M30" s="82">
        <v>33</v>
      </c>
      <c r="N30" s="182">
        <v>0.33281818181818185</v>
      </c>
      <c r="O30" s="237">
        <v>338</v>
      </c>
      <c r="P30" s="22"/>
      <c r="Q30"/>
      <c r="R30" s="181"/>
      <c r="S30" s="218" t="s">
        <v>487</v>
      </c>
      <c r="T30" s="194">
        <v>24</v>
      </c>
      <c r="U30" s="211"/>
      <c r="V30" s="226">
        <v>10</v>
      </c>
      <c r="W30" s="223">
        <v>210.05799999999999</v>
      </c>
      <c r="X30" s="221">
        <v>32.6</v>
      </c>
      <c r="Y30" s="221">
        <v>7828.0470000000005</v>
      </c>
      <c r="Z30" s="221">
        <v>613.67600000000004</v>
      </c>
      <c r="AA30" s="221">
        <v>62723.909999999996</v>
      </c>
      <c r="AB30" s="221">
        <v>1043108.9775999999</v>
      </c>
      <c r="AC30" s="221">
        <v>87101.823119372915</v>
      </c>
      <c r="AD30" s="221">
        <v>0.38899367488931058</v>
      </c>
      <c r="AE30" s="221">
        <v>1198618.1872667256</v>
      </c>
      <c r="AF30" s="221">
        <v>1.0516129032258066</v>
      </c>
    </row>
    <row r="31" spans="1:32" x14ac:dyDescent="0.2">
      <c r="H31" s="42" t="s">
        <v>553</v>
      </c>
      <c r="J31" s="22">
        <v>4</v>
      </c>
      <c r="K31" s="74">
        <v>25</v>
      </c>
      <c r="L31" s="180">
        <v>1.3312459016393443</v>
      </c>
      <c r="M31" s="82">
        <v>199</v>
      </c>
      <c r="N31" s="182">
        <v>0.15300753768844219</v>
      </c>
      <c r="O31" s="237">
        <v>338</v>
      </c>
      <c r="P31" s="22"/>
      <c r="Q31"/>
      <c r="R31" s="181"/>
      <c r="S31" s="46"/>
      <c r="T31" s="8"/>
      <c r="U31" s="8"/>
    </row>
    <row r="32" spans="1:32" x14ac:dyDescent="0.2">
      <c r="J32" s="22">
        <v>4</v>
      </c>
      <c r="K32" s="74">
        <v>26</v>
      </c>
      <c r="L32" s="180">
        <v>1.3312459016393443</v>
      </c>
      <c r="M32" s="82">
        <v>88</v>
      </c>
      <c r="N32" s="182">
        <v>0.48217045454545454</v>
      </c>
      <c r="O32" s="237">
        <v>338</v>
      </c>
      <c r="P32" s="22"/>
      <c r="Q32"/>
      <c r="R32" s="181"/>
      <c r="S32" s="46"/>
      <c r="T32" s="8"/>
      <c r="U32" s="8"/>
    </row>
    <row r="33" spans="3:21" x14ac:dyDescent="0.2">
      <c r="J33" s="22">
        <v>4</v>
      </c>
      <c r="K33" s="74">
        <v>27</v>
      </c>
      <c r="L33" s="180">
        <v>1.3312459016393443</v>
      </c>
      <c r="M33" s="82">
        <v>127</v>
      </c>
      <c r="N33" s="182">
        <v>0.44624409448818897</v>
      </c>
      <c r="O33" s="237">
        <v>338</v>
      </c>
      <c r="P33" s="22"/>
      <c r="Q33"/>
      <c r="R33" s="181"/>
      <c r="S33" s="46"/>
      <c r="T33" s="8"/>
      <c r="U33" s="8"/>
    </row>
    <row r="34" spans="3:21" x14ac:dyDescent="0.2">
      <c r="J34" s="22">
        <v>4</v>
      </c>
      <c r="K34" s="74">
        <v>28</v>
      </c>
      <c r="L34" s="180">
        <v>1.3312459016393443</v>
      </c>
      <c r="M34" s="82">
        <v>33</v>
      </c>
      <c r="N34" s="182">
        <v>3.0704242424242421</v>
      </c>
      <c r="O34" s="237">
        <v>338</v>
      </c>
      <c r="P34" s="22"/>
      <c r="Q34"/>
      <c r="R34" s="181"/>
      <c r="S34" s="46"/>
      <c r="T34" s="8"/>
      <c r="U34" s="8"/>
    </row>
    <row r="35" spans="3:21" x14ac:dyDescent="0.2">
      <c r="J35" s="22">
        <v>5</v>
      </c>
      <c r="K35" s="74">
        <v>29</v>
      </c>
      <c r="L35" s="180">
        <v>1.3312459016393443</v>
      </c>
      <c r="M35" s="82">
        <v>72</v>
      </c>
      <c r="N35" s="182">
        <v>0.41951388888888891</v>
      </c>
      <c r="O35" s="237">
        <v>133</v>
      </c>
      <c r="P35" s="22"/>
      <c r="Q35"/>
      <c r="R35" s="181"/>
      <c r="S35" s="46"/>
      <c r="T35" s="8"/>
      <c r="U35" s="8"/>
    </row>
    <row r="36" spans="3:21" x14ac:dyDescent="0.2">
      <c r="J36" s="22">
        <v>5</v>
      </c>
      <c r="K36" s="74">
        <v>30</v>
      </c>
      <c r="L36" s="180">
        <v>1.3312459016393443</v>
      </c>
      <c r="M36" s="82">
        <v>122</v>
      </c>
      <c r="N36" s="182">
        <v>0.69786885245901642</v>
      </c>
      <c r="O36" s="237">
        <v>133</v>
      </c>
      <c r="P36" s="22"/>
      <c r="Q36"/>
      <c r="R36" s="181"/>
      <c r="S36" s="46"/>
      <c r="T36" s="8"/>
      <c r="U36" s="8"/>
    </row>
    <row r="37" spans="3:21" x14ac:dyDescent="0.2">
      <c r="D37" s="9" t="s">
        <v>34</v>
      </c>
      <c r="J37" s="22">
        <v>5</v>
      </c>
      <c r="K37" s="74">
        <v>31</v>
      </c>
      <c r="L37" s="180">
        <v>1.3312459016393443</v>
      </c>
      <c r="M37" s="82">
        <v>49</v>
      </c>
      <c r="N37" s="182">
        <v>4.3806122448979599</v>
      </c>
      <c r="O37" s="237">
        <v>133</v>
      </c>
      <c r="P37" s="22"/>
      <c r="Q37"/>
      <c r="R37" s="181"/>
      <c r="S37" s="46"/>
      <c r="T37" s="8"/>
      <c r="U37" s="8"/>
    </row>
    <row r="38" spans="3:21" x14ac:dyDescent="0.2">
      <c r="C38" s="76" t="s">
        <v>464</v>
      </c>
      <c r="D38" s="93">
        <v>1</v>
      </c>
      <c r="J38" s="22">
        <v>6</v>
      </c>
      <c r="K38" s="74">
        <v>32</v>
      </c>
      <c r="L38" s="180">
        <v>1.3312459016393443</v>
      </c>
      <c r="M38" s="82">
        <v>89</v>
      </c>
      <c r="N38" s="182">
        <v>0.13497191011235954</v>
      </c>
      <c r="O38" s="237">
        <v>260</v>
      </c>
      <c r="P38" s="22"/>
      <c r="Q38"/>
      <c r="R38" s="181"/>
      <c r="S38" s="46"/>
      <c r="T38" s="8"/>
      <c r="U38" s="8"/>
    </row>
    <row r="39" spans="3:21" x14ac:dyDescent="0.2">
      <c r="C39" s="76" t="s">
        <v>465</v>
      </c>
      <c r="D39" s="93">
        <v>2</v>
      </c>
      <c r="J39" s="22">
        <v>6</v>
      </c>
      <c r="K39" s="74">
        <v>33</v>
      </c>
      <c r="L39" s="180">
        <v>1.3312459016393443</v>
      </c>
      <c r="M39" s="82">
        <v>82</v>
      </c>
      <c r="N39" s="182">
        <v>0.15669634146341466</v>
      </c>
      <c r="O39" s="237">
        <v>260</v>
      </c>
      <c r="P39" s="22"/>
      <c r="Q39"/>
      <c r="R39" s="181"/>
      <c r="S39" s="46"/>
      <c r="T39" s="8"/>
      <c r="U39" s="8"/>
    </row>
    <row r="40" spans="3:21" x14ac:dyDescent="0.2">
      <c r="C40" s="76" t="s">
        <v>466</v>
      </c>
      <c r="D40" s="93">
        <v>3</v>
      </c>
      <c r="J40" s="22">
        <v>6</v>
      </c>
      <c r="K40" s="74">
        <v>34</v>
      </c>
      <c r="L40" s="180">
        <v>1.3312459016393443</v>
      </c>
      <c r="M40" s="82">
        <v>45</v>
      </c>
      <c r="N40" s="182">
        <v>0.31315555555555558</v>
      </c>
      <c r="O40" s="237">
        <v>260</v>
      </c>
      <c r="P40" s="22"/>
      <c r="Q40"/>
      <c r="R40" s="181"/>
      <c r="S40" s="46"/>
      <c r="T40" s="8"/>
      <c r="U40" s="8"/>
    </row>
    <row r="41" spans="3:21" x14ac:dyDescent="0.2">
      <c r="C41" s="76" t="s">
        <v>467</v>
      </c>
      <c r="D41" s="27">
        <v>4</v>
      </c>
      <c r="J41" s="22">
        <v>6</v>
      </c>
      <c r="K41" s="74">
        <v>35</v>
      </c>
      <c r="L41" s="180">
        <v>1.3312459016393443</v>
      </c>
      <c r="M41" s="82">
        <v>156</v>
      </c>
      <c r="N41" s="182">
        <v>0.24757179487179481</v>
      </c>
      <c r="O41" s="237">
        <v>260</v>
      </c>
      <c r="P41" s="22"/>
      <c r="Q41"/>
      <c r="R41" s="181"/>
      <c r="S41" s="46"/>
      <c r="T41" s="8"/>
      <c r="U41" s="8"/>
    </row>
    <row r="42" spans="3:21" x14ac:dyDescent="0.2">
      <c r="C42" s="76" t="s">
        <v>468</v>
      </c>
      <c r="D42" s="27">
        <v>5</v>
      </c>
      <c r="J42" s="22">
        <v>6</v>
      </c>
      <c r="K42" s="74">
        <v>36</v>
      </c>
      <c r="L42" s="180">
        <v>1.3312459016393443</v>
      </c>
      <c r="M42" s="82">
        <v>68</v>
      </c>
      <c r="N42" s="182">
        <v>2.8787500000000001</v>
      </c>
      <c r="O42" s="237">
        <v>260</v>
      </c>
      <c r="P42" s="22"/>
      <c r="Q42"/>
      <c r="R42" s="181"/>
      <c r="S42" s="46"/>
      <c r="T42" s="8"/>
      <c r="U42" s="8"/>
    </row>
    <row r="43" spans="3:21" x14ac:dyDescent="0.2">
      <c r="C43" s="76" t="s">
        <v>469</v>
      </c>
      <c r="D43" s="27">
        <v>6</v>
      </c>
      <c r="J43" s="22">
        <v>6</v>
      </c>
      <c r="K43" s="74">
        <v>37</v>
      </c>
      <c r="L43" s="180">
        <v>1.3312459016393443</v>
      </c>
      <c r="M43" s="82">
        <v>39</v>
      </c>
      <c r="N43" s="182">
        <v>0.18494871794871795</v>
      </c>
      <c r="O43" s="237">
        <v>260</v>
      </c>
      <c r="P43" s="22"/>
      <c r="Q43"/>
      <c r="R43" s="181"/>
      <c r="S43" s="46"/>
      <c r="T43" s="8"/>
      <c r="U43" s="8"/>
    </row>
    <row r="44" spans="3:21" x14ac:dyDescent="0.2">
      <c r="C44" s="76" t="s">
        <v>470</v>
      </c>
      <c r="D44" s="27">
        <v>7</v>
      </c>
      <c r="J44" s="22">
        <v>6</v>
      </c>
      <c r="K44" s="74">
        <v>38</v>
      </c>
      <c r="L44" s="180">
        <v>1.3312459016393443</v>
      </c>
      <c r="M44" s="82">
        <v>92</v>
      </c>
      <c r="N44" s="182">
        <v>9.8086956521739127E-2</v>
      </c>
      <c r="O44" s="237">
        <v>260</v>
      </c>
      <c r="P44" s="22"/>
      <c r="Q44"/>
      <c r="R44" s="181"/>
      <c r="S44" s="46"/>
      <c r="T44" s="8"/>
      <c r="U44" s="8"/>
    </row>
    <row r="45" spans="3:21" x14ac:dyDescent="0.2">
      <c r="C45" s="76" t="s">
        <v>471</v>
      </c>
      <c r="D45" s="27">
        <v>8</v>
      </c>
      <c r="J45" s="22">
        <v>6</v>
      </c>
      <c r="K45" s="74">
        <v>39</v>
      </c>
      <c r="L45" s="180">
        <v>1.3312459016393443</v>
      </c>
      <c r="M45" s="82">
        <v>167</v>
      </c>
      <c r="N45" s="182">
        <v>0.42139820359281444</v>
      </c>
      <c r="O45" s="237">
        <v>260</v>
      </c>
      <c r="P45" s="22"/>
      <c r="Q45"/>
      <c r="R45" s="181"/>
      <c r="S45" s="46"/>
    </row>
    <row r="46" spans="3:21" x14ac:dyDescent="0.2">
      <c r="C46" s="76" t="s">
        <v>472</v>
      </c>
      <c r="D46" s="27">
        <v>9</v>
      </c>
      <c r="J46" s="22">
        <v>6</v>
      </c>
      <c r="K46" s="74">
        <v>40</v>
      </c>
      <c r="L46" s="180">
        <v>1.3312459016393443</v>
      </c>
      <c r="M46" s="82">
        <v>141</v>
      </c>
      <c r="N46" s="182">
        <v>0.2519645390070922</v>
      </c>
      <c r="O46" s="237">
        <v>260</v>
      </c>
      <c r="P46" s="22"/>
      <c r="Q46"/>
      <c r="R46" s="181"/>
      <c r="S46" s="46"/>
    </row>
    <row r="47" spans="3:21" x14ac:dyDescent="0.2">
      <c r="C47" s="76" t="s">
        <v>473</v>
      </c>
      <c r="D47" s="27">
        <v>10</v>
      </c>
      <c r="J47" s="22">
        <v>6</v>
      </c>
      <c r="K47" s="74">
        <v>41</v>
      </c>
      <c r="L47" s="180">
        <v>1.3312459016393443</v>
      </c>
      <c r="M47" s="82">
        <v>124</v>
      </c>
      <c r="N47" s="182">
        <v>2.1389225806451613</v>
      </c>
      <c r="O47" s="237">
        <v>260</v>
      </c>
      <c r="P47" s="22"/>
      <c r="Q47"/>
      <c r="R47" s="181"/>
      <c r="S47" s="46"/>
    </row>
    <row r="48" spans="3:21" x14ac:dyDescent="0.2">
      <c r="C48" s="76" t="s">
        <v>474</v>
      </c>
      <c r="D48" s="27">
        <v>11</v>
      </c>
      <c r="J48" s="22">
        <v>6</v>
      </c>
      <c r="K48" s="74">
        <v>42</v>
      </c>
      <c r="L48" s="180">
        <v>1.3312459016393443</v>
      </c>
      <c r="M48" s="82">
        <v>736</v>
      </c>
      <c r="N48" s="182">
        <v>1.8499649456521738</v>
      </c>
      <c r="O48" s="237">
        <v>260</v>
      </c>
      <c r="P48" s="22"/>
      <c r="Q48"/>
      <c r="R48" s="181"/>
      <c r="S48" s="46"/>
    </row>
    <row r="49" spans="3:19" x14ac:dyDescent="0.2">
      <c r="C49" s="76" t="s">
        <v>475</v>
      </c>
      <c r="D49" s="27">
        <v>12</v>
      </c>
      <c r="J49" s="22">
        <v>6</v>
      </c>
      <c r="K49" s="74">
        <v>43</v>
      </c>
      <c r="L49" s="180">
        <v>1.3312459016393443</v>
      </c>
      <c r="M49" s="82">
        <v>358</v>
      </c>
      <c r="N49" s="182">
        <v>10.851061452513967</v>
      </c>
      <c r="O49" s="237">
        <v>260</v>
      </c>
      <c r="P49" s="22"/>
      <c r="Q49"/>
      <c r="R49" s="181"/>
      <c r="S49" s="46"/>
    </row>
    <row r="50" spans="3:19" x14ac:dyDescent="0.2">
      <c r="C50" s="76" t="s">
        <v>476</v>
      </c>
      <c r="D50" s="27">
        <v>13</v>
      </c>
      <c r="J50" s="22">
        <v>7</v>
      </c>
      <c r="K50" s="74">
        <v>44</v>
      </c>
      <c r="L50" s="180">
        <v>1.3312459016393443</v>
      </c>
      <c r="M50" s="82">
        <v>97</v>
      </c>
      <c r="N50" s="182">
        <v>0.20537113402061855</v>
      </c>
      <c r="O50" s="237">
        <v>412</v>
      </c>
      <c r="P50" s="22"/>
      <c r="Q50"/>
      <c r="R50" s="181"/>
      <c r="S50" s="46"/>
    </row>
    <row r="51" spans="3:19" x14ac:dyDescent="0.2">
      <c r="C51" s="76" t="s">
        <v>477</v>
      </c>
      <c r="D51" s="27">
        <v>14</v>
      </c>
      <c r="J51" s="22">
        <v>7</v>
      </c>
      <c r="K51" s="74">
        <v>45</v>
      </c>
      <c r="L51" s="180">
        <v>1.3312459016393443</v>
      </c>
      <c r="M51" s="82">
        <v>31</v>
      </c>
      <c r="N51" s="182">
        <v>0.40841935483870967</v>
      </c>
      <c r="O51" s="237">
        <v>412</v>
      </c>
      <c r="P51" s="22"/>
      <c r="Q51"/>
      <c r="R51" s="181"/>
      <c r="S51" s="46"/>
    </row>
    <row r="52" spans="3:19" x14ac:dyDescent="0.2">
      <c r="C52" s="76" t="s">
        <v>478</v>
      </c>
      <c r="D52" s="27">
        <v>15</v>
      </c>
      <c r="J52" s="22">
        <v>7</v>
      </c>
      <c r="K52" s="74">
        <v>46</v>
      </c>
      <c r="L52" s="180">
        <v>1.3312459016393443</v>
      </c>
      <c r="M52" s="82">
        <v>60</v>
      </c>
      <c r="N52" s="182">
        <v>0.23068333333333332</v>
      </c>
      <c r="O52" s="237">
        <v>412</v>
      </c>
      <c r="P52" s="22"/>
      <c r="Q52"/>
      <c r="R52" s="181"/>
      <c r="S52" s="46"/>
    </row>
    <row r="53" spans="3:19" x14ac:dyDescent="0.2">
      <c r="C53" s="76" t="s">
        <v>479</v>
      </c>
      <c r="D53" s="27">
        <v>16</v>
      </c>
      <c r="J53" s="22">
        <v>7</v>
      </c>
      <c r="K53" s="74">
        <v>47</v>
      </c>
      <c r="L53" s="180">
        <v>1.3312459016393443</v>
      </c>
      <c r="M53" s="82">
        <v>70</v>
      </c>
      <c r="N53" s="182">
        <v>4.5666428571428579</v>
      </c>
      <c r="O53" s="237">
        <v>412</v>
      </c>
      <c r="P53" s="22"/>
      <c r="Q53"/>
      <c r="R53" s="181"/>
      <c r="S53" s="46"/>
    </row>
    <row r="54" spans="3:19" x14ac:dyDescent="0.2">
      <c r="C54" s="76" t="s">
        <v>480</v>
      </c>
      <c r="D54" s="27">
        <v>17</v>
      </c>
      <c r="J54" s="22">
        <v>7</v>
      </c>
      <c r="K54" s="74">
        <v>48</v>
      </c>
      <c r="L54" s="180">
        <v>1.3312459016393443</v>
      </c>
      <c r="M54" s="82">
        <v>161</v>
      </c>
      <c r="N54" s="182">
        <v>4.5764783602484478</v>
      </c>
      <c r="O54" s="237">
        <v>412</v>
      </c>
      <c r="P54" s="22"/>
      <c r="Q54"/>
      <c r="R54" s="181"/>
      <c r="S54" s="46"/>
    </row>
    <row r="55" spans="3:19" x14ac:dyDescent="0.2">
      <c r="C55" s="76" t="s">
        <v>481</v>
      </c>
      <c r="D55" s="27">
        <v>18</v>
      </c>
      <c r="J55" s="22">
        <v>7</v>
      </c>
      <c r="K55" s="74">
        <v>49</v>
      </c>
      <c r="L55" s="180">
        <v>1.3312459016393443</v>
      </c>
      <c r="M55" s="82">
        <v>50</v>
      </c>
      <c r="N55" s="182">
        <v>0.3931</v>
      </c>
      <c r="O55" s="237">
        <v>412</v>
      </c>
      <c r="P55" s="22"/>
      <c r="Q55"/>
      <c r="R55" s="181"/>
      <c r="S55" s="46"/>
    </row>
    <row r="56" spans="3:19" x14ac:dyDescent="0.2">
      <c r="C56" s="76" t="s">
        <v>482</v>
      </c>
      <c r="D56" s="27">
        <v>19</v>
      </c>
      <c r="J56" s="22">
        <v>7</v>
      </c>
      <c r="K56" s="74">
        <v>50</v>
      </c>
      <c r="L56" s="180">
        <v>1.5882142857142856</v>
      </c>
      <c r="M56" s="82">
        <v>186</v>
      </c>
      <c r="N56" s="182">
        <v>0.1728709677419355</v>
      </c>
      <c r="O56" s="237">
        <v>412</v>
      </c>
      <c r="P56" s="22"/>
      <c r="Q56"/>
      <c r="R56" s="181"/>
      <c r="S56" s="46"/>
    </row>
    <row r="57" spans="3:19" x14ac:dyDescent="0.2">
      <c r="C57" s="76" t="s">
        <v>483</v>
      </c>
      <c r="D57" s="27">
        <v>20</v>
      </c>
      <c r="J57" s="22">
        <v>7</v>
      </c>
      <c r="K57" s="74">
        <v>51</v>
      </c>
      <c r="L57" s="180">
        <v>1.5882142857142856</v>
      </c>
      <c r="M57" s="82">
        <v>331</v>
      </c>
      <c r="N57" s="182">
        <v>0.94058610271903331</v>
      </c>
      <c r="O57" s="237">
        <v>412</v>
      </c>
      <c r="P57" s="22"/>
      <c r="Q57"/>
      <c r="R57" s="181"/>
      <c r="S57" s="46"/>
    </row>
    <row r="58" spans="3:19" x14ac:dyDescent="0.2">
      <c r="C58" s="76" t="s">
        <v>484</v>
      </c>
      <c r="D58" s="27">
        <v>21</v>
      </c>
      <c r="J58" s="22">
        <v>7</v>
      </c>
      <c r="K58" s="74">
        <v>52</v>
      </c>
      <c r="L58" s="180">
        <v>1.5882142857142856</v>
      </c>
      <c r="M58" s="82">
        <v>209</v>
      </c>
      <c r="N58" s="182">
        <v>0.38048564593301437</v>
      </c>
      <c r="O58" s="237">
        <v>412</v>
      </c>
      <c r="P58" s="22"/>
      <c r="Q58"/>
      <c r="R58" s="181"/>
      <c r="S58" s="46"/>
    </row>
    <row r="59" spans="3:19" x14ac:dyDescent="0.2">
      <c r="C59" s="76" t="s">
        <v>485</v>
      </c>
      <c r="D59" s="27">
        <v>22</v>
      </c>
      <c r="J59" s="22">
        <v>7</v>
      </c>
      <c r="K59" s="74">
        <v>53</v>
      </c>
      <c r="L59" s="180">
        <v>1.5882142857142856</v>
      </c>
      <c r="M59" s="82">
        <v>197</v>
      </c>
      <c r="N59" s="182">
        <v>2.2535898477157357</v>
      </c>
      <c r="O59" s="237">
        <v>412</v>
      </c>
      <c r="P59" s="22"/>
      <c r="Q59"/>
      <c r="R59" s="181"/>
      <c r="S59" s="46"/>
    </row>
    <row r="60" spans="3:19" x14ac:dyDescent="0.2">
      <c r="C60" s="76" t="s">
        <v>486</v>
      </c>
      <c r="D60" s="27">
        <v>23</v>
      </c>
      <c r="J60" s="22">
        <v>7</v>
      </c>
      <c r="K60" s="74">
        <v>54</v>
      </c>
      <c r="L60" s="180">
        <v>1.5882142857142856</v>
      </c>
      <c r="M60" s="82">
        <v>979</v>
      </c>
      <c r="N60" s="182">
        <v>3.3247385086823287</v>
      </c>
      <c r="O60" s="237">
        <v>412</v>
      </c>
      <c r="P60" s="22"/>
      <c r="Q60"/>
      <c r="R60" s="181"/>
      <c r="S60" s="46"/>
    </row>
    <row r="61" spans="3:19" x14ac:dyDescent="0.2">
      <c r="C61" s="76" t="s">
        <v>487</v>
      </c>
      <c r="D61" s="27">
        <v>24</v>
      </c>
      <c r="J61" s="22">
        <v>7</v>
      </c>
      <c r="K61" s="74">
        <v>55</v>
      </c>
      <c r="L61" s="180">
        <v>1.5882142857142856</v>
      </c>
      <c r="M61" s="82">
        <v>559</v>
      </c>
      <c r="N61" s="182">
        <v>13.171741198568874</v>
      </c>
      <c r="O61" s="237">
        <v>412</v>
      </c>
      <c r="P61" s="22"/>
      <c r="Q61"/>
      <c r="R61" s="181"/>
      <c r="S61" s="46"/>
    </row>
    <row r="62" spans="3:19" x14ac:dyDescent="0.2">
      <c r="J62" s="22">
        <v>7</v>
      </c>
      <c r="K62" s="74">
        <v>56</v>
      </c>
      <c r="L62" s="180">
        <v>1.5882142857142856</v>
      </c>
      <c r="M62" s="82">
        <v>44</v>
      </c>
      <c r="N62" s="182">
        <v>29.436136295454549</v>
      </c>
      <c r="O62" s="237">
        <v>412</v>
      </c>
      <c r="P62" s="22"/>
      <c r="Q62"/>
      <c r="R62" s="181"/>
      <c r="S62" s="46"/>
    </row>
    <row r="63" spans="3:19" x14ac:dyDescent="0.2">
      <c r="J63" s="22">
        <v>8</v>
      </c>
      <c r="K63" s="74">
        <v>57</v>
      </c>
      <c r="L63" s="180">
        <v>1.5882142857142856</v>
      </c>
      <c r="M63" s="82">
        <v>254</v>
      </c>
      <c r="N63" s="182">
        <v>3.5498385826771655</v>
      </c>
      <c r="O63" s="237">
        <v>690</v>
      </c>
      <c r="P63" s="22"/>
      <c r="Q63"/>
      <c r="R63" s="181"/>
      <c r="S63" s="46"/>
    </row>
    <row r="64" spans="3:19" x14ac:dyDescent="0.2">
      <c r="J64" s="22">
        <v>8</v>
      </c>
      <c r="K64" s="74">
        <v>58</v>
      </c>
      <c r="L64" s="180">
        <v>1.5882142857142856</v>
      </c>
      <c r="M64" s="82">
        <v>44</v>
      </c>
      <c r="N64" s="182">
        <v>0.81634090909090917</v>
      </c>
      <c r="O64" s="237">
        <v>690</v>
      </c>
      <c r="P64" s="22"/>
      <c r="Q64"/>
      <c r="R64" s="181"/>
      <c r="S64" s="46"/>
    </row>
    <row r="65" spans="10:19" x14ac:dyDescent="0.2">
      <c r="J65" s="22">
        <v>8</v>
      </c>
      <c r="K65" s="74">
        <v>59</v>
      </c>
      <c r="L65" s="180">
        <v>1.5882142857142856</v>
      </c>
      <c r="M65" s="82">
        <v>79</v>
      </c>
      <c r="N65" s="182">
        <v>2.6474936708860759</v>
      </c>
      <c r="O65" s="237">
        <v>690</v>
      </c>
      <c r="P65" s="22"/>
      <c r="Q65"/>
      <c r="R65" s="181"/>
      <c r="S65" s="46"/>
    </row>
    <row r="66" spans="10:19" x14ac:dyDescent="0.2">
      <c r="J66" s="22">
        <v>8</v>
      </c>
      <c r="K66" s="74">
        <v>60</v>
      </c>
      <c r="L66" s="180">
        <v>1.5882142857142856</v>
      </c>
      <c r="M66" s="82">
        <v>31</v>
      </c>
      <c r="N66" s="182">
        <v>20.935483645161291</v>
      </c>
      <c r="O66" s="237">
        <v>690</v>
      </c>
      <c r="P66" s="22"/>
      <c r="Q66"/>
      <c r="R66" s="181"/>
      <c r="S66" s="46"/>
    </row>
    <row r="67" spans="10:19" x14ac:dyDescent="0.2">
      <c r="J67" s="22">
        <v>8</v>
      </c>
      <c r="K67" s="74">
        <v>61</v>
      </c>
      <c r="L67" s="180">
        <v>1.2501226993865029</v>
      </c>
      <c r="M67" s="82">
        <v>559</v>
      </c>
      <c r="N67" s="182">
        <v>4.1192397137745971</v>
      </c>
      <c r="O67" s="237">
        <v>690</v>
      </c>
      <c r="P67" s="22"/>
      <c r="Q67"/>
      <c r="R67" s="181"/>
      <c r="S67" s="46"/>
    </row>
    <row r="68" spans="10:19" x14ac:dyDescent="0.2">
      <c r="J68" s="22">
        <v>8</v>
      </c>
      <c r="K68" s="74">
        <v>62</v>
      </c>
      <c r="L68" s="180">
        <v>1.2501226993865029</v>
      </c>
      <c r="M68" s="82">
        <v>137</v>
      </c>
      <c r="N68" s="182">
        <v>13.645328613138688</v>
      </c>
      <c r="O68" s="237">
        <v>690</v>
      </c>
      <c r="P68" s="22"/>
      <c r="Q68"/>
      <c r="R68" s="181"/>
      <c r="S68" s="46"/>
    </row>
    <row r="69" spans="10:19" x14ac:dyDescent="0.2">
      <c r="J69" s="22">
        <v>8</v>
      </c>
      <c r="K69" s="74">
        <v>63</v>
      </c>
      <c r="L69" s="180">
        <v>1.2501226993865029</v>
      </c>
      <c r="M69" s="82">
        <v>33</v>
      </c>
      <c r="N69" s="182">
        <v>19.127824242424246</v>
      </c>
      <c r="O69" s="237">
        <v>690</v>
      </c>
      <c r="P69" s="22"/>
      <c r="Q69"/>
      <c r="R69" s="181"/>
      <c r="S69" s="46"/>
    </row>
    <row r="70" spans="10:19" x14ac:dyDescent="0.2">
      <c r="J70" s="22">
        <v>9</v>
      </c>
      <c r="K70" s="74">
        <v>64</v>
      </c>
      <c r="L70" s="180">
        <v>1.2501226993865029</v>
      </c>
      <c r="M70" s="82">
        <v>49</v>
      </c>
      <c r="N70" s="182">
        <v>0.24916326530612243</v>
      </c>
      <c r="O70" s="237">
        <v>133</v>
      </c>
      <c r="P70" s="22"/>
      <c r="Q70"/>
      <c r="R70" s="181"/>
      <c r="S70" s="46"/>
    </row>
    <row r="71" spans="10:19" x14ac:dyDescent="0.2">
      <c r="J71" s="22">
        <v>9</v>
      </c>
      <c r="K71" s="74">
        <v>65</v>
      </c>
      <c r="L71" s="180">
        <v>1.2501226993865029</v>
      </c>
      <c r="M71" s="82">
        <v>300</v>
      </c>
      <c r="N71" s="182">
        <v>0.14126066666666667</v>
      </c>
      <c r="O71" s="237">
        <v>133</v>
      </c>
      <c r="P71" s="22"/>
      <c r="Q71"/>
      <c r="R71" s="181"/>
      <c r="S71" s="46"/>
    </row>
    <row r="72" spans="10:19" x14ac:dyDescent="0.2">
      <c r="J72" s="22">
        <v>9</v>
      </c>
      <c r="K72" s="74">
        <v>66</v>
      </c>
      <c r="L72" s="180">
        <v>1.2501226993865029</v>
      </c>
      <c r="M72" s="82">
        <v>160</v>
      </c>
      <c r="N72" s="182">
        <v>9.6625000000000003E-2</v>
      </c>
      <c r="O72" s="237">
        <v>133</v>
      </c>
      <c r="P72" s="22"/>
      <c r="Q72"/>
      <c r="R72" s="181"/>
      <c r="S72" s="46"/>
    </row>
    <row r="73" spans="10:19" x14ac:dyDescent="0.2">
      <c r="J73" s="22">
        <v>10</v>
      </c>
      <c r="K73" s="74">
        <v>67</v>
      </c>
      <c r="L73" s="180">
        <v>1.2501226993865029</v>
      </c>
      <c r="M73" s="82">
        <v>386</v>
      </c>
      <c r="N73" s="182">
        <v>0.3201502590673575</v>
      </c>
      <c r="O73" s="237">
        <v>220</v>
      </c>
      <c r="P73" s="22"/>
      <c r="Q73"/>
      <c r="R73" s="181"/>
      <c r="S73" s="46"/>
    </row>
    <row r="74" spans="10:19" x14ac:dyDescent="0.2">
      <c r="J74" s="22">
        <v>10</v>
      </c>
      <c r="K74" s="74">
        <v>68</v>
      </c>
      <c r="L74" s="180">
        <v>1.2501226993865029</v>
      </c>
      <c r="M74" s="82">
        <v>1539</v>
      </c>
      <c r="N74" s="182">
        <v>0.27825536062378164</v>
      </c>
      <c r="O74" s="237">
        <v>220</v>
      </c>
      <c r="P74" s="22"/>
      <c r="Q74"/>
      <c r="R74" s="181"/>
      <c r="S74" s="46"/>
    </row>
    <row r="75" spans="10:19" x14ac:dyDescent="0.2">
      <c r="J75" s="22">
        <v>10</v>
      </c>
      <c r="K75" s="74">
        <v>69</v>
      </c>
      <c r="L75" s="180">
        <v>1.2501226993865029</v>
      </c>
      <c r="M75" s="82">
        <v>111</v>
      </c>
      <c r="N75" s="182">
        <v>0.12653243243243245</v>
      </c>
      <c r="O75" s="237">
        <v>220</v>
      </c>
      <c r="P75" s="22"/>
      <c r="Q75"/>
      <c r="R75" s="181"/>
      <c r="S75" s="46"/>
    </row>
    <row r="76" spans="10:19" x14ac:dyDescent="0.2">
      <c r="J76" s="22">
        <v>10</v>
      </c>
      <c r="K76" s="74">
        <v>70</v>
      </c>
      <c r="L76" s="180">
        <v>1.2501226993865029</v>
      </c>
      <c r="M76" s="82">
        <v>32</v>
      </c>
      <c r="N76" s="182">
        <v>0.223953125</v>
      </c>
      <c r="O76" s="237">
        <v>220</v>
      </c>
      <c r="P76" s="22"/>
      <c r="Q76"/>
      <c r="R76" s="181"/>
      <c r="S76" s="46"/>
    </row>
    <row r="77" spans="10:19" x14ac:dyDescent="0.2">
      <c r="J77" s="22">
        <v>11</v>
      </c>
      <c r="K77" s="74">
        <v>71</v>
      </c>
      <c r="L77" s="180">
        <v>1.2501226993865029</v>
      </c>
      <c r="M77" s="82">
        <v>49</v>
      </c>
      <c r="N77" s="182">
        <v>0.90802040816326535</v>
      </c>
      <c r="O77" s="237">
        <v>411</v>
      </c>
      <c r="P77" s="22"/>
      <c r="Q77"/>
      <c r="R77" s="181"/>
      <c r="S77" s="46"/>
    </row>
    <row r="78" spans="10:19" x14ac:dyDescent="0.2">
      <c r="J78" s="22">
        <v>11</v>
      </c>
      <c r="K78" s="74">
        <v>72</v>
      </c>
      <c r="L78" s="180">
        <v>1.2501226993865029</v>
      </c>
      <c r="M78" s="82">
        <v>33</v>
      </c>
      <c r="N78" s="182">
        <v>0.20899999999999999</v>
      </c>
      <c r="O78" s="237">
        <v>411</v>
      </c>
      <c r="P78" s="22"/>
      <c r="Q78"/>
      <c r="R78" s="181"/>
      <c r="S78" s="46"/>
    </row>
    <row r="79" spans="10:19" x14ac:dyDescent="0.2">
      <c r="J79" s="22">
        <v>11</v>
      </c>
      <c r="K79" s="74">
        <v>73</v>
      </c>
      <c r="L79" s="180">
        <v>1.2501226993865029</v>
      </c>
      <c r="M79" s="82">
        <v>812</v>
      </c>
      <c r="N79" s="182">
        <v>0.59862315270935951</v>
      </c>
      <c r="O79" s="237">
        <v>411</v>
      </c>
      <c r="P79" s="22"/>
      <c r="Q79"/>
      <c r="R79" s="181"/>
      <c r="S79" s="46"/>
    </row>
    <row r="80" spans="10:19" x14ac:dyDescent="0.2">
      <c r="J80" s="22">
        <v>11</v>
      </c>
      <c r="K80" s="74">
        <v>74</v>
      </c>
      <c r="L80" s="180">
        <v>1.2501226993865029</v>
      </c>
      <c r="M80" s="82">
        <v>517</v>
      </c>
      <c r="N80" s="182">
        <v>0.33415087040618952</v>
      </c>
      <c r="O80" s="237">
        <v>411</v>
      </c>
      <c r="P80" s="22"/>
      <c r="Q80"/>
      <c r="R80" s="181"/>
      <c r="S80" s="46"/>
    </row>
    <row r="81" spans="10:19" x14ac:dyDescent="0.2">
      <c r="J81" s="22">
        <v>11</v>
      </c>
      <c r="K81" s="74">
        <v>75</v>
      </c>
      <c r="L81" s="180">
        <v>1.2501226993865029</v>
      </c>
      <c r="M81" s="82">
        <v>85</v>
      </c>
      <c r="N81" s="182">
        <v>0.21713882352941175</v>
      </c>
      <c r="O81" s="237">
        <v>411</v>
      </c>
      <c r="P81" s="22"/>
      <c r="Q81"/>
      <c r="R81" s="181"/>
      <c r="S81" s="46"/>
    </row>
    <row r="82" spans="10:19" x14ac:dyDescent="0.2">
      <c r="J82" s="22">
        <v>11</v>
      </c>
      <c r="K82" s="74">
        <v>76</v>
      </c>
      <c r="L82" s="180">
        <v>1.2501226993865029</v>
      </c>
      <c r="M82" s="82">
        <v>371</v>
      </c>
      <c r="N82" s="182">
        <v>0.60696226415094345</v>
      </c>
      <c r="O82" s="237">
        <v>411</v>
      </c>
      <c r="P82" s="22"/>
      <c r="Q82"/>
      <c r="R82" s="181"/>
      <c r="S82" s="46"/>
    </row>
    <row r="83" spans="10:19" x14ac:dyDescent="0.2">
      <c r="J83" s="22">
        <v>11</v>
      </c>
      <c r="K83" s="74">
        <v>77</v>
      </c>
      <c r="L83" s="180">
        <v>1.2501226993865029</v>
      </c>
      <c r="M83" s="82">
        <v>74</v>
      </c>
      <c r="N83" s="182">
        <v>0.26386756756756757</v>
      </c>
      <c r="O83" s="237">
        <v>411</v>
      </c>
      <c r="P83" s="22"/>
      <c r="Q83"/>
      <c r="R83" s="181"/>
      <c r="S83" s="46"/>
    </row>
    <row r="84" spans="10:19" x14ac:dyDescent="0.2">
      <c r="J84" s="22">
        <v>12</v>
      </c>
      <c r="K84" s="74">
        <v>78</v>
      </c>
      <c r="L84" s="180">
        <v>1.2501226993865029</v>
      </c>
      <c r="M84" s="82">
        <v>200</v>
      </c>
      <c r="N84" s="182">
        <v>0.83304499999999992</v>
      </c>
      <c r="O84" s="237">
        <v>621</v>
      </c>
      <c r="P84" s="22"/>
      <c r="Q84"/>
      <c r="R84" s="181"/>
      <c r="S84" s="46"/>
    </row>
    <row r="85" spans="10:19" x14ac:dyDescent="0.2">
      <c r="J85" s="22">
        <v>12</v>
      </c>
      <c r="K85" s="74">
        <v>79</v>
      </c>
      <c r="L85" s="180">
        <v>1.2501226993865029</v>
      </c>
      <c r="M85" s="82">
        <v>289</v>
      </c>
      <c r="N85" s="182">
        <v>0.75084775086505195</v>
      </c>
      <c r="O85" s="237">
        <v>621</v>
      </c>
      <c r="P85" s="22"/>
      <c r="Q85"/>
      <c r="R85" s="181"/>
      <c r="S85" s="46"/>
    </row>
    <row r="86" spans="10:19" x14ac:dyDescent="0.2">
      <c r="J86" s="22">
        <v>12</v>
      </c>
      <c r="K86" s="74">
        <v>80</v>
      </c>
      <c r="L86" s="180">
        <v>1.2501226993865029</v>
      </c>
      <c r="M86" s="82">
        <v>1029</v>
      </c>
      <c r="N86" s="182">
        <v>0.69157434402332363</v>
      </c>
      <c r="O86" s="237">
        <v>621</v>
      </c>
      <c r="P86" s="22"/>
      <c r="Q86"/>
      <c r="R86" s="181"/>
      <c r="S86" s="46"/>
    </row>
    <row r="87" spans="10:19" x14ac:dyDescent="0.2">
      <c r="J87" s="22">
        <v>12</v>
      </c>
      <c r="K87" s="74">
        <v>81</v>
      </c>
      <c r="L87" s="180">
        <v>1.2501226993865029</v>
      </c>
      <c r="M87" s="82">
        <v>430</v>
      </c>
      <c r="N87" s="182">
        <v>0.54056511627906978</v>
      </c>
      <c r="O87" s="237">
        <v>621</v>
      </c>
      <c r="P87" s="22"/>
      <c r="Q87"/>
      <c r="R87" s="181"/>
      <c r="S87" s="46"/>
    </row>
    <row r="88" spans="10:19" x14ac:dyDescent="0.2">
      <c r="J88" s="22">
        <v>12</v>
      </c>
      <c r="K88" s="74">
        <v>82</v>
      </c>
      <c r="L88" s="180">
        <v>1.2501226993865029</v>
      </c>
      <c r="M88" s="82">
        <v>71</v>
      </c>
      <c r="N88" s="182">
        <v>0.37719718309859157</v>
      </c>
      <c r="O88" s="237">
        <v>621</v>
      </c>
      <c r="P88" s="22"/>
      <c r="Q88"/>
      <c r="R88" s="181"/>
      <c r="S88" s="46"/>
    </row>
    <row r="89" spans="10:19" x14ac:dyDescent="0.2">
      <c r="J89" s="22">
        <v>12</v>
      </c>
      <c r="K89" s="74">
        <v>83</v>
      </c>
      <c r="L89" s="180">
        <v>1.2501226993865029</v>
      </c>
      <c r="M89" s="82">
        <v>46</v>
      </c>
      <c r="N89" s="182">
        <v>0.43706521739130433</v>
      </c>
      <c r="O89" s="237">
        <v>621</v>
      </c>
      <c r="P89" s="22"/>
      <c r="Q89"/>
      <c r="R89" s="181"/>
      <c r="S89" s="46"/>
    </row>
    <row r="90" spans="10:19" x14ac:dyDescent="0.2">
      <c r="J90" s="22">
        <v>13</v>
      </c>
      <c r="K90" s="74">
        <v>84</v>
      </c>
      <c r="L90" s="180">
        <v>1.2501226993865029</v>
      </c>
      <c r="M90" s="82">
        <v>127</v>
      </c>
      <c r="N90" s="182">
        <v>3.274015748031496E-2</v>
      </c>
      <c r="O90" s="237">
        <v>78</v>
      </c>
      <c r="P90" s="22"/>
      <c r="Q90"/>
      <c r="R90" s="181"/>
      <c r="S90" s="46"/>
    </row>
    <row r="91" spans="10:19" x14ac:dyDescent="0.2">
      <c r="J91" s="22">
        <v>13</v>
      </c>
      <c r="K91" s="74">
        <v>85</v>
      </c>
      <c r="L91" s="180">
        <v>1.2501226993865029</v>
      </c>
      <c r="M91" s="82">
        <v>4097</v>
      </c>
      <c r="N91" s="182">
        <v>2.6450549182328534E-2</v>
      </c>
      <c r="O91" s="237">
        <v>78</v>
      </c>
      <c r="P91" s="22"/>
      <c r="Q91"/>
      <c r="R91" s="181"/>
      <c r="S91" s="46"/>
    </row>
    <row r="92" spans="10:19" x14ac:dyDescent="0.2">
      <c r="J92" s="22">
        <v>13</v>
      </c>
      <c r="K92" s="74">
        <v>86</v>
      </c>
      <c r="L92" s="180">
        <v>1.2501226993865029</v>
      </c>
      <c r="M92" s="82">
        <v>66</v>
      </c>
      <c r="N92" s="182">
        <v>2.9696969696969694E-2</v>
      </c>
      <c r="O92" s="237">
        <v>78</v>
      </c>
      <c r="P92" s="22"/>
      <c r="Q92"/>
      <c r="R92" s="181"/>
      <c r="S92" s="46"/>
    </row>
    <row r="93" spans="10:19" x14ac:dyDescent="0.2">
      <c r="J93" s="22">
        <v>14</v>
      </c>
      <c r="K93" s="74">
        <v>87</v>
      </c>
      <c r="L93" s="180">
        <v>1.2501226993865029</v>
      </c>
      <c r="M93" s="82">
        <v>245</v>
      </c>
      <c r="N93" s="182">
        <v>5.8310204081632649E-2</v>
      </c>
      <c r="O93" s="237">
        <v>188</v>
      </c>
      <c r="P93" s="22"/>
      <c r="Q93"/>
      <c r="R93" s="181"/>
      <c r="S93" s="46"/>
    </row>
    <row r="94" spans="10:19" x14ac:dyDescent="0.2">
      <c r="J94" s="22">
        <v>14</v>
      </c>
      <c r="K94" s="74">
        <v>88</v>
      </c>
      <c r="L94" s="180">
        <v>1.2501226993865029</v>
      </c>
      <c r="M94" s="82">
        <v>2149</v>
      </c>
      <c r="N94" s="182">
        <v>5.7055095393206141E-2</v>
      </c>
      <c r="O94" s="237">
        <v>188</v>
      </c>
      <c r="P94" s="22"/>
      <c r="Q94"/>
      <c r="R94" s="181"/>
      <c r="S94" s="46"/>
    </row>
    <row r="95" spans="10:19" x14ac:dyDescent="0.2">
      <c r="J95" s="22">
        <v>14</v>
      </c>
      <c r="K95" s="74">
        <v>89</v>
      </c>
      <c r="L95" s="180">
        <v>1.2501226993865029</v>
      </c>
      <c r="M95" s="82">
        <v>39</v>
      </c>
      <c r="N95" s="182">
        <v>1.2E-2</v>
      </c>
      <c r="O95" s="237">
        <v>188</v>
      </c>
      <c r="P95" s="22"/>
      <c r="Q95"/>
      <c r="R95" s="181"/>
      <c r="S95" s="46"/>
    </row>
    <row r="96" spans="10:19" x14ac:dyDescent="0.2">
      <c r="J96" s="22">
        <v>15</v>
      </c>
      <c r="K96" s="74">
        <v>90</v>
      </c>
      <c r="L96" s="180">
        <v>1.2501226993865029</v>
      </c>
      <c r="M96" s="82">
        <v>1222</v>
      </c>
      <c r="N96" s="182">
        <v>3.5879378068739767E-2</v>
      </c>
      <c r="O96" s="237">
        <v>50</v>
      </c>
      <c r="P96" s="22"/>
      <c r="Q96"/>
      <c r="R96" s="181"/>
      <c r="S96" s="46"/>
    </row>
    <row r="97" spans="10:19" x14ac:dyDescent="0.2">
      <c r="J97" s="22">
        <v>15</v>
      </c>
      <c r="K97" s="74">
        <v>91</v>
      </c>
      <c r="L97" s="180">
        <v>1.2501226993865029</v>
      </c>
      <c r="M97" s="82">
        <v>72</v>
      </c>
      <c r="N97" s="182">
        <v>3.0138888888888889E-3</v>
      </c>
      <c r="O97" s="237">
        <v>50</v>
      </c>
      <c r="P97" s="22"/>
      <c r="Q97"/>
      <c r="R97" s="181"/>
      <c r="S97" s="46"/>
    </row>
    <row r="98" spans="10:19" x14ac:dyDescent="0.2">
      <c r="J98" s="22">
        <v>15</v>
      </c>
      <c r="K98" s="74">
        <v>92</v>
      </c>
      <c r="L98" s="180">
        <v>1.2501226993865029</v>
      </c>
      <c r="M98" s="82">
        <v>648</v>
      </c>
      <c r="N98" s="182">
        <v>1.1020061728395064E-2</v>
      </c>
      <c r="O98" s="237">
        <v>50</v>
      </c>
      <c r="P98" s="22"/>
      <c r="Q98"/>
      <c r="R98" s="181"/>
      <c r="S98" s="46"/>
    </row>
    <row r="99" spans="10:19" x14ac:dyDescent="0.2">
      <c r="J99" s="22">
        <v>15</v>
      </c>
      <c r="K99" s="74">
        <v>93</v>
      </c>
      <c r="L99" s="180">
        <v>1.2482857142857142</v>
      </c>
      <c r="M99" s="82">
        <v>55</v>
      </c>
      <c r="N99" s="182">
        <v>4.0145454545454547E-2</v>
      </c>
      <c r="O99" s="237">
        <v>50</v>
      </c>
      <c r="P99" s="22"/>
      <c r="Q99"/>
      <c r="R99" s="181"/>
      <c r="S99" s="46"/>
    </row>
    <row r="100" spans="10:19" x14ac:dyDescent="0.2">
      <c r="J100" s="22">
        <v>15</v>
      </c>
      <c r="K100" s="74">
        <v>94</v>
      </c>
      <c r="L100" s="180">
        <v>1.2482857142857142</v>
      </c>
      <c r="M100" s="82">
        <v>261</v>
      </c>
      <c r="N100" s="182">
        <v>4.3367816091954024E-2</v>
      </c>
      <c r="O100" s="237">
        <v>50</v>
      </c>
      <c r="P100" s="22"/>
      <c r="Q100"/>
      <c r="R100" s="181"/>
      <c r="S100" s="46"/>
    </row>
    <row r="101" spans="10:19" x14ac:dyDescent="0.2">
      <c r="J101" s="22">
        <v>15</v>
      </c>
      <c r="K101" s="74">
        <v>95</v>
      </c>
      <c r="L101" s="180">
        <v>1.2482857142857142</v>
      </c>
      <c r="M101" s="82">
        <v>4281</v>
      </c>
      <c r="N101" s="182">
        <v>4.9331931791637473E-2</v>
      </c>
      <c r="O101" s="237">
        <v>50</v>
      </c>
      <c r="P101" s="22"/>
      <c r="Q101"/>
      <c r="R101" s="181"/>
      <c r="S101" s="46"/>
    </row>
    <row r="102" spans="10:19" x14ac:dyDescent="0.2">
      <c r="J102" s="22">
        <v>15</v>
      </c>
      <c r="K102" s="74">
        <v>96</v>
      </c>
      <c r="L102" s="180">
        <v>1.2482857142857142</v>
      </c>
      <c r="M102" s="82">
        <v>651</v>
      </c>
      <c r="N102" s="182">
        <v>1.0750844854070662E-2</v>
      </c>
      <c r="O102" s="237">
        <v>50</v>
      </c>
      <c r="P102" s="22"/>
      <c r="Q102"/>
      <c r="R102" s="181"/>
      <c r="S102" s="46"/>
    </row>
    <row r="103" spans="10:19" x14ac:dyDescent="0.2">
      <c r="J103" s="22">
        <v>15</v>
      </c>
      <c r="K103" s="74">
        <v>97</v>
      </c>
      <c r="L103" s="180">
        <v>1.2482857142857142</v>
      </c>
      <c r="M103" s="82">
        <v>171</v>
      </c>
      <c r="N103" s="182">
        <v>4.438304093567251E-2</v>
      </c>
      <c r="O103" s="237">
        <v>50</v>
      </c>
      <c r="P103" s="22"/>
      <c r="Q103"/>
      <c r="R103" s="181"/>
      <c r="S103" s="46"/>
    </row>
    <row r="104" spans="10:19" x14ac:dyDescent="0.2">
      <c r="J104" s="22">
        <v>15</v>
      </c>
      <c r="K104" s="74">
        <v>98</v>
      </c>
      <c r="L104" s="180">
        <v>1.2482857142857142</v>
      </c>
      <c r="M104" s="82">
        <v>91</v>
      </c>
      <c r="N104" s="182">
        <v>1.2395604395604396E-2</v>
      </c>
      <c r="O104" s="237">
        <v>50</v>
      </c>
      <c r="P104" s="22"/>
      <c r="Q104"/>
      <c r="R104" s="181"/>
      <c r="S104" s="46"/>
    </row>
    <row r="105" spans="10:19" x14ac:dyDescent="0.2">
      <c r="J105" s="22">
        <v>15</v>
      </c>
      <c r="K105" s="74">
        <v>99</v>
      </c>
      <c r="L105" s="180">
        <v>1.2482857142857142</v>
      </c>
      <c r="M105" s="82">
        <v>60</v>
      </c>
      <c r="N105" s="182">
        <v>1.0699999999999999E-2</v>
      </c>
      <c r="O105" s="237">
        <v>50</v>
      </c>
      <c r="P105" s="22"/>
      <c r="Q105"/>
      <c r="R105" s="181"/>
      <c r="S105" s="46"/>
    </row>
    <row r="106" spans="10:19" x14ac:dyDescent="0.2">
      <c r="J106" s="22">
        <v>15</v>
      </c>
      <c r="K106" s="74">
        <v>100</v>
      </c>
      <c r="L106" s="180">
        <v>1.2482857142857142</v>
      </c>
      <c r="M106" s="82">
        <v>111</v>
      </c>
      <c r="N106" s="182">
        <v>2.1927927927927929E-2</v>
      </c>
      <c r="O106" s="237">
        <v>50</v>
      </c>
      <c r="P106" s="22"/>
      <c r="Q106"/>
      <c r="R106" s="181"/>
      <c r="S106" s="46"/>
    </row>
    <row r="107" spans="10:19" x14ac:dyDescent="0.2">
      <c r="J107" s="22">
        <v>15</v>
      </c>
      <c r="K107" s="74">
        <v>101</v>
      </c>
      <c r="L107" s="180">
        <v>1.2482857142857142</v>
      </c>
      <c r="M107" s="82">
        <v>5546</v>
      </c>
      <c r="N107" s="182">
        <v>1.8365146051208078E-2</v>
      </c>
      <c r="O107" s="237">
        <v>50</v>
      </c>
      <c r="P107" s="22"/>
      <c r="Q107"/>
      <c r="R107" s="181"/>
      <c r="S107" s="46"/>
    </row>
    <row r="108" spans="10:19" x14ac:dyDescent="0.2">
      <c r="J108" s="22">
        <v>15</v>
      </c>
      <c r="K108" s="74">
        <v>102</v>
      </c>
      <c r="L108" s="180">
        <v>1.2482857142857142</v>
      </c>
      <c r="M108" s="82">
        <v>2696</v>
      </c>
      <c r="N108" s="182">
        <v>2.7515578635014838E-2</v>
      </c>
      <c r="O108" s="237">
        <v>50</v>
      </c>
      <c r="P108" s="22"/>
      <c r="Q108"/>
      <c r="R108" s="181"/>
      <c r="S108" s="46"/>
    </row>
    <row r="109" spans="10:19" x14ac:dyDescent="0.2">
      <c r="J109" s="22">
        <v>15</v>
      </c>
      <c r="K109" s="74">
        <v>103</v>
      </c>
      <c r="L109" s="180">
        <v>1.2482857142857142</v>
      </c>
      <c r="M109" s="82">
        <v>180</v>
      </c>
      <c r="N109" s="182">
        <v>1.8927777777777776E-2</v>
      </c>
      <c r="O109" s="237">
        <v>50</v>
      </c>
      <c r="P109" s="22"/>
      <c r="Q109"/>
      <c r="R109" s="181"/>
      <c r="S109" s="46"/>
    </row>
    <row r="110" spans="10:19" x14ac:dyDescent="0.2">
      <c r="J110" s="22">
        <v>15</v>
      </c>
      <c r="K110" s="74">
        <v>104</v>
      </c>
      <c r="L110" s="180">
        <v>1.2482857142857142</v>
      </c>
      <c r="M110" s="82">
        <v>640</v>
      </c>
      <c r="N110" s="182">
        <v>2.6485937500000001E-2</v>
      </c>
      <c r="O110" s="237">
        <v>50</v>
      </c>
      <c r="P110" s="22"/>
      <c r="Q110"/>
      <c r="R110" s="181"/>
      <c r="S110" s="46"/>
    </row>
    <row r="111" spans="10:19" x14ac:dyDescent="0.2">
      <c r="J111" s="22">
        <v>15</v>
      </c>
      <c r="K111" s="74">
        <v>105</v>
      </c>
      <c r="L111" s="180">
        <v>1.2482857142857142</v>
      </c>
      <c r="M111" s="82">
        <v>36</v>
      </c>
      <c r="N111" s="182">
        <v>2.4805555555555556E-2</v>
      </c>
      <c r="O111" s="237">
        <v>50</v>
      </c>
      <c r="P111" s="22"/>
      <c r="Q111"/>
      <c r="R111" s="181"/>
      <c r="S111" s="46"/>
    </row>
    <row r="112" spans="10:19" x14ac:dyDescent="0.2">
      <c r="J112" s="22">
        <v>15</v>
      </c>
      <c r="K112" s="74">
        <v>106</v>
      </c>
      <c r="L112" s="180">
        <v>1.2482857142857142</v>
      </c>
      <c r="M112" s="82">
        <v>523</v>
      </c>
      <c r="N112" s="182">
        <v>1.8938814531548758E-2</v>
      </c>
      <c r="O112" s="237">
        <v>50</v>
      </c>
      <c r="P112" s="22"/>
      <c r="Q112"/>
      <c r="R112" s="181"/>
      <c r="S112" s="46"/>
    </row>
    <row r="113" spans="10:19" x14ac:dyDescent="0.2">
      <c r="J113" s="22">
        <v>15</v>
      </c>
      <c r="K113" s="74">
        <v>107</v>
      </c>
      <c r="L113" s="180">
        <v>1.2482857142857142</v>
      </c>
      <c r="M113" s="82">
        <v>2837</v>
      </c>
      <c r="N113" s="182">
        <v>5.0181177299964762E-2</v>
      </c>
      <c r="O113" s="237">
        <v>50</v>
      </c>
      <c r="P113" s="22"/>
      <c r="Q113"/>
      <c r="R113" s="181"/>
      <c r="S113" s="46"/>
    </row>
    <row r="114" spans="10:19" x14ac:dyDescent="0.2">
      <c r="J114" s="22">
        <v>15</v>
      </c>
      <c r="K114" s="74">
        <v>108</v>
      </c>
      <c r="L114" s="180">
        <v>2.3500680272108845</v>
      </c>
      <c r="M114" s="82">
        <v>41</v>
      </c>
      <c r="N114" s="182">
        <v>4.1829268292682922E-2</v>
      </c>
      <c r="O114" s="237">
        <v>50</v>
      </c>
      <c r="P114" s="22"/>
      <c r="Q114"/>
      <c r="R114" s="181"/>
      <c r="S114" s="46"/>
    </row>
    <row r="115" spans="10:19" x14ac:dyDescent="0.2">
      <c r="J115" s="22">
        <v>15</v>
      </c>
      <c r="K115" s="74">
        <v>109</v>
      </c>
      <c r="L115" s="180">
        <v>2.3500680272108845</v>
      </c>
      <c r="M115" s="82">
        <v>472</v>
      </c>
      <c r="N115" s="182">
        <v>2.3490466101694918E-2</v>
      </c>
      <c r="O115" s="237">
        <v>50</v>
      </c>
      <c r="P115" s="22"/>
      <c r="Q115"/>
      <c r="R115" s="181"/>
      <c r="S115" s="46"/>
    </row>
    <row r="116" spans="10:19" x14ac:dyDescent="0.2">
      <c r="J116" s="22">
        <v>15</v>
      </c>
      <c r="K116" s="74">
        <v>110</v>
      </c>
      <c r="L116" s="180">
        <v>2.3500680272108845</v>
      </c>
      <c r="M116" s="82">
        <v>279</v>
      </c>
      <c r="N116" s="182">
        <v>2.2164874551971327E-2</v>
      </c>
      <c r="O116" s="237">
        <v>50</v>
      </c>
      <c r="P116" s="22"/>
      <c r="Q116"/>
      <c r="R116" s="181"/>
      <c r="S116" s="46"/>
    </row>
    <row r="117" spans="10:19" x14ac:dyDescent="0.2">
      <c r="J117" s="22">
        <v>15</v>
      </c>
      <c r="K117" s="74">
        <v>111</v>
      </c>
      <c r="L117" s="180">
        <v>2.3500680272108845</v>
      </c>
      <c r="M117" s="82">
        <v>1251</v>
      </c>
      <c r="N117" s="182">
        <v>2.192166266986411E-2</v>
      </c>
      <c r="O117" s="237">
        <v>50</v>
      </c>
      <c r="P117" s="22"/>
      <c r="Q117"/>
      <c r="R117" s="181"/>
      <c r="S117" s="46"/>
    </row>
    <row r="118" spans="10:19" x14ac:dyDescent="0.2">
      <c r="J118" s="22">
        <v>15</v>
      </c>
      <c r="K118" s="74">
        <v>112</v>
      </c>
      <c r="L118" s="180">
        <v>2.3500680272108845</v>
      </c>
      <c r="M118" s="82">
        <v>136</v>
      </c>
      <c r="N118" s="182">
        <v>7.9117647058823525E-3</v>
      </c>
      <c r="O118" s="237">
        <v>50</v>
      </c>
      <c r="P118" s="22"/>
      <c r="Q118"/>
      <c r="R118" s="181"/>
      <c r="S118" s="46"/>
    </row>
    <row r="119" spans="10:19" x14ac:dyDescent="0.2">
      <c r="J119" s="22">
        <v>16</v>
      </c>
      <c r="K119" s="74">
        <v>113</v>
      </c>
      <c r="L119" s="180">
        <v>2.3500680272108845</v>
      </c>
      <c r="M119" s="82">
        <v>98</v>
      </c>
      <c r="N119" s="182">
        <v>2.9982653061224492E-2</v>
      </c>
      <c r="O119" s="237">
        <v>244</v>
      </c>
      <c r="P119" s="22"/>
      <c r="Q119"/>
      <c r="R119" s="181"/>
      <c r="S119" s="46"/>
    </row>
    <row r="120" spans="10:19" x14ac:dyDescent="0.2">
      <c r="J120" s="22">
        <v>16</v>
      </c>
      <c r="K120" s="74">
        <v>114</v>
      </c>
      <c r="L120" s="180">
        <v>2.3500680272108845</v>
      </c>
      <c r="M120" s="82">
        <v>103</v>
      </c>
      <c r="N120" s="182">
        <v>0.11410582524271844</v>
      </c>
      <c r="O120" s="237">
        <v>244</v>
      </c>
      <c r="P120" s="22"/>
      <c r="Q120"/>
      <c r="R120" s="181"/>
      <c r="S120" s="46"/>
    </row>
    <row r="121" spans="10:19" x14ac:dyDescent="0.2">
      <c r="J121" s="22">
        <v>17</v>
      </c>
      <c r="K121" s="74">
        <v>115</v>
      </c>
      <c r="L121" s="180">
        <v>2.3500680272108845</v>
      </c>
      <c r="M121" s="82">
        <v>105</v>
      </c>
      <c r="N121" s="182">
        <v>9.3695238095238095E-2</v>
      </c>
      <c r="O121" s="237">
        <v>61</v>
      </c>
      <c r="P121" s="22"/>
      <c r="Q121"/>
      <c r="R121" s="181"/>
      <c r="S121" s="46"/>
    </row>
    <row r="122" spans="10:19" x14ac:dyDescent="0.2">
      <c r="J122" s="22">
        <v>17</v>
      </c>
      <c r="K122" s="74">
        <v>116</v>
      </c>
      <c r="L122" s="180">
        <v>2.3500680272108845</v>
      </c>
      <c r="M122" s="82">
        <v>790</v>
      </c>
      <c r="N122" s="182">
        <v>0.1094367088607595</v>
      </c>
      <c r="O122" s="237">
        <v>61</v>
      </c>
      <c r="P122" s="22"/>
      <c r="Q122"/>
      <c r="R122" s="181"/>
      <c r="S122" s="46"/>
    </row>
    <row r="123" spans="10:19" x14ac:dyDescent="0.2">
      <c r="J123" s="22">
        <v>17</v>
      </c>
      <c r="K123" s="74">
        <v>117</v>
      </c>
      <c r="L123" s="180">
        <v>2.3500680272108845</v>
      </c>
      <c r="M123" s="82">
        <v>104</v>
      </c>
      <c r="N123" s="182">
        <v>6.0076923076923076E-2</v>
      </c>
      <c r="O123" s="237">
        <v>61</v>
      </c>
      <c r="P123" s="22"/>
      <c r="Q123"/>
      <c r="R123" s="181"/>
      <c r="S123" s="46"/>
    </row>
    <row r="124" spans="10:19" x14ac:dyDescent="0.2">
      <c r="J124" s="22">
        <v>17</v>
      </c>
      <c r="K124" s="74">
        <v>118</v>
      </c>
      <c r="L124" s="180">
        <v>2.3500680272108845</v>
      </c>
      <c r="M124" s="82">
        <v>130</v>
      </c>
      <c r="N124" s="182">
        <v>6.0884615384615384E-2</v>
      </c>
      <c r="O124" s="237">
        <v>61</v>
      </c>
      <c r="P124" s="22"/>
      <c r="Q124"/>
      <c r="R124" s="181"/>
      <c r="S124" s="46"/>
    </row>
    <row r="125" spans="10:19" x14ac:dyDescent="0.2">
      <c r="J125" s="22">
        <v>17</v>
      </c>
      <c r="K125" s="74">
        <v>119</v>
      </c>
      <c r="L125" s="180">
        <v>2.3500680272108845</v>
      </c>
      <c r="M125" s="82">
        <v>40</v>
      </c>
      <c r="N125" s="182">
        <v>3.9424999999999995E-2</v>
      </c>
      <c r="O125" s="237">
        <v>61</v>
      </c>
      <c r="P125" s="22"/>
      <c r="Q125"/>
      <c r="R125" s="181"/>
      <c r="S125" s="46"/>
    </row>
    <row r="126" spans="10:19" x14ac:dyDescent="0.2">
      <c r="J126" s="22">
        <v>17</v>
      </c>
      <c r="K126" s="74">
        <v>120</v>
      </c>
      <c r="L126" s="180">
        <v>2.3500680272108845</v>
      </c>
      <c r="M126" s="82">
        <v>3175</v>
      </c>
      <c r="N126" s="182">
        <v>3.2750551181102365E-2</v>
      </c>
      <c r="O126" s="237">
        <v>61</v>
      </c>
      <c r="P126" s="22"/>
      <c r="Q126"/>
      <c r="R126" s="181"/>
      <c r="S126" s="46"/>
    </row>
    <row r="127" spans="10:19" x14ac:dyDescent="0.2">
      <c r="J127" s="22">
        <v>17</v>
      </c>
      <c r="K127" s="74">
        <v>121</v>
      </c>
      <c r="L127" s="180">
        <v>2.3500680272108845</v>
      </c>
      <c r="M127" s="82">
        <v>1197</v>
      </c>
      <c r="N127" s="182">
        <v>0.24612531328320802</v>
      </c>
      <c r="O127" s="237">
        <v>61</v>
      </c>
      <c r="P127" s="22"/>
      <c r="Q127"/>
      <c r="R127" s="181"/>
      <c r="S127" s="46"/>
    </row>
    <row r="128" spans="10:19" x14ac:dyDescent="0.2">
      <c r="J128" s="22">
        <v>17</v>
      </c>
      <c r="K128" s="74">
        <v>122</v>
      </c>
      <c r="L128" s="180">
        <v>2.3500680272108845</v>
      </c>
      <c r="M128" s="82">
        <v>129</v>
      </c>
      <c r="N128" s="182">
        <v>9.5124031007751936E-2</v>
      </c>
      <c r="O128" s="237">
        <v>61</v>
      </c>
      <c r="P128" s="22"/>
      <c r="Q128"/>
      <c r="R128" s="181"/>
      <c r="S128" s="46"/>
    </row>
    <row r="129" spans="10:19" x14ac:dyDescent="0.2">
      <c r="J129" s="22">
        <v>17</v>
      </c>
      <c r="K129" s="74">
        <v>123</v>
      </c>
      <c r="L129" s="180">
        <v>2.3500680272108845</v>
      </c>
      <c r="M129" s="82">
        <v>51</v>
      </c>
      <c r="N129" s="182">
        <v>0.14156862745098039</v>
      </c>
      <c r="O129" s="237">
        <v>61</v>
      </c>
      <c r="P129" s="22"/>
      <c r="Q129"/>
      <c r="R129" s="181"/>
      <c r="S129" s="46"/>
    </row>
    <row r="130" spans="10:19" x14ac:dyDescent="0.2">
      <c r="J130" s="22">
        <v>17</v>
      </c>
      <c r="K130" s="74">
        <v>124</v>
      </c>
      <c r="L130" s="180">
        <v>2.3500680272108845</v>
      </c>
      <c r="M130" s="82">
        <v>2360</v>
      </c>
      <c r="N130" s="182">
        <v>0.1477692372881356</v>
      </c>
      <c r="O130" s="237">
        <v>61</v>
      </c>
      <c r="P130" s="22"/>
      <c r="Q130"/>
      <c r="R130" s="181"/>
      <c r="S130" s="46"/>
    </row>
    <row r="131" spans="10:19" x14ac:dyDescent="0.2">
      <c r="J131" s="22">
        <v>17</v>
      </c>
      <c r="K131" s="74">
        <v>125</v>
      </c>
      <c r="L131" s="180">
        <v>2.3500680272108845</v>
      </c>
      <c r="M131" s="82">
        <v>162</v>
      </c>
      <c r="N131" s="182">
        <v>0.15916049382716049</v>
      </c>
      <c r="O131" s="237">
        <v>61</v>
      </c>
      <c r="P131" s="22"/>
      <c r="Q131"/>
      <c r="R131" s="181"/>
      <c r="S131" s="46"/>
    </row>
    <row r="132" spans="10:19" x14ac:dyDescent="0.2">
      <c r="J132" s="22">
        <v>17</v>
      </c>
      <c r="K132" s="74">
        <v>126</v>
      </c>
      <c r="L132" s="180">
        <v>2.3500680272108845</v>
      </c>
      <c r="M132" s="82">
        <v>51</v>
      </c>
      <c r="N132" s="182">
        <v>1.0104901960784314</v>
      </c>
      <c r="O132" s="237">
        <v>61</v>
      </c>
      <c r="P132" s="22"/>
      <c r="Q132"/>
      <c r="R132" s="181"/>
      <c r="S132" s="46"/>
    </row>
    <row r="133" spans="10:19" x14ac:dyDescent="0.2">
      <c r="J133" s="22">
        <v>17</v>
      </c>
      <c r="K133" s="74">
        <v>127</v>
      </c>
      <c r="L133" s="180">
        <v>2.3500680272108845</v>
      </c>
      <c r="M133" s="82">
        <v>175</v>
      </c>
      <c r="N133" s="182">
        <v>3.1610285714285716E-2</v>
      </c>
      <c r="O133" s="237">
        <v>61</v>
      </c>
      <c r="P133" s="22"/>
      <c r="Q133"/>
      <c r="R133" s="181"/>
      <c r="S133" s="46"/>
    </row>
    <row r="134" spans="10:19" x14ac:dyDescent="0.2">
      <c r="J134" s="22">
        <v>17</v>
      </c>
      <c r="K134" s="74">
        <v>128</v>
      </c>
      <c r="L134" s="180">
        <v>3.5900000000000003</v>
      </c>
      <c r="M134" s="82">
        <v>5137</v>
      </c>
      <c r="N134" s="182">
        <v>0.13073953669456881</v>
      </c>
      <c r="O134" s="237">
        <v>61</v>
      </c>
      <c r="P134" s="22"/>
      <c r="Q134"/>
      <c r="R134" s="181"/>
      <c r="S134" s="46"/>
    </row>
    <row r="135" spans="10:19" x14ac:dyDescent="0.2">
      <c r="J135" s="22">
        <v>17</v>
      </c>
      <c r="K135" s="74">
        <v>129</v>
      </c>
      <c r="L135" s="180">
        <v>3.5900000000000003</v>
      </c>
      <c r="M135" s="82">
        <v>987</v>
      </c>
      <c r="N135" s="182">
        <v>2.5217831813576497E-2</v>
      </c>
      <c r="O135" s="237">
        <v>61</v>
      </c>
      <c r="P135" s="22"/>
      <c r="Q135"/>
      <c r="R135" s="181"/>
      <c r="S135" s="46"/>
    </row>
    <row r="136" spans="10:19" x14ac:dyDescent="0.2">
      <c r="J136" s="22">
        <v>17</v>
      </c>
      <c r="K136" s="74">
        <v>130</v>
      </c>
      <c r="L136" s="180">
        <v>3.5900000000000003</v>
      </c>
      <c r="M136" s="82">
        <v>434</v>
      </c>
      <c r="N136" s="182">
        <v>6.3820276497695852E-2</v>
      </c>
      <c r="O136" s="237">
        <v>61</v>
      </c>
      <c r="P136" s="22"/>
      <c r="Q136"/>
      <c r="R136" s="181"/>
      <c r="S136" s="46"/>
    </row>
    <row r="137" spans="10:19" x14ac:dyDescent="0.2">
      <c r="J137" s="22">
        <v>17</v>
      </c>
      <c r="K137" s="74">
        <v>131</v>
      </c>
      <c r="L137" s="180">
        <v>3.5900000000000003</v>
      </c>
      <c r="M137" s="82">
        <v>83</v>
      </c>
      <c r="N137" s="182">
        <v>5.3096385542168674E-2</v>
      </c>
      <c r="O137" s="237">
        <v>61</v>
      </c>
      <c r="P137" s="22"/>
      <c r="Q137"/>
      <c r="R137" s="181"/>
      <c r="S137" s="46"/>
    </row>
    <row r="138" spans="10:19" x14ac:dyDescent="0.2">
      <c r="J138" s="22">
        <v>17</v>
      </c>
      <c r="K138" s="74">
        <v>132</v>
      </c>
      <c r="L138" s="180">
        <v>3.5900000000000003</v>
      </c>
      <c r="M138" s="82">
        <v>984</v>
      </c>
      <c r="N138" s="182">
        <v>0.25585975609756101</v>
      </c>
      <c r="O138" s="237">
        <v>61</v>
      </c>
      <c r="P138" s="22"/>
      <c r="Q138"/>
      <c r="R138" s="181"/>
      <c r="S138" s="46"/>
    </row>
    <row r="139" spans="10:19" x14ac:dyDescent="0.2">
      <c r="J139" s="22">
        <v>18</v>
      </c>
      <c r="K139" s="74">
        <v>133</v>
      </c>
      <c r="L139" s="180">
        <v>3.5900000000000003</v>
      </c>
      <c r="M139" s="82">
        <v>59</v>
      </c>
      <c r="N139" s="182">
        <v>9.7135593220338989E-2</v>
      </c>
      <c r="O139" s="237">
        <v>132</v>
      </c>
      <c r="P139" s="22"/>
      <c r="Q139"/>
      <c r="R139" s="181"/>
      <c r="S139" s="46"/>
    </row>
    <row r="140" spans="10:19" x14ac:dyDescent="0.2">
      <c r="J140" s="22">
        <v>18</v>
      </c>
      <c r="K140" s="74">
        <v>134</v>
      </c>
      <c r="L140" s="180">
        <v>3.5900000000000003</v>
      </c>
      <c r="M140" s="82">
        <v>242</v>
      </c>
      <c r="N140" s="182">
        <v>0.54369421487603298</v>
      </c>
      <c r="O140" s="237">
        <v>132</v>
      </c>
      <c r="P140" s="22"/>
      <c r="Q140"/>
      <c r="R140" s="181"/>
      <c r="S140" s="46"/>
    </row>
    <row r="141" spans="10:19" x14ac:dyDescent="0.2">
      <c r="J141" s="22">
        <v>18</v>
      </c>
      <c r="K141" s="74">
        <v>135</v>
      </c>
      <c r="L141" s="180">
        <v>3.5900000000000003</v>
      </c>
      <c r="M141" s="82">
        <v>220</v>
      </c>
      <c r="N141" s="182">
        <v>0.35802636363636359</v>
      </c>
      <c r="O141" s="237">
        <v>132</v>
      </c>
      <c r="P141" s="22"/>
      <c r="Q141"/>
      <c r="R141" s="181"/>
      <c r="S141" s="46"/>
    </row>
    <row r="142" spans="10:19" x14ac:dyDescent="0.2">
      <c r="J142" s="22">
        <v>18</v>
      </c>
      <c r="K142" s="74">
        <v>136</v>
      </c>
      <c r="L142" s="180">
        <v>3.5900000000000003</v>
      </c>
      <c r="M142" s="82">
        <v>258</v>
      </c>
      <c r="N142" s="182">
        <v>0.38242519379844964</v>
      </c>
      <c r="O142" s="237">
        <v>132</v>
      </c>
      <c r="P142" s="22"/>
      <c r="Q142"/>
      <c r="R142" s="181"/>
      <c r="S142" s="46"/>
    </row>
    <row r="143" spans="10:19" x14ac:dyDescent="0.2">
      <c r="J143" s="22">
        <v>18</v>
      </c>
      <c r="K143" s="74">
        <v>137</v>
      </c>
      <c r="L143" s="180">
        <v>3.5900000000000003</v>
      </c>
      <c r="M143" s="82">
        <v>2286</v>
      </c>
      <c r="N143" s="182">
        <v>0.25618980752405951</v>
      </c>
      <c r="O143" s="237">
        <v>132</v>
      </c>
      <c r="P143" s="22"/>
      <c r="Q143"/>
      <c r="R143" s="181"/>
      <c r="S143" s="46"/>
    </row>
    <row r="144" spans="10:19" x14ac:dyDescent="0.2">
      <c r="J144" s="22">
        <v>18</v>
      </c>
      <c r="K144" s="74">
        <v>138</v>
      </c>
      <c r="L144" s="180">
        <v>3.5900000000000003</v>
      </c>
      <c r="M144" s="82">
        <v>85</v>
      </c>
      <c r="N144" s="182">
        <v>0.21915882352941177</v>
      </c>
      <c r="O144" s="237">
        <v>132</v>
      </c>
      <c r="P144" s="22"/>
      <c r="Q144"/>
      <c r="R144" s="181"/>
      <c r="S144" s="46"/>
    </row>
    <row r="145" spans="10:19" x14ac:dyDescent="0.2">
      <c r="J145" s="22">
        <v>18</v>
      </c>
      <c r="K145" s="74">
        <v>139</v>
      </c>
      <c r="L145" s="180">
        <v>3.5900000000000003</v>
      </c>
      <c r="M145" s="82">
        <v>331</v>
      </c>
      <c r="N145" s="182">
        <v>1.6233746223564953</v>
      </c>
      <c r="O145" s="237">
        <v>132</v>
      </c>
      <c r="P145" s="22"/>
      <c r="Q145"/>
      <c r="R145" s="181"/>
      <c r="S145" s="46"/>
    </row>
    <row r="146" spans="10:19" x14ac:dyDescent="0.2">
      <c r="J146" s="22">
        <v>18</v>
      </c>
      <c r="K146" s="74">
        <v>140</v>
      </c>
      <c r="L146" s="180">
        <v>3.5900000000000003</v>
      </c>
      <c r="M146" s="82">
        <v>46</v>
      </c>
      <c r="N146" s="182">
        <v>0.11180434782608696</v>
      </c>
      <c r="O146" s="237">
        <v>132</v>
      </c>
      <c r="P146" s="22"/>
      <c r="Q146"/>
      <c r="R146" s="181"/>
      <c r="S146" s="46"/>
    </row>
    <row r="147" spans="10:19" x14ac:dyDescent="0.2">
      <c r="J147" s="22">
        <v>18</v>
      </c>
      <c r="K147" s="74">
        <v>141</v>
      </c>
      <c r="L147" s="180">
        <v>0.65</v>
      </c>
      <c r="M147" s="82">
        <v>200</v>
      </c>
      <c r="N147" s="182">
        <v>0.71110499999999999</v>
      </c>
      <c r="O147" s="237">
        <v>132</v>
      </c>
      <c r="P147" s="22"/>
      <c r="Q147"/>
      <c r="R147" s="181"/>
      <c r="S147" s="46"/>
    </row>
    <row r="148" spans="10:19" x14ac:dyDescent="0.2">
      <c r="J148" s="22">
        <v>18</v>
      </c>
      <c r="K148" s="74">
        <v>142</v>
      </c>
      <c r="L148" s="180">
        <v>1.0645454545454547</v>
      </c>
      <c r="M148" s="82">
        <v>3670</v>
      </c>
      <c r="N148" s="182">
        <v>0.27831929155313356</v>
      </c>
      <c r="O148" s="237">
        <v>132</v>
      </c>
      <c r="P148" s="22"/>
      <c r="Q148"/>
      <c r="R148" s="181"/>
      <c r="S148" s="46"/>
    </row>
    <row r="149" spans="10:19" x14ac:dyDescent="0.2">
      <c r="J149" s="22">
        <v>18</v>
      </c>
      <c r="K149" s="74">
        <v>143</v>
      </c>
      <c r="L149" s="180">
        <v>1.0645454545454547</v>
      </c>
      <c r="M149" s="82">
        <v>61</v>
      </c>
      <c r="N149" s="182">
        <v>3.6926229508196719E-2</v>
      </c>
      <c r="O149" s="237">
        <v>132</v>
      </c>
      <c r="P149" s="22"/>
      <c r="Q149"/>
      <c r="R149" s="181"/>
      <c r="S149" s="46"/>
    </row>
    <row r="150" spans="10:19" x14ac:dyDescent="0.2">
      <c r="J150" s="22">
        <v>18</v>
      </c>
      <c r="K150" s="74">
        <v>144</v>
      </c>
      <c r="L150" s="180">
        <v>1.0645454545454547</v>
      </c>
      <c r="M150" s="82">
        <v>56</v>
      </c>
      <c r="N150" s="182">
        <v>0.33477678571428571</v>
      </c>
      <c r="O150" s="237">
        <v>132</v>
      </c>
      <c r="P150" s="22"/>
      <c r="Q150"/>
      <c r="R150" s="181"/>
      <c r="S150" s="46"/>
    </row>
    <row r="151" spans="10:19" x14ac:dyDescent="0.2">
      <c r="J151" s="22">
        <v>18</v>
      </c>
      <c r="K151" s="74">
        <v>145</v>
      </c>
      <c r="L151" s="180">
        <v>1.0645454545454547</v>
      </c>
      <c r="M151" s="82">
        <v>41</v>
      </c>
      <c r="N151" s="182">
        <v>6.8073170731707322E-2</v>
      </c>
      <c r="O151" s="237">
        <v>132</v>
      </c>
      <c r="P151" s="22"/>
      <c r="Q151"/>
      <c r="R151" s="181"/>
      <c r="S151" s="46"/>
    </row>
    <row r="152" spans="10:19" x14ac:dyDescent="0.2">
      <c r="J152" s="22">
        <v>18</v>
      </c>
      <c r="K152" s="74">
        <v>146</v>
      </c>
      <c r="L152" s="180">
        <v>1.0645454545454547</v>
      </c>
      <c r="M152" s="82">
        <v>135</v>
      </c>
      <c r="N152" s="182">
        <v>0.12927185185185183</v>
      </c>
      <c r="O152" s="237">
        <v>132</v>
      </c>
      <c r="P152" s="22"/>
      <c r="Q152"/>
      <c r="R152" s="181"/>
      <c r="S152" s="46"/>
    </row>
    <row r="153" spans="10:19" x14ac:dyDescent="0.2">
      <c r="J153" s="22">
        <v>18</v>
      </c>
      <c r="K153" s="74">
        <v>147</v>
      </c>
      <c r="L153" s="180">
        <v>1.0645454545454547</v>
      </c>
      <c r="M153" s="82">
        <v>710</v>
      </c>
      <c r="N153" s="182">
        <v>0.41221338028169013</v>
      </c>
      <c r="O153" s="237">
        <v>132</v>
      </c>
      <c r="P153" s="22"/>
      <c r="Q153"/>
      <c r="R153" s="181"/>
      <c r="S153" s="46"/>
    </row>
    <row r="154" spans="10:19" x14ac:dyDescent="0.2">
      <c r="J154" s="22">
        <v>18</v>
      </c>
      <c r="K154" s="74">
        <v>148</v>
      </c>
      <c r="L154" s="180">
        <v>1.0645454545454547</v>
      </c>
      <c r="M154" s="82">
        <v>34</v>
      </c>
      <c r="N154" s="182">
        <v>0.65634705882352939</v>
      </c>
      <c r="O154" s="237">
        <v>132</v>
      </c>
      <c r="P154" s="22"/>
      <c r="Q154"/>
      <c r="R154" s="181"/>
      <c r="S154" s="46"/>
    </row>
    <row r="155" spans="10:19" x14ac:dyDescent="0.2">
      <c r="J155" s="22">
        <v>19</v>
      </c>
      <c r="K155" s="74">
        <v>149</v>
      </c>
      <c r="L155" s="180">
        <v>1.0645454545454547</v>
      </c>
      <c r="M155" s="82">
        <v>101</v>
      </c>
      <c r="N155" s="182">
        <v>0.33391089108910887</v>
      </c>
      <c r="O155" s="237">
        <v>178</v>
      </c>
      <c r="P155" s="22"/>
      <c r="Q155"/>
      <c r="R155" s="181"/>
      <c r="S155" s="46"/>
    </row>
    <row r="156" spans="10:19" x14ac:dyDescent="0.2">
      <c r="J156" s="22">
        <v>19</v>
      </c>
      <c r="K156" s="74">
        <v>150</v>
      </c>
      <c r="L156" s="180">
        <v>1.0645454545454547</v>
      </c>
      <c r="M156" s="82">
        <v>86</v>
      </c>
      <c r="N156" s="182">
        <v>1.3611162790697675</v>
      </c>
      <c r="O156" s="237">
        <v>178</v>
      </c>
      <c r="P156" s="22"/>
      <c r="Q156"/>
      <c r="R156" s="181"/>
      <c r="S156" s="46"/>
    </row>
    <row r="157" spans="10:19" x14ac:dyDescent="0.2">
      <c r="J157" s="22">
        <v>19</v>
      </c>
      <c r="K157" s="74">
        <v>151</v>
      </c>
      <c r="L157" s="180">
        <v>1.0645454545454547</v>
      </c>
      <c r="M157" s="82">
        <v>330</v>
      </c>
      <c r="N157" s="182">
        <v>0.57974242424242428</v>
      </c>
      <c r="O157" s="237">
        <v>178</v>
      </c>
      <c r="P157" s="22"/>
      <c r="Q157"/>
      <c r="R157" s="181"/>
      <c r="S157" s="46"/>
    </row>
    <row r="158" spans="10:19" x14ac:dyDescent="0.2">
      <c r="J158" s="22">
        <v>19</v>
      </c>
      <c r="K158" s="74">
        <v>152</v>
      </c>
      <c r="L158" s="180">
        <v>1.0645454545454547</v>
      </c>
      <c r="M158" s="82">
        <v>119</v>
      </c>
      <c r="N158" s="182">
        <v>3.3977310924369748</v>
      </c>
      <c r="O158" s="237">
        <v>178</v>
      </c>
      <c r="P158" s="22"/>
      <c r="Q158"/>
      <c r="R158" s="181"/>
      <c r="S158" s="46"/>
    </row>
    <row r="159" spans="10:19" x14ac:dyDescent="0.2">
      <c r="J159" s="22">
        <v>19</v>
      </c>
      <c r="K159" s="74">
        <v>153</v>
      </c>
      <c r="L159" s="180">
        <v>1.0645454545454547</v>
      </c>
      <c r="M159" s="82">
        <v>664</v>
      </c>
      <c r="N159" s="182">
        <v>0.47819427710843376</v>
      </c>
      <c r="O159" s="237">
        <v>178</v>
      </c>
      <c r="P159" s="22"/>
      <c r="Q159"/>
      <c r="R159" s="181"/>
      <c r="S159" s="46"/>
    </row>
    <row r="160" spans="10:19" x14ac:dyDescent="0.2">
      <c r="J160" s="22">
        <v>19</v>
      </c>
      <c r="K160" s="74">
        <v>154</v>
      </c>
      <c r="L160" s="180">
        <v>1.0645454545454547</v>
      </c>
      <c r="M160" s="82">
        <v>81</v>
      </c>
      <c r="N160" s="182">
        <v>0.25639629629629629</v>
      </c>
      <c r="O160" s="237">
        <v>178</v>
      </c>
      <c r="P160" s="22"/>
      <c r="Q160"/>
      <c r="R160" s="181"/>
      <c r="S160" s="46"/>
    </row>
    <row r="161" spans="7:19" x14ac:dyDescent="0.2">
      <c r="J161" s="22">
        <v>19</v>
      </c>
      <c r="K161" s="74">
        <v>155</v>
      </c>
      <c r="L161" s="180">
        <v>1.0645454545454547</v>
      </c>
      <c r="M161" s="82">
        <v>117</v>
      </c>
      <c r="N161" s="182">
        <v>0.78296239316239324</v>
      </c>
      <c r="O161" s="237">
        <v>178</v>
      </c>
      <c r="P161" s="22"/>
      <c r="Q161"/>
      <c r="R161" s="181"/>
      <c r="S161" s="46"/>
    </row>
    <row r="162" spans="7:19" x14ac:dyDescent="0.2">
      <c r="G162" s="248"/>
      <c r="H162" s="14"/>
      <c r="J162" s="22">
        <v>20</v>
      </c>
      <c r="K162" s="74">
        <v>156</v>
      </c>
      <c r="L162" s="180">
        <v>1.0645454545454547</v>
      </c>
      <c r="M162" s="260">
        <v>1</v>
      </c>
      <c r="N162" s="182">
        <v>4</v>
      </c>
      <c r="O162" s="237">
        <v>1063</v>
      </c>
      <c r="P162" s="22"/>
      <c r="Q162"/>
      <c r="R162" s="181"/>
      <c r="S162" s="46"/>
    </row>
    <row r="163" spans="7:19" x14ac:dyDescent="0.2">
      <c r="G163" s="248"/>
      <c r="H163" s="14"/>
      <c r="J163" s="22">
        <v>20</v>
      </c>
      <c r="K163" s="74">
        <v>157</v>
      </c>
      <c r="L163" s="180">
        <v>1.0645454545454547</v>
      </c>
      <c r="M163" s="260">
        <v>1</v>
      </c>
      <c r="N163" s="182">
        <v>6</v>
      </c>
      <c r="O163" s="237">
        <v>1063</v>
      </c>
      <c r="P163" s="22"/>
      <c r="Q163"/>
      <c r="R163" s="181"/>
      <c r="S163" s="46"/>
    </row>
    <row r="164" spans="7:19" x14ac:dyDescent="0.2">
      <c r="G164" s="248"/>
      <c r="H164" s="14"/>
      <c r="J164" s="22">
        <v>20</v>
      </c>
      <c r="K164" s="74">
        <v>158</v>
      </c>
      <c r="L164" s="180">
        <v>1.0645454545454547</v>
      </c>
      <c r="M164" s="260">
        <v>88</v>
      </c>
      <c r="N164" s="182">
        <v>4.8499999999999996</v>
      </c>
      <c r="O164" s="237">
        <v>1063</v>
      </c>
      <c r="P164" s="22"/>
      <c r="Q164"/>
      <c r="R164" s="181"/>
      <c r="S164" s="46"/>
    </row>
    <row r="165" spans="7:19" x14ac:dyDescent="0.2">
      <c r="G165" s="248"/>
      <c r="H165" s="14"/>
      <c r="J165" s="22">
        <v>20</v>
      </c>
      <c r="K165" s="74">
        <v>159</v>
      </c>
      <c r="L165" s="180">
        <v>1.0645454545454547</v>
      </c>
      <c r="M165" s="260">
        <v>30</v>
      </c>
      <c r="N165" s="182">
        <v>21.42</v>
      </c>
      <c r="O165" s="237">
        <v>1063</v>
      </c>
      <c r="P165" s="22"/>
      <c r="Q165"/>
      <c r="R165" s="181"/>
      <c r="S165" s="46"/>
    </row>
    <row r="166" spans="7:19" x14ac:dyDescent="0.2">
      <c r="G166" s="249"/>
      <c r="H166" s="80"/>
      <c r="J166" s="22">
        <v>21</v>
      </c>
      <c r="K166" s="74">
        <v>160</v>
      </c>
      <c r="L166" s="180">
        <v>1.0645454545454547</v>
      </c>
      <c r="M166" s="261">
        <v>42</v>
      </c>
      <c r="N166" s="182">
        <v>42.214285714285715</v>
      </c>
      <c r="O166" s="237">
        <v>1063</v>
      </c>
      <c r="P166" s="22"/>
      <c r="Q166"/>
      <c r="R166" s="181"/>
      <c r="S166" s="46"/>
    </row>
    <row r="167" spans="7:19" x14ac:dyDescent="0.2">
      <c r="G167" s="249"/>
      <c r="H167" s="14"/>
      <c r="J167" s="22">
        <v>21</v>
      </c>
      <c r="K167" s="74">
        <v>161</v>
      </c>
      <c r="L167" s="180">
        <v>1.0645454545454547</v>
      </c>
      <c r="M167" s="260">
        <v>4</v>
      </c>
      <c r="N167" s="182">
        <v>37</v>
      </c>
      <c r="O167" s="237">
        <v>1063</v>
      </c>
      <c r="P167" s="22"/>
      <c r="Q167"/>
      <c r="R167" s="181"/>
      <c r="S167" s="46"/>
    </row>
    <row r="168" spans="7:19" x14ac:dyDescent="0.2">
      <c r="G168" s="249"/>
      <c r="H168" s="14"/>
      <c r="J168" s="22">
        <v>21</v>
      </c>
      <c r="K168" s="74">
        <v>162</v>
      </c>
      <c r="L168" s="180">
        <v>1.0645454545454547</v>
      </c>
      <c r="M168" s="260">
        <v>119</v>
      </c>
      <c r="N168" s="182">
        <v>44.30252100840336</v>
      </c>
      <c r="O168" s="237">
        <v>1063</v>
      </c>
      <c r="P168" s="22"/>
      <c r="Q168"/>
      <c r="R168" s="181"/>
      <c r="S168" s="46"/>
    </row>
    <row r="169" spans="7:19" x14ac:dyDescent="0.2">
      <c r="G169" s="249"/>
      <c r="H169" s="14"/>
      <c r="J169" s="22">
        <v>21</v>
      </c>
      <c r="K169" s="74">
        <v>163</v>
      </c>
      <c r="L169" s="180">
        <v>1.0645454545454547</v>
      </c>
      <c r="M169" s="260">
        <v>16</v>
      </c>
      <c r="N169" s="182">
        <v>59.0625</v>
      </c>
      <c r="O169" s="237">
        <v>1063</v>
      </c>
      <c r="P169" s="22"/>
      <c r="Q169"/>
      <c r="R169" s="181"/>
      <c r="S169" s="46"/>
    </row>
    <row r="170" spans="7:19" x14ac:dyDescent="0.2">
      <c r="G170" s="249"/>
      <c r="H170" s="14"/>
      <c r="J170" s="22">
        <v>21</v>
      </c>
      <c r="K170" s="74">
        <v>164</v>
      </c>
      <c r="L170" s="180">
        <v>6.08</v>
      </c>
      <c r="M170" s="260">
        <v>15</v>
      </c>
      <c r="N170" s="182">
        <v>68</v>
      </c>
      <c r="O170" s="237">
        <v>1063</v>
      </c>
      <c r="P170" s="22"/>
      <c r="Q170"/>
      <c r="R170" s="181"/>
      <c r="S170" s="46"/>
    </row>
    <row r="171" spans="7:19" x14ac:dyDescent="0.2">
      <c r="G171" s="249"/>
      <c r="H171" s="14"/>
      <c r="J171" s="22">
        <v>21</v>
      </c>
      <c r="K171" s="74">
        <v>165</v>
      </c>
      <c r="L171" s="180">
        <v>6.08</v>
      </c>
      <c r="M171" s="260">
        <v>3</v>
      </c>
      <c r="N171" s="182">
        <v>126.66666666666667</v>
      </c>
      <c r="O171" s="237">
        <v>1063</v>
      </c>
      <c r="P171" s="22"/>
      <c r="Q171"/>
      <c r="R171" s="181"/>
      <c r="S171" s="46"/>
    </row>
    <row r="172" spans="7:19" x14ac:dyDescent="0.2">
      <c r="G172" s="249"/>
      <c r="H172" s="14"/>
      <c r="J172" s="22">
        <v>21</v>
      </c>
      <c r="K172" s="74">
        <v>166</v>
      </c>
      <c r="L172" s="180">
        <v>6.08</v>
      </c>
      <c r="M172" s="260">
        <v>18</v>
      </c>
      <c r="N172" s="182">
        <v>38.833333333333336</v>
      </c>
      <c r="O172" s="237">
        <v>1063</v>
      </c>
      <c r="P172" s="22"/>
      <c r="Q172"/>
      <c r="R172" s="181"/>
      <c r="S172" s="46"/>
    </row>
    <row r="173" spans="7:19" x14ac:dyDescent="0.2">
      <c r="G173" s="249"/>
      <c r="H173" s="14"/>
      <c r="J173" s="22">
        <v>21</v>
      </c>
      <c r="K173" s="74">
        <v>167</v>
      </c>
      <c r="L173" s="180">
        <v>6.08</v>
      </c>
      <c r="M173" s="260">
        <v>21</v>
      </c>
      <c r="N173" s="182">
        <v>39.285714285714285</v>
      </c>
      <c r="O173" s="237">
        <v>1063</v>
      </c>
      <c r="P173" s="22"/>
      <c r="Q173"/>
      <c r="R173" s="181"/>
      <c r="S173" s="46"/>
    </row>
    <row r="174" spans="7:19" x14ac:dyDescent="0.2">
      <c r="G174" s="249"/>
      <c r="H174" s="14"/>
      <c r="J174" s="22">
        <v>21</v>
      </c>
      <c r="K174" s="74">
        <v>168</v>
      </c>
      <c r="L174" s="180">
        <v>6.08</v>
      </c>
      <c r="M174" s="260">
        <v>9</v>
      </c>
      <c r="N174" s="182">
        <v>4.4444444444444446</v>
      </c>
      <c r="O174" s="237">
        <v>1063</v>
      </c>
      <c r="P174" s="22"/>
      <c r="Q174"/>
      <c r="R174" s="181"/>
      <c r="S174" s="46"/>
    </row>
    <row r="175" spans="7:19" x14ac:dyDescent="0.2">
      <c r="G175" s="249"/>
      <c r="H175" s="14"/>
      <c r="J175" s="22">
        <v>21</v>
      </c>
      <c r="K175" s="74">
        <v>169</v>
      </c>
      <c r="L175" s="180">
        <v>6.08</v>
      </c>
      <c r="M175" s="260">
        <v>28</v>
      </c>
      <c r="N175" s="182">
        <v>5.1428571428571432</v>
      </c>
      <c r="O175" s="237">
        <v>1063</v>
      </c>
      <c r="P175" s="22"/>
      <c r="Q175"/>
      <c r="R175" s="181"/>
      <c r="S175" s="46"/>
    </row>
    <row r="176" spans="7:19" x14ac:dyDescent="0.2">
      <c r="G176" s="249"/>
      <c r="H176" s="14"/>
      <c r="J176" s="22">
        <v>21</v>
      </c>
      <c r="K176" s="74">
        <v>170</v>
      </c>
      <c r="L176" s="180">
        <v>6.08</v>
      </c>
      <c r="M176" s="260">
        <v>67</v>
      </c>
      <c r="N176" s="182">
        <v>64.523582089552235</v>
      </c>
      <c r="O176" s="237">
        <v>1063</v>
      </c>
      <c r="P176" s="22"/>
      <c r="Q176"/>
      <c r="R176" s="181"/>
      <c r="S176" s="46"/>
    </row>
    <row r="177" spans="7:19" x14ac:dyDescent="0.2">
      <c r="G177" s="249"/>
      <c r="H177" s="80"/>
      <c r="J177" s="22">
        <v>21</v>
      </c>
      <c r="K177" s="74">
        <v>171</v>
      </c>
      <c r="L177" s="180">
        <v>6.08</v>
      </c>
      <c r="M177" s="260">
        <v>14</v>
      </c>
      <c r="N177" s="182">
        <v>58.658571428571427</v>
      </c>
      <c r="O177" s="237">
        <v>1063</v>
      </c>
      <c r="P177" s="22"/>
      <c r="Q177"/>
      <c r="R177" s="181"/>
      <c r="S177" s="46"/>
    </row>
    <row r="178" spans="7:19" x14ac:dyDescent="0.2">
      <c r="G178" s="249"/>
      <c r="H178" s="80"/>
      <c r="J178" s="22">
        <v>21</v>
      </c>
      <c r="K178" s="74">
        <v>172</v>
      </c>
      <c r="L178" s="180">
        <v>6.08</v>
      </c>
      <c r="M178" s="260">
        <v>19</v>
      </c>
      <c r="N178" s="182">
        <v>34.10526315789474</v>
      </c>
      <c r="O178" s="237">
        <v>1063</v>
      </c>
      <c r="P178" s="22"/>
      <c r="Q178"/>
      <c r="R178" s="181"/>
      <c r="S178" s="46"/>
    </row>
    <row r="179" spans="7:19" x14ac:dyDescent="0.2">
      <c r="G179" s="249"/>
      <c r="H179" s="14"/>
      <c r="J179" s="22">
        <v>21</v>
      </c>
      <c r="K179" s="74">
        <v>173</v>
      </c>
      <c r="L179" s="180">
        <v>6.08</v>
      </c>
      <c r="M179" s="260">
        <v>5</v>
      </c>
      <c r="N179" s="182">
        <v>1.81</v>
      </c>
      <c r="O179" s="237">
        <v>1063</v>
      </c>
      <c r="P179" s="22"/>
      <c r="Q179"/>
      <c r="R179" s="181"/>
      <c r="S179" s="46"/>
    </row>
    <row r="180" spans="7:19" x14ac:dyDescent="0.2">
      <c r="G180" s="249"/>
      <c r="H180" s="14"/>
      <c r="J180" s="22">
        <v>21</v>
      </c>
      <c r="K180" s="74">
        <v>174</v>
      </c>
      <c r="L180" s="180">
        <v>6.08</v>
      </c>
      <c r="M180" s="260">
        <v>1</v>
      </c>
      <c r="N180" s="182">
        <v>17.03</v>
      </c>
      <c r="O180" s="237">
        <v>1063</v>
      </c>
      <c r="P180" s="22"/>
      <c r="Q180"/>
      <c r="R180" s="181"/>
      <c r="S180" s="46"/>
    </row>
    <row r="181" spans="7:19" x14ac:dyDescent="0.2">
      <c r="G181" s="249"/>
      <c r="H181" s="14"/>
      <c r="J181" s="22">
        <v>21</v>
      </c>
      <c r="K181" s="74">
        <v>175</v>
      </c>
      <c r="L181" s="180">
        <v>6.08</v>
      </c>
      <c r="M181" s="260">
        <v>1</v>
      </c>
      <c r="N181" s="182">
        <v>1.1000000000000001</v>
      </c>
      <c r="O181" s="237">
        <v>1063</v>
      </c>
      <c r="P181" s="22"/>
      <c r="Q181"/>
      <c r="R181" s="181"/>
      <c r="S181" s="46"/>
    </row>
    <row r="182" spans="7:19" x14ac:dyDescent="0.2">
      <c r="G182" s="249"/>
      <c r="H182" s="14"/>
      <c r="J182" s="22">
        <v>21</v>
      </c>
      <c r="K182" s="74">
        <v>176</v>
      </c>
      <c r="L182" s="180">
        <v>6.08</v>
      </c>
      <c r="M182" s="260">
        <v>147</v>
      </c>
      <c r="N182" s="182">
        <v>33.924544217687071</v>
      </c>
      <c r="O182" s="237">
        <v>1063</v>
      </c>
      <c r="P182" s="22"/>
      <c r="Q182"/>
      <c r="R182" s="181"/>
      <c r="S182" s="46"/>
    </row>
    <row r="183" spans="7:19" x14ac:dyDescent="0.2">
      <c r="G183" s="249"/>
      <c r="H183" s="14"/>
      <c r="J183" s="22">
        <v>21</v>
      </c>
      <c r="K183" s="74">
        <v>177</v>
      </c>
      <c r="L183" s="180">
        <v>6.08</v>
      </c>
      <c r="M183" s="260">
        <v>37</v>
      </c>
      <c r="N183" s="182">
        <v>3.8994054054054055</v>
      </c>
      <c r="O183" s="237">
        <v>1063</v>
      </c>
      <c r="P183" s="22"/>
      <c r="Q183"/>
      <c r="R183" s="181"/>
      <c r="S183" s="46"/>
    </row>
    <row r="184" spans="7:19" x14ac:dyDescent="0.2">
      <c r="G184" s="249"/>
      <c r="H184" s="14"/>
      <c r="J184" s="22">
        <v>21</v>
      </c>
      <c r="K184" s="74">
        <v>178</v>
      </c>
      <c r="L184" s="180">
        <v>6.08</v>
      </c>
      <c r="M184" s="260">
        <v>43</v>
      </c>
      <c r="N184" s="182">
        <v>31.488372093023258</v>
      </c>
      <c r="O184" s="237">
        <v>1063</v>
      </c>
      <c r="P184" s="22"/>
      <c r="Q184"/>
      <c r="R184" s="181"/>
      <c r="S184" s="46"/>
    </row>
    <row r="185" spans="7:19" x14ac:dyDescent="0.2">
      <c r="G185" s="249"/>
      <c r="H185" s="14"/>
      <c r="J185" s="22">
        <v>21</v>
      </c>
      <c r="K185" s="74">
        <v>179</v>
      </c>
      <c r="L185" s="180">
        <v>6.08</v>
      </c>
      <c r="M185" s="260">
        <v>146</v>
      </c>
      <c r="N185" s="182">
        <v>16.467191780821917</v>
      </c>
      <c r="O185" s="237">
        <v>1063</v>
      </c>
      <c r="P185" s="22"/>
      <c r="Q185"/>
      <c r="R185" s="181"/>
      <c r="S185" s="46"/>
    </row>
    <row r="186" spans="7:19" x14ac:dyDescent="0.2">
      <c r="G186" s="249"/>
      <c r="J186" s="22">
        <v>21</v>
      </c>
      <c r="K186" s="74">
        <v>180</v>
      </c>
      <c r="L186" s="180">
        <v>6.08</v>
      </c>
      <c r="M186" s="260">
        <v>111</v>
      </c>
      <c r="N186" s="182">
        <v>4.3747297297297303</v>
      </c>
      <c r="O186" s="237">
        <v>1063</v>
      </c>
      <c r="P186" s="22"/>
      <c r="Q186"/>
      <c r="R186" s="181"/>
      <c r="S186" s="46"/>
    </row>
    <row r="187" spans="7:19" x14ac:dyDescent="0.2">
      <c r="G187" s="249"/>
      <c r="H187" s="14"/>
      <c r="J187" s="22">
        <v>21</v>
      </c>
      <c r="K187" s="74">
        <v>181</v>
      </c>
      <c r="L187" s="180">
        <v>6.08</v>
      </c>
      <c r="M187" s="260">
        <v>1077</v>
      </c>
      <c r="N187" s="182">
        <v>33.395728876508819</v>
      </c>
      <c r="O187" s="237">
        <v>1063</v>
      </c>
      <c r="Q187"/>
    </row>
    <row r="188" spans="7:19" x14ac:dyDescent="0.2">
      <c r="G188" s="249"/>
      <c r="J188" s="22">
        <v>21</v>
      </c>
      <c r="K188" s="74">
        <v>182</v>
      </c>
      <c r="L188" s="180">
        <v>6.08</v>
      </c>
      <c r="M188" s="260">
        <v>15</v>
      </c>
      <c r="N188" s="182">
        <v>4.237333333333333</v>
      </c>
      <c r="O188" s="237">
        <v>1063</v>
      </c>
      <c r="Q188"/>
    </row>
    <row r="189" spans="7:19" x14ac:dyDescent="0.2">
      <c r="G189" s="249"/>
      <c r="H189" s="14"/>
      <c r="J189" s="22">
        <v>21</v>
      </c>
      <c r="K189" s="74">
        <v>183</v>
      </c>
      <c r="L189" s="180">
        <v>6.08</v>
      </c>
      <c r="M189" s="260">
        <v>22</v>
      </c>
      <c r="N189" s="182">
        <v>53.863636363636367</v>
      </c>
      <c r="O189" s="237">
        <v>1063</v>
      </c>
      <c r="Q189"/>
    </row>
    <row r="190" spans="7:19" x14ac:dyDescent="0.2">
      <c r="G190" s="249"/>
      <c r="H190" s="14"/>
      <c r="J190" s="22">
        <v>22</v>
      </c>
      <c r="K190" s="74">
        <v>184</v>
      </c>
      <c r="L190" s="180">
        <v>6.08</v>
      </c>
      <c r="M190" s="260">
        <v>135</v>
      </c>
      <c r="N190" s="182">
        <v>50.755740740740734</v>
      </c>
      <c r="O190" s="237">
        <v>1917</v>
      </c>
      <c r="Q190"/>
    </row>
    <row r="191" spans="7:19" x14ac:dyDescent="0.2">
      <c r="G191" s="249"/>
      <c r="H191" s="14"/>
      <c r="J191" s="22">
        <v>22</v>
      </c>
      <c r="K191" s="74">
        <v>185</v>
      </c>
      <c r="L191" s="180">
        <v>6.08</v>
      </c>
      <c r="M191" s="260">
        <v>39</v>
      </c>
      <c r="N191" s="182">
        <v>60.128205128205124</v>
      </c>
      <c r="O191" s="237">
        <v>1917</v>
      </c>
      <c r="Q191"/>
    </row>
    <row r="192" spans="7:19" x14ac:dyDescent="0.2">
      <c r="G192" s="249"/>
      <c r="H192" s="14"/>
      <c r="J192" s="22">
        <v>22</v>
      </c>
      <c r="K192" s="74">
        <v>186</v>
      </c>
      <c r="L192" s="180">
        <v>6.08</v>
      </c>
      <c r="M192" s="260">
        <v>51</v>
      </c>
      <c r="N192" s="182">
        <v>76.156862745098039</v>
      </c>
      <c r="O192" s="237">
        <v>1917</v>
      </c>
      <c r="Q192"/>
    </row>
    <row r="193" spans="7:17" x14ac:dyDescent="0.2">
      <c r="G193" s="249"/>
      <c r="H193" s="14"/>
      <c r="J193" s="22">
        <v>22</v>
      </c>
      <c r="K193" s="74">
        <v>187</v>
      </c>
      <c r="L193" s="180">
        <v>6.08</v>
      </c>
      <c r="M193" s="260">
        <v>7</v>
      </c>
      <c r="N193" s="182">
        <v>124.28571428571429</v>
      </c>
      <c r="O193" s="237">
        <v>1917</v>
      </c>
      <c r="Q193"/>
    </row>
    <row r="194" spans="7:17" x14ac:dyDescent="0.2">
      <c r="G194" s="249"/>
      <c r="H194" s="14"/>
      <c r="J194" s="22">
        <v>22</v>
      </c>
      <c r="K194" s="74">
        <v>188</v>
      </c>
      <c r="L194" s="180">
        <v>6.08</v>
      </c>
      <c r="M194" s="260">
        <v>15</v>
      </c>
      <c r="N194" s="182">
        <v>18.666666666666668</v>
      </c>
      <c r="O194" s="237">
        <v>1917</v>
      </c>
      <c r="Q194"/>
    </row>
    <row r="195" spans="7:17" x14ac:dyDescent="0.2">
      <c r="G195" s="249"/>
      <c r="H195" s="14"/>
      <c r="J195" s="22">
        <v>22</v>
      </c>
      <c r="K195" s="74">
        <v>189</v>
      </c>
      <c r="L195" s="180">
        <v>6.08</v>
      </c>
      <c r="M195" s="260">
        <v>26</v>
      </c>
      <c r="N195" s="182">
        <v>50.38461538461538</v>
      </c>
      <c r="O195" s="237">
        <v>1917</v>
      </c>
      <c r="Q195"/>
    </row>
    <row r="196" spans="7:17" x14ac:dyDescent="0.2">
      <c r="G196" s="249"/>
      <c r="H196" s="14"/>
      <c r="J196" s="22">
        <v>22</v>
      </c>
      <c r="K196" s="74">
        <v>190</v>
      </c>
      <c r="L196" s="180">
        <v>8.6</v>
      </c>
      <c r="M196" s="260">
        <v>28</v>
      </c>
      <c r="N196" s="182">
        <v>48.05</v>
      </c>
      <c r="O196" s="237">
        <v>1917</v>
      </c>
      <c r="Q196"/>
    </row>
    <row r="197" spans="7:17" x14ac:dyDescent="0.2">
      <c r="G197" s="249"/>
      <c r="H197" s="14"/>
      <c r="J197" s="22">
        <v>22</v>
      </c>
      <c r="K197" s="74">
        <v>191</v>
      </c>
      <c r="L197" s="180">
        <v>8.6</v>
      </c>
      <c r="M197" s="260">
        <v>31</v>
      </c>
      <c r="N197" s="182">
        <v>36.29032258064516</v>
      </c>
      <c r="O197" s="237">
        <v>1917</v>
      </c>
      <c r="Q197"/>
    </row>
    <row r="198" spans="7:17" x14ac:dyDescent="0.2">
      <c r="G198" s="249"/>
      <c r="H198" s="14"/>
      <c r="J198" s="22">
        <v>22</v>
      </c>
      <c r="K198" s="74">
        <v>192</v>
      </c>
      <c r="L198" s="180">
        <v>8.6</v>
      </c>
      <c r="M198" s="260">
        <v>32</v>
      </c>
      <c r="N198" s="182">
        <v>30.3125</v>
      </c>
      <c r="O198" s="237">
        <v>1917</v>
      </c>
      <c r="Q198"/>
    </row>
    <row r="199" spans="7:17" x14ac:dyDescent="0.2">
      <c r="G199" s="249"/>
      <c r="H199" s="14"/>
      <c r="J199" s="22">
        <v>22</v>
      </c>
      <c r="K199" s="74">
        <v>193</v>
      </c>
      <c r="L199" s="180">
        <v>8.6</v>
      </c>
      <c r="M199" s="260">
        <v>48</v>
      </c>
      <c r="N199" s="182">
        <v>7.958333333333333</v>
      </c>
      <c r="O199" s="237">
        <v>1917</v>
      </c>
      <c r="Q199"/>
    </row>
    <row r="200" spans="7:17" x14ac:dyDescent="0.2">
      <c r="G200" s="249"/>
      <c r="H200" s="14"/>
      <c r="J200" s="22">
        <v>22</v>
      </c>
      <c r="K200" s="74">
        <v>194</v>
      </c>
      <c r="L200" s="180">
        <v>8.6</v>
      </c>
      <c r="M200" s="260">
        <v>89</v>
      </c>
      <c r="N200" s="182">
        <v>66.62921348314606</v>
      </c>
      <c r="O200" s="237">
        <v>1917</v>
      </c>
      <c r="Q200"/>
    </row>
    <row r="201" spans="7:17" x14ac:dyDescent="0.2">
      <c r="G201" s="249"/>
      <c r="H201" s="14"/>
      <c r="J201" s="22">
        <v>22</v>
      </c>
      <c r="K201" s="74">
        <v>195</v>
      </c>
      <c r="L201" s="180">
        <v>8.6</v>
      </c>
      <c r="M201" s="260">
        <v>16</v>
      </c>
      <c r="N201" s="182">
        <v>87.125</v>
      </c>
      <c r="O201" s="237">
        <v>1917</v>
      </c>
      <c r="Q201"/>
    </row>
    <row r="202" spans="7:17" x14ac:dyDescent="0.2">
      <c r="G202" s="249"/>
      <c r="H202" s="14"/>
      <c r="J202" s="22">
        <v>22</v>
      </c>
      <c r="K202" s="74">
        <v>196</v>
      </c>
      <c r="L202" s="180">
        <v>8.6</v>
      </c>
      <c r="M202" s="260">
        <v>3</v>
      </c>
      <c r="N202" s="182">
        <v>16.666666666666668</v>
      </c>
      <c r="O202" s="237">
        <v>1917</v>
      </c>
      <c r="Q202"/>
    </row>
    <row r="203" spans="7:17" x14ac:dyDescent="0.2">
      <c r="G203" s="249"/>
      <c r="H203" s="14"/>
      <c r="J203" s="22">
        <v>22</v>
      </c>
      <c r="K203" s="74">
        <v>197</v>
      </c>
      <c r="L203" s="180">
        <v>8.6</v>
      </c>
      <c r="M203" s="260">
        <v>13</v>
      </c>
      <c r="N203" s="182">
        <v>5.7692307692307692</v>
      </c>
      <c r="O203" s="237">
        <v>1917</v>
      </c>
      <c r="Q203"/>
    </row>
    <row r="204" spans="7:17" x14ac:dyDescent="0.2">
      <c r="G204" s="249"/>
      <c r="H204" s="14"/>
      <c r="J204" s="22">
        <v>22</v>
      </c>
      <c r="K204" s="74">
        <v>198</v>
      </c>
      <c r="L204" s="180">
        <v>8.6</v>
      </c>
      <c r="M204" s="260">
        <v>334</v>
      </c>
      <c r="N204" s="182">
        <v>38.866766467065872</v>
      </c>
      <c r="O204" s="237">
        <v>1917</v>
      </c>
      <c r="Q204"/>
    </row>
    <row r="205" spans="7:17" x14ac:dyDescent="0.2">
      <c r="G205" s="249"/>
      <c r="H205" s="14"/>
      <c r="J205" s="22">
        <v>22</v>
      </c>
      <c r="K205" s="74">
        <v>199</v>
      </c>
      <c r="L205" s="180">
        <v>8.6</v>
      </c>
      <c r="M205" s="260">
        <v>1064</v>
      </c>
      <c r="N205" s="182">
        <v>49.897842105263159</v>
      </c>
      <c r="O205" s="237">
        <v>1917</v>
      </c>
      <c r="Q205"/>
    </row>
    <row r="206" spans="7:17" x14ac:dyDescent="0.2">
      <c r="G206" s="22"/>
      <c r="J206" s="22">
        <v>23</v>
      </c>
      <c r="K206" s="74">
        <v>200</v>
      </c>
      <c r="L206" s="180">
        <v>8.6</v>
      </c>
      <c r="M206" s="82">
        <v>65</v>
      </c>
      <c r="N206" s="182">
        <v>0.85116923076923079</v>
      </c>
      <c r="O206" s="237">
        <v>175</v>
      </c>
      <c r="Q206"/>
    </row>
    <row r="207" spans="7:17" x14ac:dyDescent="0.2">
      <c r="G207" s="22"/>
      <c r="J207" s="22">
        <v>23</v>
      </c>
      <c r="K207" s="74">
        <v>201</v>
      </c>
      <c r="L207" s="180">
        <v>8.6</v>
      </c>
      <c r="M207" s="82">
        <v>319</v>
      </c>
      <c r="N207" s="182">
        <v>1.6750470219435738</v>
      </c>
      <c r="O207" s="237">
        <v>175</v>
      </c>
      <c r="Q207"/>
    </row>
    <row r="208" spans="7:17" x14ac:dyDescent="0.2">
      <c r="G208" s="22"/>
      <c r="J208" s="22">
        <v>24</v>
      </c>
      <c r="K208" s="74">
        <v>202</v>
      </c>
      <c r="L208" s="180">
        <v>8.6</v>
      </c>
      <c r="M208" s="82">
        <v>31</v>
      </c>
      <c r="N208" s="182">
        <v>1.0619032258064516</v>
      </c>
      <c r="O208" s="237">
        <v>210</v>
      </c>
      <c r="Q208"/>
    </row>
    <row r="209" spans="7:17" x14ac:dyDescent="0.2">
      <c r="G209" s="22"/>
      <c r="J209" s="22">
        <v>24</v>
      </c>
      <c r="K209" s="74">
        <v>203</v>
      </c>
      <c r="L209" s="180">
        <v>8.6</v>
      </c>
      <c r="M209" s="82">
        <v>223</v>
      </c>
      <c r="N209" s="182">
        <v>2.5610358744394617</v>
      </c>
      <c r="O209" s="237">
        <v>210</v>
      </c>
      <c r="Q209"/>
    </row>
    <row r="210" spans="7:17" x14ac:dyDescent="0.2">
      <c r="G210" s="22"/>
      <c r="I210" s="42" t="s">
        <v>570</v>
      </c>
      <c r="K210" s="74">
        <v>204</v>
      </c>
      <c r="L210" s="180">
        <v>0</v>
      </c>
      <c r="M210" s="82">
        <v>0</v>
      </c>
      <c r="N210" s="182">
        <v>0</v>
      </c>
      <c r="O210" s="237">
        <v>0</v>
      </c>
    </row>
    <row r="211" spans="7:17" x14ac:dyDescent="0.2">
      <c r="G211" s="22"/>
      <c r="I211" s="42" t="s">
        <v>570</v>
      </c>
      <c r="K211" s="74">
        <v>205</v>
      </c>
      <c r="L211" s="180">
        <v>0</v>
      </c>
      <c r="M211" s="82">
        <v>0</v>
      </c>
      <c r="N211" s="182">
        <v>0</v>
      </c>
      <c r="O211" s="237">
        <v>0</v>
      </c>
    </row>
    <row r="212" spans="7:17" x14ac:dyDescent="0.2">
      <c r="G212" s="22"/>
      <c r="I212" s="42" t="s">
        <v>570</v>
      </c>
      <c r="K212" s="74">
        <v>206</v>
      </c>
      <c r="L212" s="180">
        <v>0</v>
      </c>
      <c r="M212" s="82">
        <v>0</v>
      </c>
      <c r="N212" s="182">
        <v>0</v>
      </c>
      <c r="O212" s="237">
        <v>0</v>
      </c>
    </row>
    <row r="213" spans="7:17" x14ac:dyDescent="0.2">
      <c r="G213" s="22"/>
      <c r="I213" s="42" t="s">
        <v>570</v>
      </c>
      <c r="K213" s="74">
        <v>207</v>
      </c>
      <c r="L213" s="180">
        <v>0</v>
      </c>
      <c r="M213" s="82">
        <v>0</v>
      </c>
      <c r="N213" s="182">
        <v>0</v>
      </c>
      <c r="O213" s="237">
        <v>0</v>
      </c>
    </row>
    <row r="214" spans="7:17" x14ac:dyDescent="0.2">
      <c r="G214" s="22"/>
      <c r="I214" s="42" t="s">
        <v>570</v>
      </c>
      <c r="K214" s="74">
        <v>208</v>
      </c>
      <c r="L214" s="180">
        <v>0</v>
      </c>
      <c r="M214" s="82">
        <v>0</v>
      </c>
      <c r="N214" s="182">
        <v>0</v>
      </c>
      <c r="O214" s="237">
        <v>0</v>
      </c>
    </row>
    <row r="215" spans="7:17" x14ac:dyDescent="0.2">
      <c r="G215" s="22"/>
      <c r="I215" s="42" t="s">
        <v>570</v>
      </c>
      <c r="K215" s="74">
        <v>209</v>
      </c>
      <c r="L215" s="180">
        <v>0</v>
      </c>
      <c r="M215" s="82">
        <v>0</v>
      </c>
      <c r="N215" s="182">
        <v>0</v>
      </c>
      <c r="O215" s="237">
        <v>0</v>
      </c>
    </row>
    <row r="216" spans="7:17" x14ac:dyDescent="0.2">
      <c r="G216" s="22"/>
      <c r="I216" s="42" t="s">
        <v>570</v>
      </c>
      <c r="K216" s="74">
        <v>210</v>
      </c>
      <c r="L216" s="180">
        <v>0</v>
      </c>
      <c r="M216" s="82">
        <v>0</v>
      </c>
      <c r="N216" s="182">
        <v>0</v>
      </c>
      <c r="O216" s="237">
        <v>0</v>
      </c>
    </row>
    <row r="217" spans="7:17" x14ac:dyDescent="0.2">
      <c r="G217" s="22"/>
      <c r="I217" s="42" t="s">
        <v>570</v>
      </c>
      <c r="K217" s="74">
        <v>211</v>
      </c>
      <c r="L217" s="180">
        <v>0</v>
      </c>
      <c r="M217" s="82">
        <v>0</v>
      </c>
      <c r="N217" s="182">
        <v>0</v>
      </c>
      <c r="O217" s="237">
        <v>0</v>
      </c>
    </row>
    <row r="218" spans="7:17" x14ac:dyDescent="0.2">
      <c r="G218" s="22"/>
      <c r="I218" s="42" t="s">
        <v>570</v>
      </c>
      <c r="K218" s="74">
        <v>212</v>
      </c>
      <c r="L218" s="180">
        <v>0</v>
      </c>
      <c r="M218" s="82">
        <v>0</v>
      </c>
      <c r="N218" s="182">
        <v>0</v>
      </c>
      <c r="O218" s="237">
        <v>0</v>
      </c>
    </row>
    <row r="219" spans="7:17" x14ac:dyDescent="0.2">
      <c r="G219" s="22"/>
      <c r="I219" s="42" t="s">
        <v>570</v>
      </c>
      <c r="K219" s="74">
        <v>213</v>
      </c>
      <c r="L219" s="180">
        <v>0</v>
      </c>
      <c r="M219" s="82">
        <v>0</v>
      </c>
      <c r="N219" s="182">
        <v>0</v>
      </c>
      <c r="O219" s="237">
        <v>0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C220"/>
  <sheetViews>
    <sheetView tabSelected="1" workbookViewId="0">
      <pane xSplit="27210" ySplit="1275" topLeftCell="DG181" activePane="bottomLeft"/>
      <selection activeCell="DJ174" sqref="DJ174"/>
      <selection pane="topRight" activeCell="CO1" sqref="CO1"/>
      <selection pane="bottomLeft" activeCell="Q207" sqref="Q207"/>
      <selection pane="bottomRight" activeCell="DG163" sqref="DG163"/>
    </sheetView>
  </sheetViews>
  <sheetFormatPr defaultRowHeight="12.75" x14ac:dyDescent="0.2"/>
  <cols>
    <col min="1" max="2" width="9.140625" style="5"/>
    <col min="3" max="3" width="11.7109375" style="5" bestFit="1" customWidth="1"/>
    <col min="4" max="4" width="9.7109375" style="5" customWidth="1"/>
    <col min="5" max="5" width="9.28515625" style="5" bestFit="1" customWidth="1"/>
    <col min="6" max="6" width="8" style="5" bestFit="1" customWidth="1"/>
    <col min="7" max="7" width="6.28515625" style="5" bestFit="1" customWidth="1"/>
    <col min="8" max="8" width="8" style="5" customWidth="1"/>
    <col min="9" max="9" width="7.7109375" style="5" bestFit="1" customWidth="1"/>
    <col min="10" max="10" width="9.42578125" style="5" bestFit="1" customWidth="1"/>
    <col min="11" max="11" width="7.7109375" style="5" bestFit="1" customWidth="1"/>
    <col min="12" max="12" width="5.5703125" style="5" bestFit="1" customWidth="1"/>
    <col min="13" max="13" width="10.140625" style="5" bestFit="1" customWidth="1"/>
    <col min="14" max="14" width="7.42578125" style="5" bestFit="1" customWidth="1"/>
    <col min="15" max="15" width="7.85546875" style="5" customWidth="1"/>
    <col min="16" max="16" width="7.5703125" style="5" bestFit="1" customWidth="1"/>
    <col min="17" max="17" width="8.28515625" style="5" customWidth="1"/>
    <col min="18" max="18" width="7.5703125" style="5" customWidth="1"/>
    <col min="19" max="19" width="6.5703125" style="5" bestFit="1" customWidth="1"/>
    <col min="20" max="20" width="10.42578125" style="5" bestFit="1" customWidth="1"/>
    <col min="21" max="21" width="7" style="5" bestFit="1" customWidth="1"/>
    <col min="22" max="22" width="7.140625" style="5" bestFit="1" customWidth="1"/>
    <col min="23" max="23" width="9" style="5" bestFit="1" customWidth="1"/>
    <col min="24" max="24" width="8.7109375" style="5" bestFit="1" customWidth="1"/>
    <col min="25" max="25" width="10.7109375" style="5" customWidth="1"/>
    <col min="26" max="27" width="7.85546875" style="5" customWidth="1"/>
    <col min="28" max="28" width="7.7109375" style="5" customWidth="1"/>
    <col min="29" max="29" width="9" style="5" customWidth="1"/>
    <col min="30" max="30" width="7.28515625" style="5" bestFit="1" customWidth="1"/>
    <col min="31" max="31" width="8.28515625" style="5" bestFit="1" customWidth="1"/>
    <col min="32" max="32" width="9.7109375" style="5" bestFit="1" customWidth="1"/>
    <col min="33" max="33" width="9" style="5" bestFit="1" customWidth="1"/>
    <col min="34" max="34" width="7.7109375" style="5" bestFit="1" customWidth="1"/>
    <col min="35" max="35" width="9" style="5" bestFit="1" customWidth="1"/>
    <col min="36" max="36" width="9.85546875" style="5" bestFit="1" customWidth="1"/>
    <col min="37" max="37" width="7.7109375" style="5" bestFit="1" customWidth="1"/>
    <col min="38" max="38" width="9.140625" style="5"/>
    <col min="39" max="39" width="9" style="5" bestFit="1" customWidth="1"/>
    <col min="40" max="41" width="7.42578125" style="5" customWidth="1"/>
    <col min="42" max="42" width="10.28515625" style="5" customWidth="1"/>
    <col min="43" max="43" width="10" style="5" bestFit="1" customWidth="1"/>
    <col min="44" max="44" width="5.5703125" style="26" bestFit="1" customWidth="1"/>
    <col min="45" max="59" width="9.140625" style="26"/>
    <col min="60" max="86" width="9.140625" style="5"/>
    <col min="87" max="87" width="9.5703125" style="5" bestFit="1" customWidth="1"/>
    <col min="88" max="88" width="9.140625" style="5"/>
    <col min="89" max="91" width="18.28515625" style="5" customWidth="1"/>
    <col min="92" max="126" width="9.140625" style="5"/>
    <col min="127" max="127" width="10.28515625" style="5" customWidth="1"/>
    <col min="128" max="128" width="11.140625" style="5" customWidth="1"/>
    <col min="129" max="16384" width="9.140625" style="5"/>
  </cols>
  <sheetData>
    <row r="1" spans="1:133" x14ac:dyDescent="0.2">
      <c r="A1" s="9" t="s">
        <v>26</v>
      </c>
      <c r="B1" s="9"/>
      <c r="E1" s="46"/>
      <c r="F1" s="5" t="s">
        <v>291</v>
      </c>
      <c r="CO1" s="93" t="s">
        <v>582</v>
      </c>
    </row>
    <row r="2" spans="1:133" x14ac:dyDescent="0.2">
      <c r="A2" s="38" t="s">
        <v>97</v>
      </c>
      <c r="B2" s="38"/>
      <c r="AT2" s="26" t="s">
        <v>341</v>
      </c>
      <c r="CO2" s="93" t="s">
        <v>583</v>
      </c>
    </row>
    <row r="3" spans="1:133" x14ac:dyDescent="0.2">
      <c r="A3" s="38"/>
      <c r="B3" s="38"/>
      <c r="CN3" s="5" t="s">
        <v>342</v>
      </c>
    </row>
    <row r="4" spans="1:133" x14ac:dyDescent="0.2">
      <c r="B4" s="28" t="s">
        <v>119</v>
      </c>
      <c r="C4" s="34"/>
      <c r="D4" s="104" t="s">
        <v>1</v>
      </c>
      <c r="E4" s="190" t="s">
        <v>255</v>
      </c>
      <c r="F4" s="104" t="s">
        <v>2</v>
      </c>
      <c r="G4" s="190" t="s">
        <v>256</v>
      </c>
      <c r="H4" s="104" t="s">
        <v>195</v>
      </c>
      <c r="I4" s="104" t="s">
        <v>114</v>
      </c>
      <c r="J4" s="190" t="s">
        <v>258</v>
      </c>
      <c r="K4" s="190" t="s">
        <v>257</v>
      </c>
      <c r="L4" s="190" t="s">
        <v>259</v>
      </c>
      <c r="M4" s="190" t="s">
        <v>260</v>
      </c>
      <c r="N4" s="104" t="s">
        <v>3</v>
      </c>
      <c r="O4" s="190" t="s">
        <v>522</v>
      </c>
      <c r="P4" s="190" t="s">
        <v>523</v>
      </c>
      <c r="Q4" s="190" t="s">
        <v>524</v>
      </c>
      <c r="R4" s="104" t="s">
        <v>4</v>
      </c>
      <c r="S4" s="104" t="s">
        <v>200</v>
      </c>
      <c r="T4" s="104" t="s">
        <v>5</v>
      </c>
      <c r="U4" s="104" t="s">
        <v>6</v>
      </c>
      <c r="V4" s="190" t="s">
        <v>261</v>
      </c>
      <c r="W4" s="104" t="s">
        <v>7</v>
      </c>
      <c r="X4" s="104" t="s">
        <v>8</v>
      </c>
      <c r="Y4" s="104" t="s">
        <v>9</v>
      </c>
      <c r="Z4" s="190" t="s">
        <v>262</v>
      </c>
      <c r="AA4" s="104" t="s">
        <v>10</v>
      </c>
      <c r="AB4" s="104" t="s">
        <v>11</v>
      </c>
      <c r="AC4" s="190" t="s">
        <v>266</v>
      </c>
      <c r="AD4" s="190" t="s">
        <v>263</v>
      </c>
      <c r="AE4" s="190" t="s">
        <v>264</v>
      </c>
      <c r="AF4" s="190" t="s">
        <v>265</v>
      </c>
      <c r="AG4" s="104" t="s">
        <v>115</v>
      </c>
      <c r="AH4" s="190" t="s">
        <v>267</v>
      </c>
      <c r="AI4" s="104" t="s">
        <v>12</v>
      </c>
      <c r="AJ4" s="190" t="s">
        <v>525</v>
      </c>
      <c r="AK4" s="190" t="s">
        <v>268</v>
      </c>
      <c r="AL4" s="190" t="s">
        <v>526</v>
      </c>
      <c r="AM4" s="190" t="s">
        <v>527</v>
      </c>
      <c r="AN4" s="104" t="s">
        <v>13</v>
      </c>
      <c r="AO4" s="104" t="s">
        <v>116</v>
      </c>
      <c r="AP4" s="104" t="s">
        <v>209</v>
      </c>
      <c r="AQ4" s="104" t="s">
        <v>117</v>
      </c>
      <c r="AR4" s="174" t="s">
        <v>210</v>
      </c>
      <c r="AS4" s="13"/>
      <c r="AT4" s="183"/>
      <c r="AU4" s="264" t="s">
        <v>1</v>
      </c>
      <c r="AV4" s="265" t="s">
        <v>255</v>
      </c>
      <c r="AW4" s="264" t="s">
        <v>2</v>
      </c>
      <c r="AX4" s="265" t="s">
        <v>256</v>
      </c>
      <c r="AY4" s="264" t="s">
        <v>195</v>
      </c>
      <c r="AZ4" s="264" t="s">
        <v>114</v>
      </c>
      <c r="BA4" s="265" t="s">
        <v>258</v>
      </c>
      <c r="BB4" s="265" t="s">
        <v>257</v>
      </c>
      <c r="BC4" s="265" t="s">
        <v>259</v>
      </c>
      <c r="BD4" s="265" t="s">
        <v>260</v>
      </c>
      <c r="BE4" s="264" t="s">
        <v>3</v>
      </c>
      <c r="BF4" s="265" t="s">
        <v>522</v>
      </c>
      <c r="BG4" s="265" t="s">
        <v>523</v>
      </c>
      <c r="BH4" s="265" t="s">
        <v>524</v>
      </c>
      <c r="BI4" s="264" t="s">
        <v>4</v>
      </c>
      <c r="BJ4" s="264" t="s">
        <v>200</v>
      </c>
      <c r="BK4" s="264" t="s">
        <v>5</v>
      </c>
      <c r="BL4" s="264" t="s">
        <v>6</v>
      </c>
      <c r="BM4" s="265" t="s">
        <v>261</v>
      </c>
      <c r="BN4" s="264" t="s">
        <v>7</v>
      </c>
      <c r="BO4" s="264" t="s">
        <v>8</v>
      </c>
      <c r="BP4" s="264" t="s">
        <v>9</v>
      </c>
      <c r="BQ4" s="265" t="s">
        <v>262</v>
      </c>
      <c r="BR4" s="264" t="s">
        <v>10</v>
      </c>
      <c r="BS4" s="264" t="s">
        <v>11</v>
      </c>
      <c r="BT4" s="265" t="s">
        <v>266</v>
      </c>
      <c r="BU4" s="265" t="s">
        <v>263</v>
      </c>
      <c r="BV4" s="265" t="s">
        <v>264</v>
      </c>
      <c r="BW4" s="265" t="s">
        <v>265</v>
      </c>
      <c r="BX4" s="264" t="s">
        <v>115</v>
      </c>
      <c r="BY4" s="265" t="s">
        <v>267</v>
      </c>
      <c r="BZ4" s="264" t="s">
        <v>12</v>
      </c>
      <c r="CA4" s="265" t="s">
        <v>525</v>
      </c>
      <c r="CB4" s="265" t="s">
        <v>268</v>
      </c>
      <c r="CC4" s="265" t="s">
        <v>526</v>
      </c>
      <c r="CD4" s="265" t="s">
        <v>527</v>
      </c>
      <c r="CE4" s="264" t="s">
        <v>13</v>
      </c>
      <c r="CF4" s="264" t="s">
        <v>116</v>
      </c>
      <c r="CG4" s="264" t="s">
        <v>209</v>
      </c>
      <c r="CH4" s="264" t="s">
        <v>117</v>
      </c>
      <c r="CI4" s="266" t="s">
        <v>210</v>
      </c>
      <c r="CN4" s="121"/>
      <c r="CO4" s="104" t="s">
        <v>1</v>
      </c>
      <c r="CP4" s="190" t="s">
        <v>255</v>
      </c>
      <c r="CQ4" s="104" t="s">
        <v>2</v>
      </c>
      <c r="CR4" s="190" t="s">
        <v>256</v>
      </c>
      <c r="CS4" s="104" t="s">
        <v>195</v>
      </c>
      <c r="CT4" s="104" t="s">
        <v>114</v>
      </c>
      <c r="CU4" s="190" t="s">
        <v>258</v>
      </c>
      <c r="CV4" s="190" t="s">
        <v>257</v>
      </c>
      <c r="CW4" s="190" t="s">
        <v>259</v>
      </c>
      <c r="CX4" s="190" t="s">
        <v>260</v>
      </c>
      <c r="CY4" s="104" t="s">
        <v>3</v>
      </c>
      <c r="CZ4" s="190" t="s">
        <v>522</v>
      </c>
      <c r="DA4" s="190" t="s">
        <v>523</v>
      </c>
      <c r="DB4" s="190" t="s">
        <v>524</v>
      </c>
      <c r="DC4" s="104" t="s">
        <v>4</v>
      </c>
      <c r="DD4" s="104" t="s">
        <v>200</v>
      </c>
      <c r="DE4" s="104" t="s">
        <v>5</v>
      </c>
      <c r="DF4" s="104" t="s">
        <v>6</v>
      </c>
      <c r="DG4" s="190" t="s">
        <v>261</v>
      </c>
      <c r="DH4" s="104" t="s">
        <v>7</v>
      </c>
      <c r="DI4" s="104" t="s">
        <v>8</v>
      </c>
      <c r="DJ4" s="104" t="s">
        <v>9</v>
      </c>
      <c r="DK4" s="190" t="s">
        <v>262</v>
      </c>
      <c r="DL4" s="104" t="s">
        <v>10</v>
      </c>
      <c r="DM4" s="104" t="s">
        <v>11</v>
      </c>
      <c r="DN4" s="190" t="s">
        <v>266</v>
      </c>
      <c r="DO4" s="190" t="s">
        <v>263</v>
      </c>
      <c r="DP4" s="190" t="s">
        <v>264</v>
      </c>
      <c r="DQ4" s="190" t="s">
        <v>265</v>
      </c>
      <c r="DR4" s="104" t="s">
        <v>115</v>
      </c>
      <c r="DS4" s="190" t="s">
        <v>267</v>
      </c>
      <c r="DT4" s="104" t="s">
        <v>12</v>
      </c>
      <c r="DU4" s="190" t="s">
        <v>525</v>
      </c>
      <c r="DV4" s="190" t="s">
        <v>268</v>
      </c>
      <c r="DW4" s="190" t="s">
        <v>526</v>
      </c>
      <c r="DX4" s="190" t="s">
        <v>527</v>
      </c>
      <c r="DY4" s="104" t="s">
        <v>13</v>
      </c>
      <c r="DZ4" s="104" t="s">
        <v>116</v>
      </c>
      <c r="EA4" s="104" t="s">
        <v>209</v>
      </c>
      <c r="EB4" s="104" t="s">
        <v>117</v>
      </c>
      <c r="EC4" s="174" t="s">
        <v>210</v>
      </c>
    </row>
    <row r="5" spans="1:133" x14ac:dyDescent="0.2">
      <c r="A5" s="69"/>
      <c r="B5" s="62"/>
      <c r="C5" s="110">
        <v>1</v>
      </c>
      <c r="D5" s="109">
        <v>0</v>
      </c>
      <c r="E5" s="109">
        <v>104</v>
      </c>
      <c r="F5" s="109">
        <v>32.236009732360095</v>
      </c>
      <c r="G5" s="109">
        <v>0</v>
      </c>
      <c r="H5" s="109">
        <v>24.571629213483146</v>
      </c>
      <c r="I5" s="109">
        <v>0</v>
      </c>
      <c r="J5" s="109">
        <v>17.831211419753085</v>
      </c>
      <c r="K5" s="109">
        <v>0</v>
      </c>
      <c r="L5" s="109">
        <v>0</v>
      </c>
      <c r="M5" s="109">
        <v>10.916176700547304</v>
      </c>
      <c r="N5" s="109">
        <v>50.927083333333336</v>
      </c>
      <c r="O5" s="109">
        <v>78.601244732576987</v>
      </c>
      <c r="P5" s="109">
        <v>1.43</v>
      </c>
      <c r="Q5" s="109">
        <v>4.1479926191008722</v>
      </c>
      <c r="R5" s="109">
        <v>358.34003724394785</v>
      </c>
      <c r="S5" s="109">
        <v>25.380516898608349</v>
      </c>
      <c r="T5" s="109">
        <v>24.254658385093169</v>
      </c>
      <c r="U5" s="109">
        <v>28.379266211604097</v>
      </c>
      <c r="V5" s="109">
        <v>18.405405405405407</v>
      </c>
      <c r="W5" s="109">
        <v>0</v>
      </c>
      <c r="X5" s="109">
        <v>32.649493243243242</v>
      </c>
      <c r="Y5" s="109">
        <v>47.663333333333334</v>
      </c>
      <c r="Z5" s="109">
        <v>0</v>
      </c>
      <c r="AA5" s="109">
        <v>14.49672742336371</v>
      </c>
      <c r="AB5" s="109">
        <v>124.82608695652173</v>
      </c>
      <c r="AC5" s="109">
        <v>36.87620274339244</v>
      </c>
      <c r="AD5" s="109">
        <v>25.349699704912339</v>
      </c>
      <c r="AE5" s="109">
        <v>42.655813953488369</v>
      </c>
      <c r="AF5" s="109">
        <v>7.4303278688524594</v>
      </c>
      <c r="AG5" s="109">
        <v>0</v>
      </c>
      <c r="AH5" s="109">
        <v>23.362499999999997</v>
      </c>
      <c r="AI5" s="109">
        <v>24</v>
      </c>
      <c r="AJ5" s="109">
        <v>5.0056818181818183</v>
      </c>
      <c r="AK5" s="109">
        <v>59.062350936967633</v>
      </c>
      <c r="AL5" s="109">
        <v>1.39</v>
      </c>
      <c r="AM5" s="109">
        <v>2.02</v>
      </c>
      <c r="AN5" s="109">
        <v>3.91</v>
      </c>
      <c r="AO5" s="109">
        <v>1.38</v>
      </c>
      <c r="AP5" s="109">
        <v>29.405349871814206</v>
      </c>
      <c r="AQ5" s="109">
        <v>79.244730038022823</v>
      </c>
      <c r="AR5" s="185">
        <v>25.232453677709152</v>
      </c>
      <c r="AS5" s="109"/>
      <c r="AT5" s="184">
        <v>1</v>
      </c>
      <c r="AU5" s="109">
        <f>CO5*POLICY!$K2</f>
        <v>0</v>
      </c>
      <c r="AV5" s="109">
        <f>CP5*POLICY!$K2</f>
        <v>104</v>
      </c>
      <c r="AW5" s="109">
        <f>CQ5*POLICY!$K2</f>
        <v>32.236009732360095</v>
      </c>
      <c r="AX5" s="109">
        <f>CR5*POLICY!$K2</f>
        <v>0</v>
      </c>
      <c r="AY5" s="109">
        <f>CS5*POLICY!$K2</f>
        <v>24.571629213483146</v>
      </c>
      <c r="AZ5" s="109">
        <f>CT5*POLICY!$K2</f>
        <v>0</v>
      </c>
      <c r="BA5" s="109">
        <f>CU5*POLICY!$K2</f>
        <v>17.831211419753085</v>
      </c>
      <c r="BB5" s="109">
        <f>CV5*POLICY!$K2</f>
        <v>0</v>
      </c>
      <c r="BC5" s="109">
        <f>CW5*POLICY!$K2</f>
        <v>0</v>
      </c>
      <c r="BD5" s="109">
        <f>CX5*POLICY!$K2</f>
        <v>10.916176700547304</v>
      </c>
      <c r="BE5" s="109">
        <f>CY5*POLICY!$K2</f>
        <v>50.927083333333336</v>
      </c>
      <c r="BF5" s="109">
        <f>CZ5*POLICY!$K2</f>
        <v>78.601244732576987</v>
      </c>
      <c r="BG5" s="109">
        <f>DA5*POLICY!$K2</f>
        <v>1.43</v>
      </c>
      <c r="BH5" s="109">
        <f>DB5*POLICY!$K2</f>
        <v>4.1479926191008722</v>
      </c>
      <c r="BI5" s="109">
        <f>DC5*POLICY!$K2</f>
        <v>358.34003724394785</v>
      </c>
      <c r="BJ5" s="109">
        <f>DD5*POLICY!$K2</f>
        <v>25.380516898608349</v>
      </c>
      <c r="BK5" s="109">
        <f>DE5*POLICY!$K2</f>
        <v>24.254658385093169</v>
      </c>
      <c r="BL5" s="109">
        <f>DF5*POLICY!$K2</f>
        <v>28.379266211604097</v>
      </c>
      <c r="BM5" s="109">
        <f>DG5*POLICY!$K2</f>
        <v>18.405405405405407</v>
      </c>
      <c r="BN5" s="109">
        <f>DH5*POLICY!$K2</f>
        <v>0</v>
      </c>
      <c r="BO5" s="109">
        <f>DI5*POLICY!$K2</f>
        <v>32.649493243243242</v>
      </c>
      <c r="BP5" s="109">
        <f>DJ5*POLICY!$K2</f>
        <v>47.663333333333334</v>
      </c>
      <c r="BQ5" s="109">
        <f>DK5*POLICY!$K2</f>
        <v>0</v>
      </c>
      <c r="BR5" s="109">
        <f>DL5*POLICY!$K2</f>
        <v>14.49672742336371</v>
      </c>
      <c r="BS5" s="109">
        <f>DM5*POLICY!$K2</f>
        <v>124.82608695652173</v>
      </c>
      <c r="BT5" s="109">
        <f>DN5*POLICY!$K2</f>
        <v>36.87620274339244</v>
      </c>
      <c r="BU5" s="109">
        <f>DO5*POLICY!$K2</f>
        <v>25.349699704912339</v>
      </c>
      <c r="BV5" s="109">
        <f>DP5*POLICY!$K2</f>
        <v>42.655813953488369</v>
      </c>
      <c r="BW5" s="109">
        <f>DQ5*POLICY!$K2</f>
        <v>7.4303278688524594</v>
      </c>
      <c r="BX5" s="109">
        <f>DR5*POLICY!$K2</f>
        <v>0</v>
      </c>
      <c r="BY5" s="109">
        <f>DS5*POLICY!$K2</f>
        <v>23.362499999999997</v>
      </c>
      <c r="BZ5" s="109">
        <f>DT5*POLICY!$K2</f>
        <v>24</v>
      </c>
      <c r="CA5" s="109">
        <f>DU5*POLICY!$K2</f>
        <v>5.0056818181818183</v>
      </c>
      <c r="CB5" s="109">
        <f>DV5*POLICY!$K2</f>
        <v>59.062350936967633</v>
      </c>
      <c r="CC5" s="109">
        <f>DW5*POLICY!$K2</f>
        <v>1.39</v>
      </c>
      <c r="CD5" s="109">
        <f>DX5*POLICY!$K2</f>
        <v>2.02</v>
      </c>
      <c r="CE5" s="109">
        <f>DY5*POLICY!$K2</f>
        <v>3.91</v>
      </c>
      <c r="CF5" s="109">
        <f>DZ5*POLICY!$K2</f>
        <v>1.38</v>
      </c>
      <c r="CG5" s="109">
        <f>EA5*POLICY!$K2</f>
        <v>29.405349871814206</v>
      </c>
      <c r="CH5" s="109">
        <f>EB5*POLICY!$K2</f>
        <v>79.244730038022823</v>
      </c>
      <c r="CI5" s="185">
        <f>EC5*POLICY!$K2</f>
        <v>25.232453677709152</v>
      </c>
      <c r="CJ5" s="109"/>
      <c r="CK5" t="s">
        <v>357</v>
      </c>
      <c r="CL5" s="14" t="s">
        <v>188</v>
      </c>
      <c r="CM5" s="22">
        <v>1</v>
      </c>
      <c r="CN5" s="23">
        <v>1</v>
      </c>
      <c r="CO5" s="200">
        <v>0</v>
      </c>
      <c r="CP5" s="200">
        <v>104</v>
      </c>
      <c r="CQ5" s="200">
        <v>32.236009732360095</v>
      </c>
      <c r="CR5" s="200">
        <v>0</v>
      </c>
      <c r="CS5" s="200">
        <v>24.571629213483146</v>
      </c>
      <c r="CT5" s="200">
        <v>0</v>
      </c>
      <c r="CU5" s="200">
        <v>17.831211419753085</v>
      </c>
      <c r="CV5" s="200">
        <v>0</v>
      </c>
      <c r="CW5" s="200">
        <v>0</v>
      </c>
      <c r="CX5" s="200">
        <v>10.916176700547304</v>
      </c>
      <c r="CY5" s="200">
        <v>50.927083333333336</v>
      </c>
      <c r="CZ5" s="200">
        <v>78.601244732576987</v>
      </c>
      <c r="DA5" s="200">
        <v>1.43</v>
      </c>
      <c r="DB5" s="200">
        <v>4.1479926191008722</v>
      </c>
      <c r="DC5" s="200">
        <v>358.34003724394785</v>
      </c>
      <c r="DD5" s="200">
        <v>25.380516898608349</v>
      </c>
      <c r="DE5" s="200">
        <v>24.254658385093169</v>
      </c>
      <c r="DF5" s="200">
        <v>28.379266211604097</v>
      </c>
      <c r="DG5" s="200">
        <v>18.405405405405407</v>
      </c>
      <c r="DH5" s="200">
        <v>0</v>
      </c>
      <c r="DI5" s="200">
        <v>32.649493243243242</v>
      </c>
      <c r="DJ5" s="200">
        <v>47.663333333333334</v>
      </c>
      <c r="DK5" s="200">
        <v>0</v>
      </c>
      <c r="DL5" s="200">
        <v>14.49672742336371</v>
      </c>
      <c r="DM5" s="200">
        <v>124.82608695652173</v>
      </c>
      <c r="DN5" s="200">
        <v>36.87620274339244</v>
      </c>
      <c r="DO5" s="200">
        <v>25.349699704912339</v>
      </c>
      <c r="DP5" s="200">
        <v>42.655813953488369</v>
      </c>
      <c r="DQ5" s="200">
        <v>7.4303278688524594</v>
      </c>
      <c r="DR5" s="200">
        <v>0</v>
      </c>
      <c r="DS5" s="200">
        <v>23.362499999999997</v>
      </c>
      <c r="DT5" s="200">
        <v>24</v>
      </c>
      <c r="DU5" s="200">
        <v>5.0056818181818183</v>
      </c>
      <c r="DV5" s="200">
        <v>59.062350936967633</v>
      </c>
      <c r="DW5" s="200">
        <v>1.39</v>
      </c>
      <c r="DX5" s="200">
        <v>2.02</v>
      </c>
      <c r="DY5" s="200">
        <v>3.91</v>
      </c>
      <c r="DZ5" s="200">
        <v>1.38</v>
      </c>
      <c r="EA5" s="200">
        <v>29.405349871814206</v>
      </c>
      <c r="EB5" s="200">
        <v>79.244730038022823</v>
      </c>
      <c r="EC5" s="200">
        <v>25.232453677709152</v>
      </c>
    </row>
    <row r="6" spans="1:133" x14ac:dyDescent="0.2">
      <c r="A6" s="69"/>
      <c r="B6" s="62"/>
      <c r="C6" s="110">
        <v>2</v>
      </c>
      <c r="D6" s="109">
        <v>0</v>
      </c>
      <c r="E6" s="109">
        <v>104</v>
      </c>
      <c r="F6" s="109">
        <v>32.236009732360095</v>
      </c>
      <c r="G6" s="109">
        <v>0</v>
      </c>
      <c r="H6" s="109">
        <v>24.571629213483146</v>
      </c>
      <c r="I6" s="109">
        <v>0</v>
      </c>
      <c r="J6" s="109">
        <v>17.831211419753085</v>
      </c>
      <c r="K6" s="109">
        <v>0</v>
      </c>
      <c r="L6" s="109">
        <v>0</v>
      </c>
      <c r="M6" s="109">
        <v>10.916176700547304</v>
      </c>
      <c r="N6" s="109">
        <v>50.927083333333336</v>
      </c>
      <c r="O6" s="109">
        <v>78.601244732576987</v>
      </c>
      <c r="P6" s="109">
        <v>1.43</v>
      </c>
      <c r="Q6" s="109">
        <v>4.1479926191008722</v>
      </c>
      <c r="R6" s="109">
        <v>358.34003724394785</v>
      </c>
      <c r="S6" s="109">
        <v>25.380516898608349</v>
      </c>
      <c r="T6" s="109">
        <v>24.254658385093169</v>
      </c>
      <c r="U6" s="109">
        <v>28.379266211604097</v>
      </c>
      <c r="V6" s="109">
        <v>18.405405405405407</v>
      </c>
      <c r="W6" s="109">
        <v>0</v>
      </c>
      <c r="X6" s="109">
        <v>32.649493243243242</v>
      </c>
      <c r="Y6" s="109">
        <v>47.663333333333334</v>
      </c>
      <c r="Z6" s="109">
        <v>0</v>
      </c>
      <c r="AA6" s="109">
        <v>14.49672742336371</v>
      </c>
      <c r="AB6" s="109">
        <v>124.82608695652173</v>
      </c>
      <c r="AC6" s="109">
        <v>36.87620274339244</v>
      </c>
      <c r="AD6" s="109">
        <v>25.349699704912339</v>
      </c>
      <c r="AE6" s="109">
        <v>42.655813953488369</v>
      </c>
      <c r="AF6" s="109">
        <v>7.4303278688524594</v>
      </c>
      <c r="AG6" s="109">
        <v>0</v>
      </c>
      <c r="AH6" s="109">
        <v>23.362499999999997</v>
      </c>
      <c r="AI6" s="109">
        <v>24</v>
      </c>
      <c r="AJ6" s="109">
        <v>5.0056818181818183</v>
      </c>
      <c r="AK6" s="109">
        <v>59.062350936967633</v>
      </c>
      <c r="AL6" s="109">
        <v>1.39</v>
      </c>
      <c r="AM6" s="109">
        <v>2.02</v>
      </c>
      <c r="AN6" s="109">
        <v>3.91</v>
      </c>
      <c r="AO6" s="109">
        <v>1.38</v>
      </c>
      <c r="AP6" s="109">
        <v>29.405349871814206</v>
      </c>
      <c r="AQ6" s="109">
        <v>79.244730038022823</v>
      </c>
      <c r="AR6" s="185">
        <v>25.232453677709152</v>
      </c>
      <c r="AS6" s="109"/>
      <c r="AT6" s="184">
        <v>2</v>
      </c>
      <c r="AU6" s="109">
        <f>CO6*POLICY!$K3</f>
        <v>0</v>
      </c>
      <c r="AV6" s="109">
        <f>CP6*POLICY!$K3</f>
        <v>104</v>
      </c>
      <c r="AW6" s="109">
        <f>CQ6*POLICY!$K3</f>
        <v>32.236009732360095</v>
      </c>
      <c r="AX6" s="109">
        <f>CR6*POLICY!$K3</f>
        <v>0</v>
      </c>
      <c r="AY6" s="109">
        <f>CS6*POLICY!$K3</f>
        <v>24.571629213483146</v>
      </c>
      <c r="AZ6" s="109">
        <f>CT6*POLICY!$K3</f>
        <v>0</v>
      </c>
      <c r="BA6" s="109">
        <f>CU6*POLICY!$K3</f>
        <v>17.831211419753085</v>
      </c>
      <c r="BB6" s="109">
        <f>CV6*POLICY!$K3</f>
        <v>0</v>
      </c>
      <c r="BC6" s="109">
        <f>CW6*POLICY!$K3</f>
        <v>0</v>
      </c>
      <c r="BD6" s="109">
        <f>CX6*POLICY!$K3</f>
        <v>10.916176700547304</v>
      </c>
      <c r="BE6" s="109">
        <f>CY6*POLICY!$K3</f>
        <v>50.927083333333336</v>
      </c>
      <c r="BF6" s="109">
        <f>CZ6*POLICY!$K3</f>
        <v>78.601244732576987</v>
      </c>
      <c r="BG6" s="109">
        <f>DA6*POLICY!$K3</f>
        <v>1.43</v>
      </c>
      <c r="BH6" s="109">
        <f>DB6*POLICY!$K3</f>
        <v>4.1479926191008722</v>
      </c>
      <c r="BI6" s="109">
        <f>DC6*POLICY!$K3</f>
        <v>358.34003724394785</v>
      </c>
      <c r="BJ6" s="109">
        <f>DD6*POLICY!$K3</f>
        <v>25.380516898608349</v>
      </c>
      <c r="BK6" s="109">
        <f>DE6*POLICY!$K3</f>
        <v>24.254658385093169</v>
      </c>
      <c r="BL6" s="109">
        <f>DF6*POLICY!$K3</f>
        <v>28.379266211604097</v>
      </c>
      <c r="BM6" s="109">
        <f>DG6*POLICY!$K3</f>
        <v>18.405405405405407</v>
      </c>
      <c r="BN6" s="109">
        <f>DH6*POLICY!$K3</f>
        <v>0</v>
      </c>
      <c r="BO6" s="109">
        <f>DI6*POLICY!$K3</f>
        <v>32.649493243243242</v>
      </c>
      <c r="BP6" s="109">
        <f>DJ6*POLICY!$K3</f>
        <v>47.663333333333334</v>
      </c>
      <c r="BQ6" s="109">
        <f>DK6*POLICY!$K3</f>
        <v>0</v>
      </c>
      <c r="BR6" s="109">
        <f>DL6*POLICY!$K3</f>
        <v>14.49672742336371</v>
      </c>
      <c r="BS6" s="109">
        <f>DM6*POLICY!$K3</f>
        <v>124.82608695652173</v>
      </c>
      <c r="BT6" s="109">
        <f>DN6*POLICY!$K3</f>
        <v>36.87620274339244</v>
      </c>
      <c r="BU6" s="109">
        <f>DO6*POLICY!$K3</f>
        <v>25.349699704912339</v>
      </c>
      <c r="BV6" s="109">
        <f>DP6*POLICY!$K3</f>
        <v>42.655813953488369</v>
      </c>
      <c r="BW6" s="109">
        <f>DQ6*POLICY!$K3</f>
        <v>7.4303278688524594</v>
      </c>
      <c r="BX6" s="109">
        <f>DR6*POLICY!$K3</f>
        <v>0</v>
      </c>
      <c r="BY6" s="109">
        <f>DS6*POLICY!$K3</f>
        <v>23.362499999999997</v>
      </c>
      <c r="BZ6" s="109">
        <f>DT6*POLICY!$K3</f>
        <v>24</v>
      </c>
      <c r="CA6" s="109">
        <f>DU6*POLICY!$K3</f>
        <v>5.0056818181818183</v>
      </c>
      <c r="CB6" s="109">
        <f>DV6*POLICY!$K3</f>
        <v>59.062350936967633</v>
      </c>
      <c r="CC6" s="109">
        <f>DW6*POLICY!$K3</f>
        <v>1.39</v>
      </c>
      <c r="CD6" s="109">
        <f>DX6*POLICY!$K3</f>
        <v>2.02</v>
      </c>
      <c r="CE6" s="109">
        <f>DY6*POLICY!$K3</f>
        <v>3.91</v>
      </c>
      <c r="CF6" s="109">
        <f>DZ6*POLICY!$K3</f>
        <v>1.38</v>
      </c>
      <c r="CG6" s="109">
        <f>EA6*POLICY!$K3</f>
        <v>29.405349871814206</v>
      </c>
      <c r="CH6" s="109">
        <f>EB6*POLICY!$K3</f>
        <v>79.244730038022823</v>
      </c>
      <c r="CI6" s="185">
        <f>EC6*POLICY!$K3</f>
        <v>25.232453677709152</v>
      </c>
      <c r="CJ6" s="109"/>
      <c r="CK6" t="s">
        <v>358</v>
      </c>
      <c r="CL6" s="14" t="s">
        <v>192</v>
      </c>
      <c r="CM6" s="22">
        <v>2</v>
      </c>
      <c r="CN6" s="23">
        <v>2</v>
      </c>
      <c r="CO6" s="200">
        <v>0</v>
      </c>
      <c r="CP6" s="200">
        <v>104</v>
      </c>
      <c r="CQ6" s="200">
        <v>32.236009732360095</v>
      </c>
      <c r="CR6" s="200">
        <v>0</v>
      </c>
      <c r="CS6" s="200">
        <v>24.571629213483146</v>
      </c>
      <c r="CT6" s="200">
        <v>0</v>
      </c>
      <c r="CU6" s="200">
        <v>17.831211419753085</v>
      </c>
      <c r="CV6" s="200">
        <v>0</v>
      </c>
      <c r="CW6" s="200">
        <v>0</v>
      </c>
      <c r="CX6" s="200">
        <v>10.916176700547304</v>
      </c>
      <c r="CY6" s="200">
        <v>50.927083333333336</v>
      </c>
      <c r="CZ6" s="200">
        <v>78.601244732576987</v>
      </c>
      <c r="DA6" s="200">
        <v>1.43</v>
      </c>
      <c r="DB6" s="200">
        <v>4.1479926191008722</v>
      </c>
      <c r="DC6" s="200">
        <v>358.34003724394785</v>
      </c>
      <c r="DD6" s="200">
        <v>25.380516898608349</v>
      </c>
      <c r="DE6" s="200">
        <v>24.254658385093169</v>
      </c>
      <c r="DF6" s="200">
        <v>28.379266211604097</v>
      </c>
      <c r="DG6" s="200">
        <v>18.405405405405407</v>
      </c>
      <c r="DH6" s="200">
        <v>0</v>
      </c>
      <c r="DI6" s="200">
        <v>32.649493243243242</v>
      </c>
      <c r="DJ6" s="200">
        <v>47.663333333333334</v>
      </c>
      <c r="DK6" s="200">
        <v>0</v>
      </c>
      <c r="DL6" s="200">
        <v>14.49672742336371</v>
      </c>
      <c r="DM6" s="200">
        <v>124.82608695652173</v>
      </c>
      <c r="DN6" s="200">
        <v>36.87620274339244</v>
      </c>
      <c r="DO6" s="200">
        <v>25.349699704912339</v>
      </c>
      <c r="DP6" s="200">
        <v>42.655813953488369</v>
      </c>
      <c r="DQ6" s="200">
        <v>7.4303278688524594</v>
      </c>
      <c r="DR6" s="200">
        <v>0</v>
      </c>
      <c r="DS6" s="200">
        <v>23.362499999999997</v>
      </c>
      <c r="DT6" s="200">
        <v>24</v>
      </c>
      <c r="DU6" s="200">
        <v>5.0056818181818183</v>
      </c>
      <c r="DV6" s="200">
        <v>59.062350936967633</v>
      </c>
      <c r="DW6" s="200">
        <v>1.39</v>
      </c>
      <c r="DX6" s="200">
        <v>2.02</v>
      </c>
      <c r="DY6" s="200">
        <v>3.91</v>
      </c>
      <c r="DZ6" s="200">
        <v>1.38</v>
      </c>
      <c r="EA6" s="200">
        <v>29.405349871814206</v>
      </c>
      <c r="EB6" s="200">
        <v>79.244730038022823</v>
      </c>
      <c r="EC6" s="200">
        <v>25.232453677709152</v>
      </c>
    </row>
    <row r="7" spans="1:133" x14ac:dyDescent="0.2">
      <c r="A7" s="69"/>
      <c r="B7" s="62"/>
      <c r="C7" s="110">
        <v>3</v>
      </c>
      <c r="D7" s="109">
        <v>0</v>
      </c>
      <c r="E7" s="109">
        <v>104</v>
      </c>
      <c r="F7" s="109">
        <v>32.236009732360095</v>
      </c>
      <c r="G7" s="109">
        <v>0</v>
      </c>
      <c r="H7" s="109">
        <v>24.571629213483146</v>
      </c>
      <c r="I7" s="109">
        <v>0</v>
      </c>
      <c r="J7" s="109">
        <v>17.831211419753085</v>
      </c>
      <c r="K7" s="109">
        <v>0</v>
      </c>
      <c r="L7" s="109">
        <v>0</v>
      </c>
      <c r="M7" s="109">
        <v>10.916176700547304</v>
      </c>
      <c r="N7" s="109">
        <v>50.927083333333336</v>
      </c>
      <c r="O7" s="109">
        <v>78.601244732576987</v>
      </c>
      <c r="P7" s="109">
        <v>1.43</v>
      </c>
      <c r="Q7" s="109">
        <v>4.1479926191008722</v>
      </c>
      <c r="R7" s="109">
        <v>358.34003724394785</v>
      </c>
      <c r="S7" s="109">
        <v>25.380516898608349</v>
      </c>
      <c r="T7" s="109">
        <v>24.254658385093169</v>
      </c>
      <c r="U7" s="109">
        <v>28.379266211604097</v>
      </c>
      <c r="V7" s="109">
        <v>18.405405405405407</v>
      </c>
      <c r="W7" s="109">
        <v>0</v>
      </c>
      <c r="X7" s="109">
        <v>32.649493243243242</v>
      </c>
      <c r="Y7" s="109">
        <v>47.663333333333334</v>
      </c>
      <c r="Z7" s="109">
        <v>0</v>
      </c>
      <c r="AA7" s="109">
        <v>14.49672742336371</v>
      </c>
      <c r="AB7" s="109">
        <v>124.82608695652173</v>
      </c>
      <c r="AC7" s="109">
        <v>36.87620274339244</v>
      </c>
      <c r="AD7" s="109">
        <v>25.349699704912339</v>
      </c>
      <c r="AE7" s="109">
        <v>42.655813953488369</v>
      </c>
      <c r="AF7" s="109">
        <v>7.4303278688524594</v>
      </c>
      <c r="AG7" s="109">
        <v>0</v>
      </c>
      <c r="AH7" s="109">
        <v>23.362499999999997</v>
      </c>
      <c r="AI7" s="109">
        <v>24</v>
      </c>
      <c r="AJ7" s="109">
        <v>5.0056818181818183</v>
      </c>
      <c r="AK7" s="109">
        <v>59.062350936967633</v>
      </c>
      <c r="AL7" s="109">
        <v>1.39</v>
      </c>
      <c r="AM7" s="109">
        <v>2.02</v>
      </c>
      <c r="AN7" s="109">
        <v>3.91</v>
      </c>
      <c r="AO7" s="109">
        <v>1.38</v>
      </c>
      <c r="AP7" s="109">
        <v>29.405349871814206</v>
      </c>
      <c r="AQ7" s="109">
        <v>79.244730038022823</v>
      </c>
      <c r="AR7" s="185">
        <v>25.232453677709152</v>
      </c>
      <c r="AS7" s="109"/>
      <c r="AT7" s="184">
        <v>3</v>
      </c>
      <c r="AU7" s="109">
        <f>CO7*POLICY!$K4</f>
        <v>0</v>
      </c>
      <c r="AV7" s="109">
        <f>CP7*POLICY!$K4</f>
        <v>104</v>
      </c>
      <c r="AW7" s="109">
        <f>CQ7*POLICY!$K4</f>
        <v>32.236009732360095</v>
      </c>
      <c r="AX7" s="109">
        <f>CR7*POLICY!$K4</f>
        <v>0</v>
      </c>
      <c r="AY7" s="109">
        <f>CS7*POLICY!$K4</f>
        <v>24.571629213483146</v>
      </c>
      <c r="AZ7" s="109">
        <f>CT7*POLICY!$K4</f>
        <v>0</v>
      </c>
      <c r="BA7" s="109">
        <f>CU7*POLICY!$K4</f>
        <v>17.831211419753085</v>
      </c>
      <c r="BB7" s="109">
        <f>CV7*POLICY!$K4</f>
        <v>0</v>
      </c>
      <c r="BC7" s="109">
        <f>CW7*POLICY!$K4</f>
        <v>0</v>
      </c>
      <c r="BD7" s="109">
        <f>CX7*POLICY!$K4</f>
        <v>10.916176700547304</v>
      </c>
      <c r="BE7" s="109">
        <f>CY7*POLICY!$K4</f>
        <v>50.927083333333336</v>
      </c>
      <c r="BF7" s="109">
        <f>CZ7*POLICY!$K4</f>
        <v>78.601244732576987</v>
      </c>
      <c r="BG7" s="109">
        <f>DA7*POLICY!$K4</f>
        <v>1.43</v>
      </c>
      <c r="BH7" s="109">
        <f>DB7*POLICY!$K4</f>
        <v>4.1479926191008722</v>
      </c>
      <c r="BI7" s="109">
        <f>DC7*POLICY!$K4</f>
        <v>358.34003724394785</v>
      </c>
      <c r="BJ7" s="109">
        <f>DD7*POLICY!$K4</f>
        <v>25.380516898608349</v>
      </c>
      <c r="BK7" s="109">
        <f>DE7*POLICY!$K4</f>
        <v>24.254658385093169</v>
      </c>
      <c r="BL7" s="109">
        <f>DF7*POLICY!$K4</f>
        <v>28.379266211604097</v>
      </c>
      <c r="BM7" s="109">
        <f>DG7*POLICY!$K4</f>
        <v>18.405405405405407</v>
      </c>
      <c r="BN7" s="109">
        <f>DH7*POLICY!$K4</f>
        <v>0</v>
      </c>
      <c r="BO7" s="109">
        <f>DI7*POLICY!$K4</f>
        <v>32.649493243243242</v>
      </c>
      <c r="BP7" s="109">
        <f>DJ7*POLICY!$K4</f>
        <v>47.663333333333334</v>
      </c>
      <c r="BQ7" s="109">
        <f>DK7*POLICY!$K4</f>
        <v>0</v>
      </c>
      <c r="BR7" s="109">
        <f>DL7*POLICY!$K4</f>
        <v>14.49672742336371</v>
      </c>
      <c r="BS7" s="109">
        <f>DM7*POLICY!$K4</f>
        <v>124.82608695652173</v>
      </c>
      <c r="BT7" s="109">
        <f>DN7*POLICY!$K4</f>
        <v>36.87620274339244</v>
      </c>
      <c r="BU7" s="109">
        <f>DO7*POLICY!$K4</f>
        <v>25.349699704912339</v>
      </c>
      <c r="BV7" s="109">
        <f>DP7*POLICY!$K4</f>
        <v>42.655813953488369</v>
      </c>
      <c r="BW7" s="109">
        <f>DQ7*POLICY!$K4</f>
        <v>7.4303278688524594</v>
      </c>
      <c r="BX7" s="109">
        <f>DR7*POLICY!$K4</f>
        <v>0</v>
      </c>
      <c r="BY7" s="109">
        <f>DS7*POLICY!$K4</f>
        <v>23.362499999999997</v>
      </c>
      <c r="BZ7" s="109">
        <f>DT7*POLICY!$K4</f>
        <v>24</v>
      </c>
      <c r="CA7" s="109">
        <f>DU7*POLICY!$K4</f>
        <v>5.0056818181818183</v>
      </c>
      <c r="CB7" s="109">
        <f>DV7*POLICY!$K4</f>
        <v>59.062350936967633</v>
      </c>
      <c r="CC7" s="109">
        <f>DW7*POLICY!$K4</f>
        <v>1.39</v>
      </c>
      <c r="CD7" s="109">
        <f>DX7*POLICY!$K4</f>
        <v>2.02</v>
      </c>
      <c r="CE7" s="109">
        <f>DY7*POLICY!$K4</f>
        <v>3.91</v>
      </c>
      <c r="CF7" s="109">
        <f>DZ7*POLICY!$K4</f>
        <v>1.38</v>
      </c>
      <c r="CG7" s="109">
        <f>EA7*POLICY!$K4</f>
        <v>29.405349871814206</v>
      </c>
      <c r="CH7" s="109">
        <f>EB7*POLICY!$K4</f>
        <v>79.244730038022823</v>
      </c>
      <c r="CI7" s="185">
        <f>EC7*POLICY!$K4</f>
        <v>25.232453677709152</v>
      </c>
      <c r="CJ7" s="109"/>
      <c r="CK7" t="s">
        <v>357</v>
      </c>
      <c r="CL7" s="14" t="s">
        <v>192</v>
      </c>
      <c r="CM7" s="22">
        <v>2</v>
      </c>
      <c r="CN7" s="23">
        <v>3</v>
      </c>
      <c r="CO7" s="200">
        <v>0</v>
      </c>
      <c r="CP7" s="200">
        <v>104</v>
      </c>
      <c r="CQ7" s="200">
        <v>32.236009732360095</v>
      </c>
      <c r="CR7" s="200">
        <v>0</v>
      </c>
      <c r="CS7" s="200">
        <v>24.571629213483146</v>
      </c>
      <c r="CT7" s="200">
        <v>0</v>
      </c>
      <c r="CU7" s="200">
        <v>17.831211419753085</v>
      </c>
      <c r="CV7" s="200">
        <v>0</v>
      </c>
      <c r="CW7" s="200">
        <v>0</v>
      </c>
      <c r="CX7" s="200">
        <v>10.916176700547304</v>
      </c>
      <c r="CY7" s="200">
        <v>50.927083333333336</v>
      </c>
      <c r="CZ7" s="200">
        <v>78.601244732576987</v>
      </c>
      <c r="DA7" s="200">
        <v>1.43</v>
      </c>
      <c r="DB7" s="200">
        <v>4.1479926191008722</v>
      </c>
      <c r="DC7" s="200">
        <v>358.34003724394785</v>
      </c>
      <c r="DD7" s="200">
        <v>25.380516898608349</v>
      </c>
      <c r="DE7" s="200">
        <v>24.254658385093169</v>
      </c>
      <c r="DF7" s="200">
        <v>28.379266211604097</v>
      </c>
      <c r="DG7" s="200">
        <v>18.405405405405407</v>
      </c>
      <c r="DH7" s="200">
        <v>0</v>
      </c>
      <c r="DI7" s="200">
        <v>32.649493243243242</v>
      </c>
      <c r="DJ7" s="200">
        <v>47.663333333333334</v>
      </c>
      <c r="DK7" s="200">
        <v>0</v>
      </c>
      <c r="DL7" s="200">
        <v>14.49672742336371</v>
      </c>
      <c r="DM7" s="200">
        <v>124.82608695652173</v>
      </c>
      <c r="DN7" s="200">
        <v>36.87620274339244</v>
      </c>
      <c r="DO7" s="200">
        <v>25.349699704912339</v>
      </c>
      <c r="DP7" s="200">
        <v>42.655813953488369</v>
      </c>
      <c r="DQ7" s="200">
        <v>7.4303278688524594</v>
      </c>
      <c r="DR7" s="200">
        <v>0</v>
      </c>
      <c r="DS7" s="200">
        <v>23.362499999999997</v>
      </c>
      <c r="DT7" s="200">
        <v>24</v>
      </c>
      <c r="DU7" s="200">
        <v>5.0056818181818183</v>
      </c>
      <c r="DV7" s="200">
        <v>59.062350936967633</v>
      </c>
      <c r="DW7" s="200">
        <v>1.39</v>
      </c>
      <c r="DX7" s="200">
        <v>2.02</v>
      </c>
      <c r="DY7" s="200">
        <v>3.91</v>
      </c>
      <c r="DZ7" s="200">
        <v>1.38</v>
      </c>
      <c r="EA7" s="200">
        <v>29.405349871814206</v>
      </c>
      <c r="EB7" s="200">
        <v>79.244730038022823</v>
      </c>
      <c r="EC7" s="200">
        <v>25.232453677709152</v>
      </c>
    </row>
    <row r="8" spans="1:133" x14ac:dyDescent="0.2">
      <c r="A8" s="69"/>
      <c r="B8" s="62"/>
      <c r="C8" s="110">
        <v>4</v>
      </c>
      <c r="D8" s="109">
        <v>0</v>
      </c>
      <c r="E8" s="109">
        <v>104</v>
      </c>
      <c r="F8" s="109">
        <v>32.236009732360095</v>
      </c>
      <c r="G8" s="109">
        <v>0</v>
      </c>
      <c r="H8" s="109">
        <v>24.571629213483146</v>
      </c>
      <c r="I8" s="109">
        <v>0</v>
      </c>
      <c r="J8" s="109">
        <v>17.831211419753085</v>
      </c>
      <c r="K8" s="109">
        <v>0</v>
      </c>
      <c r="L8" s="109">
        <v>0</v>
      </c>
      <c r="M8" s="109">
        <v>10.916176700547304</v>
      </c>
      <c r="N8" s="109">
        <v>50.927083333333336</v>
      </c>
      <c r="O8" s="109">
        <v>78.601244732576987</v>
      </c>
      <c r="P8" s="109">
        <v>1.43</v>
      </c>
      <c r="Q8" s="109">
        <v>4.1479926191008722</v>
      </c>
      <c r="R8" s="109">
        <v>358.34003724394785</v>
      </c>
      <c r="S8" s="109">
        <v>25.380516898608349</v>
      </c>
      <c r="T8" s="109">
        <v>24.254658385093169</v>
      </c>
      <c r="U8" s="109">
        <v>28.379266211604097</v>
      </c>
      <c r="V8" s="109">
        <v>18.405405405405407</v>
      </c>
      <c r="W8" s="109">
        <v>0</v>
      </c>
      <c r="X8" s="109">
        <v>32.649493243243242</v>
      </c>
      <c r="Y8" s="109">
        <v>47.663333333333334</v>
      </c>
      <c r="Z8" s="109">
        <v>0</v>
      </c>
      <c r="AA8" s="109">
        <v>14.49672742336371</v>
      </c>
      <c r="AB8" s="109">
        <v>124.82608695652173</v>
      </c>
      <c r="AC8" s="109">
        <v>36.87620274339244</v>
      </c>
      <c r="AD8" s="109">
        <v>25.349699704912339</v>
      </c>
      <c r="AE8" s="109">
        <v>42.655813953488369</v>
      </c>
      <c r="AF8" s="109">
        <v>7.4303278688524594</v>
      </c>
      <c r="AG8" s="109">
        <v>0</v>
      </c>
      <c r="AH8" s="109">
        <v>23.362499999999997</v>
      </c>
      <c r="AI8" s="109">
        <v>24</v>
      </c>
      <c r="AJ8" s="109">
        <v>5.0056818181818183</v>
      </c>
      <c r="AK8" s="109">
        <v>59.062350936967633</v>
      </c>
      <c r="AL8" s="109">
        <v>1.39</v>
      </c>
      <c r="AM8" s="109">
        <v>2.02</v>
      </c>
      <c r="AN8" s="109">
        <v>3.91</v>
      </c>
      <c r="AO8" s="109">
        <v>1.38</v>
      </c>
      <c r="AP8" s="109">
        <v>29.405349871814206</v>
      </c>
      <c r="AQ8" s="109">
        <v>79.244730038022823</v>
      </c>
      <c r="AR8" s="185">
        <v>25.232453677709152</v>
      </c>
      <c r="AS8" s="109"/>
      <c r="AT8" s="184">
        <v>4</v>
      </c>
      <c r="AU8" s="109">
        <f>CO8*POLICY!$K5</f>
        <v>0</v>
      </c>
      <c r="AV8" s="109">
        <f>CP8*POLICY!$K5</f>
        <v>104</v>
      </c>
      <c r="AW8" s="109">
        <f>CQ8*POLICY!$K5</f>
        <v>32.236009732360095</v>
      </c>
      <c r="AX8" s="109">
        <f>CR8*POLICY!$K5</f>
        <v>0</v>
      </c>
      <c r="AY8" s="109">
        <f>CS8*POLICY!$K5</f>
        <v>24.571629213483146</v>
      </c>
      <c r="AZ8" s="109">
        <f>CT8*POLICY!$K5</f>
        <v>0</v>
      </c>
      <c r="BA8" s="109">
        <f>CU8*POLICY!$K5</f>
        <v>17.831211419753085</v>
      </c>
      <c r="BB8" s="109">
        <f>CV8*POLICY!$K5</f>
        <v>0</v>
      </c>
      <c r="BC8" s="109">
        <f>CW8*POLICY!$K5</f>
        <v>0</v>
      </c>
      <c r="BD8" s="109">
        <f>CX8*POLICY!$K5</f>
        <v>10.916176700547304</v>
      </c>
      <c r="BE8" s="109">
        <f>CY8*POLICY!$K5</f>
        <v>50.927083333333336</v>
      </c>
      <c r="BF8" s="109">
        <f>CZ8*POLICY!$K5</f>
        <v>78.601244732576987</v>
      </c>
      <c r="BG8" s="109">
        <f>DA8*POLICY!$K5</f>
        <v>1.43</v>
      </c>
      <c r="BH8" s="109">
        <f>DB8*POLICY!$K5</f>
        <v>4.1479926191008722</v>
      </c>
      <c r="BI8" s="109">
        <f>DC8*POLICY!$K5</f>
        <v>358.34003724394785</v>
      </c>
      <c r="BJ8" s="109">
        <f>DD8*POLICY!$K5</f>
        <v>25.380516898608349</v>
      </c>
      <c r="BK8" s="109">
        <f>DE8*POLICY!$K5</f>
        <v>24.254658385093169</v>
      </c>
      <c r="BL8" s="109">
        <f>DF8*POLICY!$K5</f>
        <v>28.379266211604097</v>
      </c>
      <c r="BM8" s="109">
        <f>DG8*POLICY!$K5</f>
        <v>18.405405405405407</v>
      </c>
      <c r="BN8" s="109">
        <f>DH8*POLICY!$K5</f>
        <v>0</v>
      </c>
      <c r="BO8" s="109">
        <f>DI8*POLICY!$K5</f>
        <v>32.649493243243242</v>
      </c>
      <c r="BP8" s="109">
        <f>DJ8*POLICY!$K5</f>
        <v>47.663333333333334</v>
      </c>
      <c r="BQ8" s="109">
        <f>DK8*POLICY!$K5</f>
        <v>0</v>
      </c>
      <c r="BR8" s="109">
        <f>DL8*POLICY!$K5</f>
        <v>14.49672742336371</v>
      </c>
      <c r="BS8" s="109">
        <f>DM8*POLICY!$K5</f>
        <v>124.82608695652173</v>
      </c>
      <c r="BT8" s="109">
        <f>DN8*POLICY!$K5</f>
        <v>36.87620274339244</v>
      </c>
      <c r="BU8" s="109">
        <f>DO8*POLICY!$K5</f>
        <v>25.349699704912339</v>
      </c>
      <c r="BV8" s="109">
        <f>DP8*POLICY!$K5</f>
        <v>42.655813953488369</v>
      </c>
      <c r="BW8" s="109">
        <f>DQ8*POLICY!$K5</f>
        <v>7.4303278688524594</v>
      </c>
      <c r="BX8" s="109">
        <f>DR8*POLICY!$K5</f>
        <v>0</v>
      </c>
      <c r="BY8" s="109">
        <f>DS8*POLICY!$K5</f>
        <v>23.362499999999997</v>
      </c>
      <c r="BZ8" s="109">
        <f>DT8*POLICY!$K5</f>
        <v>24</v>
      </c>
      <c r="CA8" s="109">
        <f>DU8*POLICY!$K5</f>
        <v>5.0056818181818183</v>
      </c>
      <c r="CB8" s="109">
        <f>DV8*POLICY!$K5</f>
        <v>59.062350936967633</v>
      </c>
      <c r="CC8" s="109">
        <f>DW8*POLICY!$K5</f>
        <v>1.39</v>
      </c>
      <c r="CD8" s="109">
        <f>DX8*POLICY!$K5</f>
        <v>2.02</v>
      </c>
      <c r="CE8" s="109">
        <f>DY8*POLICY!$K5</f>
        <v>3.91</v>
      </c>
      <c r="CF8" s="109">
        <f>DZ8*POLICY!$K5</f>
        <v>1.38</v>
      </c>
      <c r="CG8" s="109">
        <f>EA8*POLICY!$K5</f>
        <v>29.405349871814206</v>
      </c>
      <c r="CH8" s="109">
        <f>EB8*POLICY!$K5</f>
        <v>79.244730038022823</v>
      </c>
      <c r="CI8" s="185">
        <f>EC8*POLICY!$K5</f>
        <v>25.232453677709152</v>
      </c>
      <c r="CJ8" s="109"/>
      <c r="CK8" t="s">
        <v>359</v>
      </c>
      <c r="CL8" s="14" t="s">
        <v>192</v>
      </c>
      <c r="CM8" s="22">
        <v>2</v>
      </c>
      <c r="CN8" s="23">
        <v>4</v>
      </c>
      <c r="CO8" s="200">
        <v>0</v>
      </c>
      <c r="CP8" s="200">
        <v>104</v>
      </c>
      <c r="CQ8" s="200">
        <v>32.236009732360095</v>
      </c>
      <c r="CR8" s="200">
        <v>0</v>
      </c>
      <c r="CS8" s="200">
        <v>24.571629213483146</v>
      </c>
      <c r="CT8" s="200">
        <v>0</v>
      </c>
      <c r="CU8" s="200">
        <v>17.831211419753085</v>
      </c>
      <c r="CV8" s="200">
        <v>0</v>
      </c>
      <c r="CW8" s="200">
        <v>0</v>
      </c>
      <c r="CX8" s="200">
        <v>10.916176700547304</v>
      </c>
      <c r="CY8" s="200">
        <v>50.927083333333336</v>
      </c>
      <c r="CZ8" s="200">
        <v>78.601244732576987</v>
      </c>
      <c r="DA8" s="200">
        <v>1.43</v>
      </c>
      <c r="DB8" s="200">
        <v>4.1479926191008722</v>
      </c>
      <c r="DC8" s="200">
        <v>358.34003724394785</v>
      </c>
      <c r="DD8" s="200">
        <v>25.380516898608349</v>
      </c>
      <c r="DE8" s="200">
        <v>24.254658385093169</v>
      </c>
      <c r="DF8" s="200">
        <v>28.379266211604097</v>
      </c>
      <c r="DG8" s="200">
        <v>18.405405405405407</v>
      </c>
      <c r="DH8" s="200">
        <v>0</v>
      </c>
      <c r="DI8" s="200">
        <v>32.649493243243242</v>
      </c>
      <c r="DJ8" s="200">
        <v>47.663333333333334</v>
      </c>
      <c r="DK8" s="200">
        <v>0</v>
      </c>
      <c r="DL8" s="200">
        <v>14.49672742336371</v>
      </c>
      <c r="DM8" s="200">
        <v>124.82608695652173</v>
      </c>
      <c r="DN8" s="200">
        <v>36.87620274339244</v>
      </c>
      <c r="DO8" s="200">
        <v>25.349699704912339</v>
      </c>
      <c r="DP8" s="200">
        <v>42.655813953488369</v>
      </c>
      <c r="DQ8" s="200">
        <v>7.4303278688524594</v>
      </c>
      <c r="DR8" s="200">
        <v>0</v>
      </c>
      <c r="DS8" s="200">
        <v>23.362499999999997</v>
      </c>
      <c r="DT8" s="200">
        <v>24</v>
      </c>
      <c r="DU8" s="200">
        <v>5.0056818181818183</v>
      </c>
      <c r="DV8" s="200">
        <v>59.062350936967633</v>
      </c>
      <c r="DW8" s="200">
        <v>1.39</v>
      </c>
      <c r="DX8" s="200">
        <v>2.02</v>
      </c>
      <c r="DY8" s="200">
        <v>3.91</v>
      </c>
      <c r="DZ8" s="200">
        <v>1.38</v>
      </c>
      <c r="EA8" s="200">
        <v>29.405349871814206</v>
      </c>
      <c r="EB8" s="200">
        <v>79.244730038022823</v>
      </c>
      <c r="EC8" s="200">
        <v>25.232453677709152</v>
      </c>
    </row>
    <row r="9" spans="1:133" x14ac:dyDescent="0.2">
      <c r="A9" s="69"/>
      <c r="B9" s="62"/>
      <c r="C9" s="110">
        <v>5</v>
      </c>
      <c r="D9" s="109">
        <v>0</v>
      </c>
      <c r="E9" s="109">
        <v>104</v>
      </c>
      <c r="F9" s="109">
        <v>32.236009732360095</v>
      </c>
      <c r="G9" s="109">
        <v>0</v>
      </c>
      <c r="H9" s="109">
        <v>24.571629213483146</v>
      </c>
      <c r="I9" s="109">
        <v>0</v>
      </c>
      <c r="J9" s="109">
        <v>17.831211419753085</v>
      </c>
      <c r="K9" s="109">
        <v>0</v>
      </c>
      <c r="L9" s="109">
        <v>0</v>
      </c>
      <c r="M9" s="109">
        <v>10.916176700547304</v>
      </c>
      <c r="N9" s="109">
        <v>50.927083333333336</v>
      </c>
      <c r="O9" s="109">
        <v>78.601244732576987</v>
      </c>
      <c r="P9" s="109">
        <v>1.43</v>
      </c>
      <c r="Q9" s="109">
        <v>4.1479926191008722</v>
      </c>
      <c r="R9" s="109">
        <v>358.34003724394785</v>
      </c>
      <c r="S9" s="109">
        <v>25.380516898608349</v>
      </c>
      <c r="T9" s="109">
        <v>24.254658385093169</v>
      </c>
      <c r="U9" s="109">
        <v>28.379266211604097</v>
      </c>
      <c r="V9" s="109">
        <v>18.405405405405407</v>
      </c>
      <c r="W9" s="109">
        <v>0</v>
      </c>
      <c r="X9" s="109">
        <v>32.649493243243242</v>
      </c>
      <c r="Y9" s="109">
        <v>47.663333333333334</v>
      </c>
      <c r="Z9" s="109">
        <v>0</v>
      </c>
      <c r="AA9" s="109">
        <v>14.49672742336371</v>
      </c>
      <c r="AB9" s="109">
        <v>124.82608695652173</v>
      </c>
      <c r="AC9" s="109">
        <v>36.87620274339244</v>
      </c>
      <c r="AD9" s="109">
        <v>25.349699704912339</v>
      </c>
      <c r="AE9" s="109">
        <v>42.655813953488369</v>
      </c>
      <c r="AF9" s="109">
        <v>7.4303278688524594</v>
      </c>
      <c r="AG9" s="109">
        <v>0</v>
      </c>
      <c r="AH9" s="109">
        <v>23.362499999999997</v>
      </c>
      <c r="AI9" s="109">
        <v>24</v>
      </c>
      <c r="AJ9" s="109">
        <v>5.0056818181818183</v>
      </c>
      <c r="AK9" s="109">
        <v>59.062350936967633</v>
      </c>
      <c r="AL9" s="109">
        <v>1.39</v>
      </c>
      <c r="AM9" s="109">
        <v>2.02</v>
      </c>
      <c r="AN9" s="109">
        <v>3.91</v>
      </c>
      <c r="AO9" s="109">
        <v>1.38</v>
      </c>
      <c r="AP9" s="109">
        <v>29.405349871814206</v>
      </c>
      <c r="AQ9" s="109">
        <v>79.244730038022823</v>
      </c>
      <c r="AR9" s="185">
        <v>25.232453677709152</v>
      </c>
      <c r="AS9" s="109"/>
      <c r="AT9" s="184">
        <v>5</v>
      </c>
      <c r="AU9" s="109">
        <f>CO9*POLICY!$K6</f>
        <v>0</v>
      </c>
      <c r="AV9" s="109">
        <f>CP9*POLICY!$K6</f>
        <v>104</v>
      </c>
      <c r="AW9" s="109">
        <f>CQ9*POLICY!$K6</f>
        <v>32.236009732360095</v>
      </c>
      <c r="AX9" s="109">
        <f>CR9*POLICY!$K6</f>
        <v>0</v>
      </c>
      <c r="AY9" s="109">
        <f>CS9*POLICY!$K6</f>
        <v>24.571629213483146</v>
      </c>
      <c r="AZ9" s="109">
        <f>CT9*POLICY!$K6</f>
        <v>0</v>
      </c>
      <c r="BA9" s="109">
        <f>CU9*POLICY!$K6</f>
        <v>17.831211419753085</v>
      </c>
      <c r="BB9" s="109">
        <f>CV9*POLICY!$K6</f>
        <v>0</v>
      </c>
      <c r="BC9" s="109">
        <f>CW9*POLICY!$K6</f>
        <v>0</v>
      </c>
      <c r="BD9" s="109">
        <f>CX9*POLICY!$K6</f>
        <v>10.916176700547304</v>
      </c>
      <c r="BE9" s="109">
        <f>CY9*POLICY!$K6</f>
        <v>50.927083333333336</v>
      </c>
      <c r="BF9" s="109">
        <f>CZ9*POLICY!$K6</f>
        <v>78.601244732576987</v>
      </c>
      <c r="BG9" s="109">
        <f>DA9*POLICY!$K6</f>
        <v>1.43</v>
      </c>
      <c r="BH9" s="109">
        <f>DB9*POLICY!$K6</f>
        <v>4.1479926191008722</v>
      </c>
      <c r="BI9" s="109">
        <f>DC9*POLICY!$K6</f>
        <v>358.34003724394785</v>
      </c>
      <c r="BJ9" s="109">
        <f>DD9*POLICY!$K6</f>
        <v>25.380516898608349</v>
      </c>
      <c r="BK9" s="109">
        <f>DE9*POLICY!$K6</f>
        <v>24.254658385093169</v>
      </c>
      <c r="BL9" s="109">
        <f>DF9*POLICY!$K6</f>
        <v>28.379266211604097</v>
      </c>
      <c r="BM9" s="109">
        <f>DG9*POLICY!$K6</f>
        <v>18.405405405405407</v>
      </c>
      <c r="BN9" s="109">
        <f>DH9*POLICY!$K6</f>
        <v>0</v>
      </c>
      <c r="BO9" s="109">
        <f>DI9*POLICY!$K6</f>
        <v>32.649493243243242</v>
      </c>
      <c r="BP9" s="109">
        <f>DJ9*POLICY!$K6</f>
        <v>47.663333333333334</v>
      </c>
      <c r="BQ9" s="109">
        <f>DK9*POLICY!$K6</f>
        <v>0</v>
      </c>
      <c r="BR9" s="109">
        <f>DL9*POLICY!$K6</f>
        <v>14.49672742336371</v>
      </c>
      <c r="BS9" s="109">
        <f>DM9*POLICY!$K6</f>
        <v>124.82608695652173</v>
      </c>
      <c r="BT9" s="109">
        <f>DN9*POLICY!$K6</f>
        <v>36.87620274339244</v>
      </c>
      <c r="BU9" s="109">
        <f>DO9*POLICY!$K6</f>
        <v>25.349699704912339</v>
      </c>
      <c r="BV9" s="109">
        <f>DP9*POLICY!$K6</f>
        <v>42.655813953488369</v>
      </c>
      <c r="BW9" s="109">
        <f>DQ9*POLICY!$K6</f>
        <v>7.4303278688524594</v>
      </c>
      <c r="BX9" s="109">
        <f>DR9*POLICY!$K6</f>
        <v>0</v>
      </c>
      <c r="BY9" s="109">
        <f>DS9*POLICY!$K6</f>
        <v>23.362499999999997</v>
      </c>
      <c r="BZ9" s="109">
        <f>DT9*POLICY!$K6</f>
        <v>24</v>
      </c>
      <c r="CA9" s="109">
        <f>DU9*POLICY!$K6</f>
        <v>5.0056818181818183</v>
      </c>
      <c r="CB9" s="109">
        <f>DV9*POLICY!$K6</f>
        <v>59.062350936967633</v>
      </c>
      <c r="CC9" s="109">
        <f>DW9*POLICY!$K6</f>
        <v>1.39</v>
      </c>
      <c r="CD9" s="109">
        <f>DX9*POLICY!$K6</f>
        <v>2.02</v>
      </c>
      <c r="CE9" s="109">
        <f>DY9*POLICY!$K6</f>
        <v>3.91</v>
      </c>
      <c r="CF9" s="109">
        <f>DZ9*POLICY!$K6</f>
        <v>1.38</v>
      </c>
      <c r="CG9" s="109">
        <f>EA9*POLICY!$K6</f>
        <v>29.405349871814206</v>
      </c>
      <c r="CH9" s="109">
        <f>EB9*POLICY!$K6</f>
        <v>79.244730038022823</v>
      </c>
      <c r="CI9" s="185">
        <f>EC9*POLICY!$K6</f>
        <v>25.232453677709152</v>
      </c>
      <c r="CJ9" s="109"/>
      <c r="CK9" t="s">
        <v>358</v>
      </c>
      <c r="CL9" s="14" t="s">
        <v>188</v>
      </c>
      <c r="CM9" s="22">
        <v>2</v>
      </c>
      <c r="CN9" s="23">
        <v>5</v>
      </c>
      <c r="CO9" s="200">
        <v>0</v>
      </c>
      <c r="CP9" s="200">
        <v>104</v>
      </c>
      <c r="CQ9" s="200">
        <v>32.236009732360095</v>
      </c>
      <c r="CR9" s="200">
        <v>0</v>
      </c>
      <c r="CS9" s="200">
        <v>24.571629213483146</v>
      </c>
      <c r="CT9" s="200">
        <v>0</v>
      </c>
      <c r="CU9" s="200">
        <v>17.831211419753085</v>
      </c>
      <c r="CV9" s="200">
        <v>0</v>
      </c>
      <c r="CW9" s="200">
        <v>0</v>
      </c>
      <c r="CX9" s="200">
        <v>10.916176700547304</v>
      </c>
      <c r="CY9" s="200">
        <v>50.927083333333336</v>
      </c>
      <c r="CZ9" s="200">
        <v>78.601244732576987</v>
      </c>
      <c r="DA9" s="200">
        <v>1.43</v>
      </c>
      <c r="DB9" s="200">
        <v>4.1479926191008722</v>
      </c>
      <c r="DC9" s="200">
        <v>358.34003724394785</v>
      </c>
      <c r="DD9" s="200">
        <v>25.380516898608349</v>
      </c>
      <c r="DE9" s="200">
        <v>24.254658385093169</v>
      </c>
      <c r="DF9" s="200">
        <v>28.379266211604097</v>
      </c>
      <c r="DG9" s="200">
        <v>18.405405405405407</v>
      </c>
      <c r="DH9" s="200">
        <v>0</v>
      </c>
      <c r="DI9" s="200">
        <v>32.649493243243242</v>
      </c>
      <c r="DJ9" s="200">
        <v>47.663333333333334</v>
      </c>
      <c r="DK9" s="200">
        <v>0</v>
      </c>
      <c r="DL9" s="200">
        <v>14.49672742336371</v>
      </c>
      <c r="DM9" s="200">
        <v>124.82608695652173</v>
      </c>
      <c r="DN9" s="200">
        <v>36.87620274339244</v>
      </c>
      <c r="DO9" s="200">
        <v>25.349699704912339</v>
      </c>
      <c r="DP9" s="200">
        <v>42.655813953488369</v>
      </c>
      <c r="DQ9" s="200">
        <v>7.4303278688524594</v>
      </c>
      <c r="DR9" s="200">
        <v>0</v>
      </c>
      <c r="DS9" s="200">
        <v>23.362499999999997</v>
      </c>
      <c r="DT9" s="200">
        <v>24</v>
      </c>
      <c r="DU9" s="200">
        <v>5.0056818181818183</v>
      </c>
      <c r="DV9" s="200">
        <v>59.062350936967633</v>
      </c>
      <c r="DW9" s="200">
        <v>1.39</v>
      </c>
      <c r="DX9" s="200">
        <v>2.02</v>
      </c>
      <c r="DY9" s="200">
        <v>3.91</v>
      </c>
      <c r="DZ9" s="200">
        <v>1.38</v>
      </c>
      <c r="EA9" s="200">
        <v>29.405349871814206</v>
      </c>
      <c r="EB9" s="200">
        <v>79.244730038022823</v>
      </c>
      <c r="EC9" s="200">
        <v>25.232453677709152</v>
      </c>
    </row>
    <row r="10" spans="1:133" x14ac:dyDescent="0.2">
      <c r="A10" s="69"/>
      <c r="B10" s="62"/>
      <c r="C10" s="110">
        <v>6</v>
      </c>
      <c r="D10" s="109">
        <v>0</v>
      </c>
      <c r="E10" s="109">
        <v>104</v>
      </c>
      <c r="F10" s="109">
        <v>32.236009732360095</v>
      </c>
      <c r="G10" s="109">
        <v>0</v>
      </c>
      <c r="H10" s="109">
        <v>24.571629213483146</v>
      </c>
      <c r="I10" s="109">
        <v>0</v>
      </c>
      <c r="J10" s="109">
        <v>17.831211419753085</v>
      </c>
      <c r="K10" s="109">
        <v>0</v>
      </c>
      <c r="L10" s="109">
        <v>0</v>
      </c>
      <c r="M10" s="109">
        <v>10.916176700547304</v>
      </c>
      <c r="N10" s="109">
        <v>50.927083333333336</v>
      </c>
      <c r="O10" s="109">
        <v>78.601244732576987</v>
      </c>
      <c r="P10" s="109">
        <v>1.43</v>
      </c>
      <c r="Q10" s="109">
        <v>4.1479926191008722</v>
      </c>
      <c r="R10" s="109">
        <v>358.34003724394785</v>
      </c>
      <c r="S10" s="109">
        <v>25.380516898608349</v>
      </c>
      <c r="T10" s="109">
        <v>24.254658385093169</v>
      </c>
      <c r="U10" s="109">
        <v>28.379266211604097</v>
      </c>
      <c r="V10" s="109">
        <v>18.405405405405407</v>
      </c>
      <c r="W10" s="109">
        <v>0</v>
      </c>
      <c r="X10" s="109">
        <v>32.649493243243242</v>
      </c>
      <c r="Y10" s="109">
        <v>47.663333333333334</v>
      </c>
      <c r="Z10" s="109">
        <v>0</v>
      </c>
      <c r="AA10" s="109">
        <v>14.49672742336371</v>
      </c>
      <c r="AB10" s="109">
        <v>124.82608695652173</v>
      </c>
      <c r="AC10" s="109">
        <v>36.87620274339244</v>
      </c>
      <c r="AD10" s="109">
        <v>25.349699704912339</v>
      </c>
      <c r="AE10" s="109">
        <v>42.655813953488369</v>
      </c>
      <c r="AF10" s="109">
        <v>7.4303278688524594</v>
      </c>
      <c r="AG10" s="109">
        <v>0</v>
      </c>
      <c r="AH10" s="109">
        <v>23.362499999999997</v>
      </c>
      <c r="AI10" s="109">
        <v>24</v>
      </c>
      <c r="AJ10" s="109">
        <v>5.0056818181818183</v>
      </c>
      <c r="AK10" s="109">
        <v>59.062350936967633</v>
      </c>
      <c r="AL10" s="109">
        <v>1.39</v>
      </c>
      <c r="AM10" s="109">
        <v>2.02</v>
      </c>
      <c r="AN10" s="109">
        <v>3.91</v>
      </c>
      <c r="AO10" s="109">
        <v>1.38</v>
      </c>
      <c r="AP10" s="109">
        <v>29.405349871814206</v>
      </c>
      <c r="AQ10" s="109">
        <v>79.244730038022823</v>
      </c>
      <c r="AR10" s="185">
        <v>25.232453677709152</v>
      </c>
      <c r="AS10" s="109"/>
      <c r="AT10" s="184">
        <v>6</v>
      </c>
      <c r="AU10" s="109">
        <f>CO10*POLICY!$K7</f>
        <v>0</v>
      </c>
      <c r="AV10" s="109">
        <f>CP10*POLICY!$K7</f>
        <v>104</v>
      </c>
      <c r="AW10" s="109">
        <f>CQ10*POLICY!$K7</f>
        <v>32.236009732360095</v>
      </c>
      <c r="AX10" s="109">
        <f>CR10*POLICY!$K7</f>
        <v>0</v>
      </c>
      <c r="AY10" s="109">
        <f>CS10*POLICY!$K7</f>
        <v>24.571629213483146</v>
      </c>
      <c r="AZ10" s="109">
        <f>CT10*POLICY!$K7</f>
        <v>0</v>
      </c>
      <c r="BA10" s="109">
        <f>CU10*POLICY!$K7</f>
        <v>17.831211419753085</v>
      </c>
      <c r="BB10" s="109">
        <f>CV10*POLICY!$K7</f>
        <v>0</v>
      </c>
      <c r="BC10" s="109">
        <f>CW10*POLICY!$K7</f>
        <v>0</v>
      </c>
      <c r="BD10" s="109">
        <f>CX10*POLICY!$K7</f>
        <v>10.916176700547304</v>
      </c>
      <c r="BE10" s="109">
        <f>CY10*POLICY!$K7</f>
        <v>50.927083333333336</v>
      </c>
      <c r="BF10" s="109">
        <f>CZ10*POLICY!$K7</f>
        <v>78.601244732576987</v>
      </c>
      <c r="BG10" s="109">
        <f>DA10*POLICY!$K7</f>
        <v>1.43</v>
      </c>
      <c r="BH10" s="109">
        <f>DB10*POLICY!$K7</f>
        <v>4.1479926191008722</v>
      </c>
      <c r="BI10" s="109">
        <f>DC10*POLICY!$K7</f>
        <v>358.34003724394785</v>
      </c>
      <c r="BJ10" s="109">
        <f>DD10*POLICY!$K7</f>
        <v>25.380516898608349</v>
      </c>
      <c r="BK10" s="109">
        <f>DE10*POLICY!$K7</f>
        <v>24.254658385093169</v>
      </c>
      <c r="BL10" s="109">
        <f>DF10*POLICY!$K7</f>
        <v>28.379266211604097</v>
      </c>
      <c r="BM10" s="109">
        <f>DG10*POLICY!$K7</f>
        <v>18.405405405405407</v>
      </c>
      <c r="BN10" s="109">
        <f>DH10*POLICY!$K7</f>
        <v>0</v>
      </c>
      <c r="BO10" s="109">
        <f>DI10*POLICY!$K7</f>
        <v>32.649493243243242</v>
      </c>
      <c r="BP10" s="109">
        <f>DJ10*POLICY!$K7</f>
        <v>47.663333333333334</v>
      </c>
      <c r="BQ10" s="109">
        <f>DK10*POLICY!$K7</f>
        <v>0</v>
      </c>
      <c r="BR10" s="109">
        <f>DL10*POLICY!$K7</f>
        <v>14.49672742336371</v>
      </c>
      <c r="BS10" s="109">
        <f>DM10*POLICY!$K7</f>
        <v>124.82608695652173</v>
      </c>
      <c r="BT10" s="109">
        <f>DN10*POLICY!$K7</f>
        <v>36.87620274339244</v>
      </c>
      <c r="BU10" s="109">
        <f>DO10*POLICY!$K7</f>
        <v>25.349699704912339</v>
      </c>
      <c r="BV10" s="109">
        <f>DP10*POLICY!$K7</f>
        <v>42.655813953488369</v>
      </c>
      <c r="BW10" s="109">
        <f>DQ10*POLICY!$K7</f>
        <v>7.4303278688524594</v>
      </c>
      <c r="BX10" s="109">
        <f>DR10*POLICY!$K7</f>
        <v>0</v>
      </c>
      <c r="BY10" s="109">
        <f>DS10*POLICY!$K7</f>
        <v>23.362499999999997</v>
      </c>
      <c r="BZ10" s="109">
        <f>DT10*POLICY!$K7</f>
        <v>24</v>
      </c>
      <c r="CA10" s="109">
        <f>DU10*POLICY!$K7</f>
        <v>5.0056818181818183</v>
      </c>
      <c r="CB10" s="109">
        <f>DV10*POLICY!$K7</f>
        <v>59.062350936967633</v>
      </c>
      <c r="CC10" s="109">
        <f>DW10*POLICY!$K7</f>
        <v>1.39</v>
      </c>
      <c r="CD10" s="109">
        <f>DX10*POLICY!$K7</f>
        <v>2.02</v>
      </c>
      <c r="CE10" s="109">
        <f>DY10*POLICY!$K7</f>
        <v>3.91</v>
      </c>
      <c r="CF10" s="109">
        <f>DZ10*POLICY!$K7</f>
        <v>1.38</v>
      </c>
      <c r="CG10" s="109">
        <f>EA10*POLICY!$K7</f>
        <v>29.405349871814206</v>
      </c>
      <c r="CH10" s="109">
        <f>EB10*POLICY!$K7</f>
        <v>79.244730038022823</v>
      </c>
      <c r="CI10" s="185">
        <f>EC10*POLICY!$K7</f>
        <v>25.232453677709152</v>
      </c>
      <c r="CJ10" s="109"/>
      <c r="CK10" t="s">
        <v>357</v>
      </c>
      <c r="CL10" s="14" t="s">
        <v>188</v>
      </c>
      <c r="CM10" s="22">
        <v>2</v>
      </c>
      <c r="CN10" s="23">
        <v>6</v>
      </c>
      <c r="CO10" s="200">
        <v>0</v>
      </c>
      <c r="CP10" s="200">
        <v>104</v>
      </c>
      <c r="CQ10" s="200">
        <v>32.236009732360095</v>
      </c>
      <c r="CR10" s="200">
        <v>0</v>
      </c>
      <c r="CS10" s="200">
        <v>24.571629213483146</v>
      </c>
      <c r="CT10" s="200">
        <v>0</v>
      </c>
      <c r="CU10" s="200">
        <v>17.831211419753085</v>
      </c>
      <c r="CV10" s="200">
        <v>0</v>
      </c>
      <c r="CW10" s="200">
        <v>0</v>
      </c>
      <c r="CX10" s="200">
        <v>10.916176700547304</v>
      </c>
      <c r="CY10" s="200">
        <v>50.927083333333336</v>
      </c>
      <c r="CZ10" s="200">
        <v>78.601244732576987</v>
      </c>
      <c r="DA10" s="200">
        <v>1.43</v>
      </c>
      <c r="DB10" s="200">
        <v>4.1479926191008722</v>
      </c>
      <c r="DC10" s="200">
        <v>358.34003724394785</v>
      </c>
      <c r="DD10" s="200">
        <v>25.380516898608349</v>
      </c>
      <c r="DE10" s="200">
        <v>24.254658385093169</v>
      </c>
      <c r="DF10" s="200">
        <v>28.379266211604097</v>
      </c>
      <c r="DG10" s="200">
        <v>18.405405405405407</v>
      </c>
      <c r="DH10" s="200">
        <v>0</v>
      </c>
      <c r="DI10" s="200">
        <v>32.649493243243242</v>
      </c>
      <c r="DJ10" s="200">
        <v>47.663333333333334</v>
      </c>
      <c r="DK10" s="200">
        <v>0</v>
      </c>
      <c r="DL10" s="200">
        <v>14.49672742336371</v>
      </c>
      <c r="DM10" s="200">
        <v>124.82608695652173</v>
      </c>
      <c r="DN10" s="200">
        <v>36.87620274339244</v>
      </c>
      <c r="DO10" s="200">
        <v>25.349699704912339</v>
      </c>
      <c r="DP10" s="200">
        <v>42.655813953488369</v>
      </c>
      <c r="DQ10" s="200">
        <v>7.4303278688524594</v>
      </c>
      <c r="DR10" s="200">
        <v>0</v>
      </c>
      <c r="DS10" s="200">
        <v>23.362499999999997</v>
      </c>
      <c r="DT10" s="200">
        <v>24</v>
      </c>
      <c r="DU10" s="200">
        <v>5.0056818181818183</v>
      </c>
      <c r="DV10" s="200">
        <v>59.062350936967633</v>
      </c>
      <c r="DW10" s="200">
        <v>1.39</v>
      </c>
      <c r="DX10" s="200">
        <v>2.02</v>
      </c>
      <c r="DY10" s="200">
        <v>3.91</v>
      </c>
      <c r="DZ10" s="200">
        <v>1.38</v>
      </c>
      <c r="EA10" s="200">
        <v>29.405349871814206</v>
      </c>
      <c r="EB10" s="200">
        <v>79.244730038022823</v>
      </c>
      <c r="EC10" s="200">
        <v>25.232453677709152</v>
      </c>
    </row>
    <row r="11" spans="1:133" x14ac:dyDescent="0.2">
      <c r="A11" s="69"/>
      <c r="B11" s="62"/>
      <c r="C11" s="110">
        <v>7</v>
      </c>
      <c r="D11" s="109">
        <v>0</v>
      </c>
      <c r="E11" s="109">
        <v>104</v>
      </c>
      <c r="F11" s="109">
        <v>32.236009732360095</v>
      </c>
      <c r="G11" s="109">
        <v>0</v>
      </c>
      <c r="H11" s="109">
        <v>24.571629213483146</v>
      </c>
      <c r="I11" s="109">
        <v>0</v>
      </c>
      <c r="J11" s="109">
        <v>17.831211419753085</v>
      </c>
      <c r="K11" s="109">
        <v>0</v>
      </c>
      <c r="L11" s="109">
        <v>0</v>
      </c>
      <c r="M11" s="109">
        <v>10.916176700547304</v>
      </c>
      <c r="N11" s="109">
        <v>50.927083333333336</v>
      </c>
      <c r="O11" s="109">
        <v>78.601244732576987</v>
      </c>
      <c r="P11" s="109">
        <v>1.43</v>
      </c>
      <c r="Q11" s="109">
        <v>4.1479926191008722</v>
      </c>
      <c r="R11" s="109">
        <v>358.34003724394785</v>
      </c>
      <c r="S11" s="109">
        <v>25.380516898608349</v>
      </c>
      <c r="T11" s="109">
        <v>24.254658385093169</v>
      </c>
      <c r="U11" s="109">
        <v>28.379266211604097</v>
      </c>
      <c r="V11" s="109">
        <v>18.405405405405407</v>
      </c>
      <c r="W11" s="109">
        <v>0</v>
      </c>
      <c r="X11" s="109">
        <v>32.649493243243242</v>
      </c>
      <c r="Y11" s="109">
        <v>47.663333333333334</v>
      </c>
      <c r="Z11" s="109">
        <v>0</v>
      </c>
      <c r="AA11" s="109">
        <v>14.49672742336371</v>
      </c>
      <c r="AB11" s="109">
        <v>124.82608695652173</v>
      </c>
      <c r="AC11" s="109">
        <v>36.87620274339244</v>
      </c>
      <c r="AD11" s="109">
        <v>25.349699704912339</v>
      </c>
      <c r="AE11" s="109">
        <v>42.655813953488369</v>
      </c>
      <c r="AF11" s="109">
        <v>7.4303278688524594</v>
      </c>
      <c r="AG11" s="109">
        <v>0</v>
      </c>
      <c r="AH11" s="109">
        <v>23.362499999999997</v>
      </c>
      <c r="AI11" s="109">
        <v>24</v>
      </c>
      <c r="AJ11" s="109">
        <v>5.0056818181818183</v>
      </c>
      <c r="AK11" s="109">
        <v>59.062350936967633</v>
      </c>
      <c r="AL11" s="109">
        <v>1.39</v>
      </c>
      <c r="AM11" s="109">
        <v>2.02</v>
      </c>
      <c r="AN11" s="109">
        <v>3.91</v>
      </c>
      <c r="AO11" s="109">
        <v>1.38</v>
      </c>
      <c r="AP11" s="109">
        <v>29.405349871814206</v>
      </c>
      <c r="AQ11" s="109">
        <v>79.244730038022823</v>
      </c>
      <c r="AR11" s="185">
        <v>25.232453677709152</v>
      </c>
      <c r="AS11" s="109"/>
      <c r="AT11" s="184">
        <v>7</v>
      </c>
      <c r="AU11" s="109">
        <f>CO11*POLICY!$K8</f>
        <v>0</v>
      </c>
      <c r="AV11" s="109">
        <f>CP11*POLICY!$K8</f>
        <v>104</v>
      </c>
      <c r="AW11" s="109">
        <f>CQ11*POLICY!$K8</f>
        <v>32.236009732360095</v>
      </c>
      <c r="AX11" s="109">
        <f>CR11*POLICY!$K8</f>
        <v>0</v>
      </c>
      <c r="AY11" s="109">
        <f>CS11*POLICY!$K8</f>
        <v>24.571629213483146</v>
      </c>
      <c r="AZ11" s="109">
        <f>CT11*POLICY!$K8</f>
        <v>0</v>
      </c>
      <c r="BA11" s="109">
        <f>CU11*POLICY!$K8</f>
        <v>17.831211419753085</v>
      </c>
      <c r="BB11" s="109">
        <f>CV11*POLICY!$K8</f>
        <v>0</v>
      </c>
      <c r="BC11" s="109">
        <f>CW11*POLICY!$K8</f>
        <v>0</v>
      </c>
      <c r="BD11" s="109">
        <f>CX11*POLICY!$K8</f>
        <v>10.916176700547304</v>
      </c>
      <c r="BE11" s="109">
        <f>CY11*POLICY!$K8</f>
        <v>50.927083333333336</v>
      </c>
      <c r="BF11" s="109">
        <f>CZ11*POLICY!$K8</f>
        <v>78.601244732576987</v>
      </c>
      <c r="BG11" s="109">
        <f>DA11*POLICY!$K8</f>
        <v>1.43</v>
      </c>
      <c r="BH11" s="109">
        <f>DB11*POLICY!$K8</f>
        <v>4.1479926191008722</v>
      </c>
      <c r="BI11" s="109">
        <f>DC11*POLICY!$K8</f>
        <v>358.34003724394785</v>
      </c>
      <c r="BJ11" s="109">
        <f>DD11*POLICY!$K8</f>
        <v>25.380516898608349</v>
      </c>
      <c r="BK11" s="109">
        <f>DE11*POLICY!$K8</f>
        <v>24.254658385093169</v>
      </c>
      <c r="BL11" s="109">
        <f>DF11*POLICY!$K8</f>
        <v>28.379266211604097</v>
      </c>
      <c r="BM11" s="109">
        <f>DG11*POLICY!$K8</f>
        <v>18.405405405405407</v>
      </c>
      <c r="BN11" s="109">
        <f>DH11*POLICY!$K8</f>
        <v>0</v>
      </c>
      <c r="BO11" s="109">
        <f>DI11*POLICY!$K8</f>
        <v>32.649493243243242</v>
      </c>
      <c r="BP11" s="109">
        <f>DJ11*POLICY!$K8</f>
        <v>47.663333333333334</v>
      </c>
      <c r="BQ11" s="109">
        <f>DK11*POLICY!$K8</f>
        <v>0</v>
      </c>
      <c r="BR11" s="109">
        <f>DL11*POLICY!$K8</f>
        <v>14.49672742336371</v>
      </c>
      <c r="BS11" s="109">
        <f>DM11*POLICY!$K8</f>
        <v>124.82608695652173</v>
      </c>
      <c r="BT11" s="109">
        <f>DN11*POLICY!$K8</f>
        <v>36.87620274339244</v>
      </c>
      <c r="BU11" s="109">
        <f>DO11*POLICY!$K8</f>
        <v>25.349699704912339</v>
      </c>
      <c r="BV11" s="109">
        <f>DP11*POLICY!$K8</f>
        <v>42.655813953488369</v>
      </c>
      <c r="BW11" s="109">
        <f>DQ11*POLICY!$K8</f>
        <v>7.4303278688524594</v>
      </c>
      <c r="BX11" s="109">
        <f>DR11*POLICY!$K8</f>
        <v>0</v>
      </c>
      <c r="BY11" s="109">
        <f>DS11*POLICY!$K8</f>
        <v>23.362499999999997</v>
      </c>
      <c r="BZ11" s="109">
        <f>DT11*POLICY!$K8</f>
        <v>24</v>
      </c>
      <c r="CA11" s="109">
        <f>DU11*POLICY!$K8</f>
        <v>5.0056818181818183</v>
      </c>
      <c r="CB11" s="109">
        <f>DV11*POLICY!$K8</f>
        <v>59.062350936967633</v>
      </c>
      <c r="CC11" s="109">
        <f>DW11*POLICY!$K8</f>
        <v>1.39</v>
      </c>
      <c r="CD11" s="109">
        <f>DX11*POLICY!$K8</f>
        <v>2.02</v>
      </c>
      <c r="CE11" s="109">
        <f>DY11*POLICY!$K8</f>
        <v>3.91</v>
      </c>
      <c r="CF11" s="109">
        <f>DZ11*POLICY!$K8</f>
        <v>1.38</v>
      </c>
      <c r="CG11" s="109">
        <f>EA11*POLICY!$K8</f>
        <v>29.405349871814206</v>
      </c>
      <c r="CH11" s="109">
        <f>EB11*POLICY!$K8</f>
        <v>79.244730038022823</v>
      </c>
      <c r="CI11" s="185">
        <f>EC11*POLICY!$K8</f>
        <v>25.232453677709152</v>
      </c>
      <c r="CJ11" s="109"/>
      <c r="CK11" t="s">
        <v>360</v>
      </c>
      <c r="CL11" s="14" t="s">
        <v>188</v>
      </c>
      <c r="CM11" s="22">
        <v>2</v>
      </c>
      <c r="CN11" s="23">
        <v>7</v>
      </c>
      <c r="CO11" s="200">
        <v>0</v>
      </c>
      <c r="CP11" s="200">
        <v>104</v>
      </c>
      <c r="CQ11" s="200">
        <v>32.236009732360095</v>
      </c>
      <c r="CR11" s="200">
        <v>0</v>
      </c>
      <c r="CS11" s="200">
        <v>24.571629213483146</v>
      </c>
      <c r="CT11" s="200">
        <v>0</v>
      </c>
      <c r="CU11" s="200">
        <v>17.831211419753085</v>
      </c>
      <c r="CV11" s="200">
        <v>0</v>
      </c>
      <c r="CW11" s="200">
        <v>0</v>
      </c>
      <c r="CX11" s="200">
        <v>10.916176700547304</v>
      </c>
      <c r="CY11" s="200">
        <v>50.927083333333336</v>
      </c>
      <c r="CZ11" s="200">
        <v>78.601244732576987</v>
      </c>
      <c r="DA11" s="200">
        <v>1.43</v>
      </c>
      <c r="DB11" s="200">
        <v>4.1479926191008722</v>
      </c>
      <c r="DC11" s="200">
        <v>358.34003724394785</v>
      </c>
      <c r="DD11" s="200">
        <v>25.380516898608349</v>
      </c>
      <c r="DE11" s="200">
        <v>24.254658385093169</v>
      </c>
      <c r="DF11" s="200">
        <v>28.379266211604097</v>
      </c>
      <c r="DG11" s="200">
        <v>18.405405405405407</v>
      </c>
      <c r="DH11" s="200">
        <v>0</v>
      </c>
      <c r="DI11" s="200">
        <v>32.649493243243242</v>
      </c>
      <c r="DJ11" s="200">
        <v>47.663333333333334</v>
      </c>
      <c r="DK11" s="200">
        <v>0</v>
      </c>
      <c r="DL11" s="200">
        <v>14.49672742336371</v>
      </c>
      <c r="DM11" s="200">
        <v>124.82608695652173</v>
      </c>
      <c r="DN11" s="200">
        <v>36.87620274339244</v>
      </c>
      <c r="DO11" s="200">
        <v>25.349699704912339</v>
      </c>
      <c r="DP11" s="200">
        <v>42.655813953488369</v>
      </c>
      <c r="DQ11" s="200">
        <v>7.4303278688524594</v>
      </c>
      <c r="DR11" s="200">
        <v>0</v>
      </c>
      <c r="DS11" s="200">
        <v>23.362499999999997</v>
      </c>
      <c r="DT11" s="200">
        <v>24</v>
      </c>
      <c r="DU11" s="200">
        <v>5.0056818181818183</v>
      </c>
      <c r="DV11" s="200">
        <v>59.062350936967633</v>
      </c>
      <c r="DW11" s="200">
        <v>1.39</v>
      </c>
      <c r="DX11" s="200">
        <v>2.02</v>
      </c>
      <c r="DY11" s="200">
        <v>3.91</v>
      </c>
      <c r="DZ11" s="200">
        <v>1.38</v>
      </c>
      <c r="EA11" s="200">
        <v>29.405349871814206</v>
      </c>
      <c r="EB11" s="200">
        <v>79.244730038022823</v>
      </c>
      <c r="EC11" s="200">
        <v>25.232453677709152</v>
      </c>
    </row>
    <row r="12" spans="1:133" x14ac:dyDescent="0.2">
      <c r="A12" s="69"/>
      <c r="B12" s="62"/>
      <c r="C12" s="110">
        <v>8</v>
      </c>
      <c r="D12" s="109">
        <v>0</v>
      </c>
      <c r="E12" s="109">
        <v>104</v>
      </c>
      <c r="F12" s="109">
        <v>32.236009732360095</v>
      </c>
      <c r="G12" s="109">
        <v>0</v>
      </c>
      <c r="H12" s="109">
        <v>24.571629213483146</v>
      </c>
      <c r="I12" s="109">
        <v>0</v>
      </c>
      <c r="J12" s="109">
        <v>17.831211419753085</v>
      </c>
      <c r="K12" s="109">
        <v>0</v>
      </c>
      <c r="L12" s="109">
        <v>0</v>
      </c>
      <c r="M12" s="109">
        <v>10.916176700547304</v>
      </c>
      <c r="N12" s="109">
        <v>50.927083333333336</v>
      </c>
      <c r="O12" s="109">
        <v>78.601244732576987</v>
      </c>
      <c r="P12" s="109">
        <v>1.43</v>
      </c>
      <c r="Q12" s="109">
        <v>4.1479926191008722</v>
      </c>
      <c r="R12" s="109">
        <v>358.34003724394785</v>
      </c>
      <c r="S12" s="109">
        <v>25.380516898608349</v>
      </c>
      <c r="T12" s="109">
        <v>24.254658385093169</v>
      </c>
      <c r="U12" s="109">
        <v>28.379266211604097</v>
      </c>
      <c r="V12" s="109">
        <v>18.405405405405407</v>
      </c>
      <c r="W12" s="109">
        <v>0</v>
      </c>
      <c r="X12" s="109">
        <v>32.649493243243242</v>
      </c>
      <c r="Y12" s="109">
        <v>47.663333333333334</v>
      </c>
      <c r="Z12" s="109">
        <v>0</v>
      </c>
      <c r="AA12" s="109">
        <v>14.49672742336371</v>
      </c>
      <c r="AB12" s="109">
        <v>124.82608695652173</v>
      </c>
      <c r="AC12" s="109">
        <v>36.87620274339244</v>
      </c>
      <c r="AD12" s="109">
        <v>25.349699704912339</v>
      </c>
      <c r="AE12" s="109">
        <v>42.655813953488369</v>
      </c>
      <c r="AF12" s="109">
        <v>7.4303278688524594</v>
      </c>
      <c r="AG12" s="109">
        <v>0</v>
      </c>
      <c r="AH12" s="109">
        <v>23.362499999999997</v>
      </c>
      <c r="AI12" s="109">
        <v>24</v>
      </c>
      <c r="AJ12" s="109">
        <v>5.0056818181818183</v>
      </c>
      <c r="AK12" s="109">
        <v>59.062350936967633</v>
      </c>
      <c r="AL12" s="109">
        <v>1.39</v>
      </c>
      <c r="AM12" s="109">
        <v>2.02</v>
      </c>
      <c r="AN12" s="109">
        <v>3.91</v>
      </c>
      <c r="AO12" s="109">
        <v>1.38</v>
      </c>
      <c r="AP12" s="109">
        <v>29.405349871814206</v>
      </c>
      <c r="AQ12" s="109">
        <v>79.244730038022823</v>
      </c>
      <c r="AR12" s="185">
        <v>25.232453677709152</v>
      </c>
      <c r="AS12" s="109"/>
      <c r="AT12" s="184">
        <v>8</v>
      </c>
      <c r="AU12" s="109">
        <f>CO12*POLICY!$K9</f>
        <v>0</v>
      </c>
      <c r="AV12" s="109">
        <f>CP12*POLICY!$K9</f>
        <v>104</v>
      </c>
      <c r="AW12" s="109">
        <f>CQ12*POLICY!$K9</f>
        <v>32.236009732360095</v>
      </c>
      <c r="AX12" s="109">
        <f>CR12*POLICY!$K9</f>
        <v>0</v>
      </c>
      <c r="AY12" s="109">
        <f>CS12*POLICY!$K9</f>
        <v>24.571629213483146</v>
      </c>
      <c r="AZ12" s="109">
        <f>CT12*POLICY!$K9</f>
        <v>0</v>
      </c>
      <c r="BA12" s="109">
        <f>CU12*POLICY!$K9</f>
        <v>17.831211419753085</v>
      </c>
      <c r="BB12" s="109">
        <f>CV12*POLICY!$K9</f>
        <v>0</v>
      </c>
      <c r="BC12" s="109">
        <f>CW12*POLICY!$K9</f>
        <v>0</v>
      </c>
      <c r="BD12" s="109">
        <f>CX12*POLICY!$K9</f>
        <v>10.916176700547304</v>
      </c>
      <c r="BE12" s="109">
        <f>CY12*POLICY!$K9</f>
        <v>50.927083333333336</v>
      </c>
      <c r="BF12" s="109">
        <f>CZ12*POLICY!$K9</f>
        <v>78.601244732576987</v>
      </c>
      <c r="BG12" s="109">
        <f>DA12*POLICY!$K9</f>
        <v>1.43</v>
      </c>
      <c r="BH12" s="109">
        <f>DB12*POLICY!$K9</f>
        <v>4.1479926191008722</v>
      </c>
      <c r="BI12" s="109">
        <f>DC12*POLICY!$K9</f>
        <v>358.34003724394785</v>
      </c>
      <c r="BJ12" s="109">
        <f>DD12*POLICY!$K9</f>
        <v>25.380516898608349</v>
      </c>
      <c r="BK12" s="109">
        <f>DE12*POLICY!$K9</f>
        <v>24.254658385093169</v>
      </c>
      <c r="BL12" s="109">
        <f>DF12*POLICY!$K9</f>
        <v>28.379266211604097</v>
      </c>
      <c r="BM12" s="109">
        <f>DG12*POLICY!$K9</f>
        <v>18.405405405405407</v>
      </c>
      <c r="BN12" s="109">
        <f>DH12*POLICY!$K9</f>
        <v>0</v>
      </c>
      <c r="BO12" s="109">
        <f>DI12*POLICY!$K9</f>
        <v>32.649493243243242</v>
      </c>
      <c r="BP12" s="109">
        <f>DJ12*POLICY!$K9</f>
        <v>47.663333333333334</v>
      </c>
      <c r="BQ12" s="109">
        <f>DK12*POLICY!$K9</f>
        <v>0</v>
      </c>
      <c r="BR12" s="109">
        <f>DL12*POLICY!$K9</f>
        <v>14.49672742336371</v>
      </c>
      <c r="BS12" s="109">
        <f>DM12*POLICY!$K9</f>
        <v>124.82608695652173</v>
      </c>
      <c r="BT12" s="109">
        <f>DN12*POLICY!$K9</f>
        <v>36.87620274339244</v>
      </c>
      <c r="BU12" s="109">
        <f>DO12*POLICY!$K9</f>
        <v>25.349699704912339</v>
      </c>
      <c r="BV12" s="109">
        <f>DP12*POLICY!$K9</f>
        <v>42.655813953488369</v>
      </c>
      <c r="BW12" s="109">
        <f>DQ12*POLICY!$K9</f>
        <v>7.4303278688524594</v>
      </c>
      <c r="BX12" s="109">
        <f>DR12*POLICY!$K9</f>
        <v>0</v>
      </c>
      <c r="BY12" s="109">
        <f>DS12*POLICY!$K9</f>
        <v>23.362499999999997</v>
      </c>
      <c r="BZ12" s="109">
        <f>DT12*POLICY!$K9</f>
        <v>24</v>
      </c>
      <c r="CA12" s="109">
        <f>DU12*POLICY!$K9</f>
        <v>5.0056818181818183</v>
      </c>
      <c r="CB12" s="109">
        <f>DV12*POLICY!$K9</f>
        <v>59.062350936967633</v>
      </c>
      <c r="CC12" s="109">
        <f>DW12*POLICY!$K9</f>
        <v>1.39</v>
      </c>
      <c r="CD12" s="109">
        <f>DX12*POLICY!$K9</f>
        <v>2.02</v>
      </c>
      <c r="CE12" s="109">
        <f>DY12*POLICY!$K9</f>
        <v>3.91</v>
      </c>
      <c r="CF12" s="109">
        <f>DZ12*POLICY!$K9</f>
        <v>1.38</v>
      </c>
      <c r="CG12" s="109">
        <f>EA12*POLICY!$K9</f>
        <v>29.405349871814206</v>
      </c>
      <c r="CH12" s="109">
        <f>EB12*POLICY!$K9</f>
        <v>79.244730038022823</v>
      </c>
      <c r="CI12" s="185">
        <f>EC12*POLICY!$K9</f>
        <v>25.232453677709152</v>
      </c>
      <c r="CJ12" s="109"/>
      <c r="CK12" t="s">
        <v>359</v>
      </c>
      <c r="CL12" s="14" t="s">
        <v>188</v>
      </c>
      <c r="CM12" s="22">
        <v>2</v>
      </c>
      <c r="CN12" s="23">
        <v>8</v>
      </c>
      <c r="CO12" s="200">
        <v>0</v>
      </c>
      <c r="CP12" s="200">
        <v>104</v>
      </c>
      <c r="CQ12" s="200">
        <v>32.236009732360095</v>
      </c>
      <c r="CR12" s="200">
        <v>0</v>
      </c>
      <c r="CS12" s="200">
        <v>24.571629213483146</v>
      </c>
      <c r="CT12" s="200">
        <v>0</v>
      </c>
      <c r="CU12" s="200">
        <v>17.831211419753085</v>
      </c>
      <c r="CV12" s="200">
        <v>0</v>
      </c>
      <c r="CW12" s="200">
        <v>0</v>
      </c>
      <c r="CX12" s="200">
        <v>10.916176700547304</v>
      </c>
      <c r="CY12" s="200">
        <v>50.927083333333336</v>
      </c>
      <c r="CZ12" s="200">
        <v>78.601244732576987</v>
      </c>
      <c r="DA12" s="200">
        <v>1.43</v>
      </c>
      <c r="DB12" s="200">
        <v>4.1479926191008722</v>
      </c>
      <c r="DC12" s="200">
        <v>358.34003724394785</v>
      </c>
      <c r="DD12" s="200">
        <v>25.380516898608349</v>
      </c>
      <c r="DE12" s="200">
        <v>24.254658385093169</v>
      </c>
      <c r="DF12" s="200">
        <v>28.379266211604097</v>
      </c>
      <c r="DG12" s="200">
        <v>18.405405405405407</v>
      </c>
      <c r="DH12" s="200">
        <v>0</v>
      </c>
      <c r="DI12" s="200">
        <v>32.649493243243242</v>
      </c>
      <c r="DJ12" s="200">
        <v>47.663333333333334</v>
      </c>
      <c r="DK12" s="200">
        <v>0</v>
      </c>
      <c r="DL12" s="200">
        <v>14.49672742336371</v>
      </c>
      <c r="DM12" s="200">
        <v>124.82608695652173</v>
      </c>
      <c r="DN12" s="200">
        <v>36.87620274339244</v>
      </c>
      <c r="DO12" s="200">
        <v>25.349699704912339</v>
      </c>
      <c r="DP12" s="200">
        <v>42.655813953488369</v>
      </c>
      <c r="DQ12" s="200">
        <v>7.4303278688524594</v>
      </c>
      <c r="DR12" s="200">
        <v>0</v>
      </c>
      <c r="DS12" s="200">
        <v>23.362499999999997</v>
      </c>
      <c r="DT12" s="200">
        <v>24</v>
      </c>
      <c r="DU12" s="200">
        <v>5.0056818181818183</v>
      </c>
      <c r="DV12" s="200">
        <v>59.062350936967633</v>
      </c>
      <c r="DW12" s="200">
        <v>1.39</v>
      </c>
      <c r="DX12" s="200">
        <v>2.02</v>
      </c>
      <c r="DY12" s="200">
        <v>3.91</v>
      </c>
      <c r="DZ12" s="200">
        <v>1.38</v>
      </c>
      <c r="EA12" s="200">
        <v>29.405349871814206</v>
      </c>
      <c r="EB12" s="200">
        <v>79.244730038022823</v>
      </c>
      <c r="EC12" s="200">
        <v>25.232453677709152</v>
      </c>
    </row>
    <row r="13" spans="1:133" x14ac:dyDescent="0.2">
      <c r="A13" s="69"/>
      <c r="B13" s="62"/>
      <c r="C13" s="110">
        <v>9</v>
      </c>
      <c r="D13" s="109">
        <v>0</v>
      </c>
      <c r="E13" s="109">
        <v>25</v>
      </c>
      <c r="F13" s="109">
        <v>38.335298804780876</v>
      </c>
      <c r="G13" s="109">
        <v>0</v>
      </c>
      <c r="H13" s="109">
        <v>24.432328767123288</v>
      </c>
      <c r="I13" s="109">
        <v>0</v>
      </c>
      <c r="J13" s="109">
        <v>21.485360773204466</v>
      </c>
      <c r="K13" s="109">
        <v>0</v>
      </c>
      <c r="L13" s="109">
        <v>0</v>
      </c>
      <c r="M13" s="109">
        <v>11.368864514850175</v>
      </c>
      <c r="N13" s="109">
        <v>51.435272045028142</v>
      </c>
      <c r="O13" s="109">
        <v>76.445841693649925</v>
      </c>
      <c r="P13" s="109">
        <v>1.43</v>
      </c>
      <c r="Q13" s="109">
        <v>10.308823529411764</v>
      </c>
      <c r="R13" s="109">
        <v>315.38</v>
      </c>
      <c r="S13" s="109">
        <v>23.019899953926153</v>
      </c>
      <c r="T13" s="109">
        <v>16.971223021582734</v>
      </c>
      <c r="U13" s="109">
        <v>29.891561643835615</v>
      </c>
      <c r="V13" s="109">
        <v>24.506278317152102</v>
      </c>
      <c r="W13" s="109">
        <v>0</v>
      </c>
      <c r="X13" s="109">
        <v>36.910270321271881</v>
      </c>
      <c r="Y13" s="109">
        <v>45.094009734181959</v>
      </c>
      <c r="Z13" s="109">
        <v>0</v>
      </c>
      <c r="AA13" s="109">
        <v>14.842299640681142</v>
      </c>
      <c r="AB13" s="109">
        <v>101.57560137457045</v>
      </c>
      <c r="AC13" s="109">
        <v>56.038060984036427</v>
      </c>
      <c r="AD13" s="109">
        <v>25.498670248043506</v>
      </c>
      <c r="AE13" s="109">
        <v>45.294339622641509</v>
      </c>
      <c r="AF13" s="109">
        <v>5</v>
      </c>
      <c r="AG13" s="109">
        <v>0</v>
      </c>
      <c r="AH13" s="109">
        <v>23.362499999999997</v>
      </c>
      <c r="AI13" s="109">
        <v>21.505283381364073</v>
      </c>
      <c r="AJ13" s="109">
        <v>4.1723042071197414</v>
      </c>
      <c r="AK13" s="109">
        <v>63.167711951780475</v>
      </c>
      <c r="AL13" s="109">
        <v>1.39</v>
      </c>
      <c r="AM13" s="109">
        <v>2.02</v>
      </c>
      <c r="AN13" s="109">
        <v>3.91</v>
      </c>
      <c r="AO13" s="109">
        <v>1.38</v>
      </c>
      <c r="AP13" s="109">
        <v>29.598580432418526</v>
      </c>
      <c r="AQ13" s="109">
        <v>79.925053658536584</v>
      </c>
      <c r="AR13" s="185">
        <v>22.302054401312191</v>
      </c>
      <c r="AS13" s="109"/>
      <c r="AT13" s="184">
        <v>9</v>
      </c>
      <c r="AU13" s="109">
        <f>CO13*POLICY!$K10</f>
        <v>0</v>
      </c>
      <c r="AV13" s="109">
        <f>CP13*POLICY!$K10</f>
        <v>25</v>
      </c>
      <c r="AW13" s="109">
        <f>CQ13*POLICY!$K10</f>
        <v>38.335298804780876</v>
      </c>
      <c r="AX13" s="109">
        <f>CR13*POLICY!$K10</f>
        <v>0</v>
      </c>
      <c r="AY13" s="109">
        <f>CS13*POLICY!$K10</f>
        <v>24.432328767123288</v>
      </c>
      <c r="AZ13" s="109">
        <f>CT13*POLICY!$K10</f>
        <v>0</v>
      </c>
      <c r="BA13" s="109">
        <f>CU13*POLICY!$K10</f>
        <v>21.485360773204466</v>
      </c>
      <c r="BB13" s="109">
        <f>CV13*POLICY!$K10</f>
        <v>0</v>
      </c>
      <c r="BC13" s="109">
        <f>CW13*POLICY!$K10</f>
        <v>0</v>
      </c>
      <c r="BD13" s="109">
        <f>CX13*POLICY!$K10</f>
        <v>11.368864514850175</v>
      </c>
      <c r="BE13" s="109">
        <f>CY13*POLICY!$K10</f>
        <v>51.435272045028142</v>
      </c>
      <c r="BF13" s="109">
        <f>CZ13*POLICY!$K10</f>
        <v>76.445841693649925</v>
      </c>
      <c r="BG13" s="109">
        <f>DA13*POLICY!$K10</f>
        <v>1.43</v>
      </c>
      <c r="BH13" s="109">
        <f>DB13*POLICY!$K10</f>
        <v>10.308823529411764</v>
      </c>
      <c r="BI13" s="109">
        <f>DC13*POLICY!$K10</f>
        <v>315.38</v>
      </c>
      <c r="BJ13" s="109">
        <f>DD13*POLICY!$K10</f>
        <v>23.019899953926153</v>
      </c>
      <c r="BK13" s="109">
        <f>DE13*POLICY!$K10</f>
        <v>16.971223021582734</v>
      </c>
      <c r="BL13" s="109">
        <f>DF13*POLICY!$K10</f>
        <v>29.891561643835615</v>
      </c>
      <c r="BM13" s="109">
        <f>DG13*POLICY!$K10</f>
        <v>24.506278317152102</v>
      </c>
      <c r="BN13" s="109">
        <f>DH13*POLICY!$K10</f>
        <v>0</v>
      </c>
      <c r="BO13" s="109">
        <f>DI13*POLICY!$K10</f>
        <v>36.910270321271881</v>
      </c>
      <c r="BP13" s="109">
        <f>DJ13*POLICY!$K10</f>
        <v>45.094009734181959</v>
      </c>
      <c r="BQ13" s="109">
        <f>DK13*POLICY!$K10</f>
        <v>0</v>
      </c>
      <c r="BR13" s="109">
        <f>DL13*POLICY!$K10</f>
        <v>14.842299640681142</v>
      </c>
      <c r="BS13" s="109">
        <f>DM13*POLICY!$K10</f>
        <v>101.57560137457045</v>
      </c>
      <c r="BT13" s="109">
        <f>DN13*POLICY!$K10</f>
        <v>56.038060984036427</v>
      </c>
      <c r="BU13" s="109">
        <f>DO13*POLICY!$K10</f>
        <v>25.498670248043506</v>
      </c>
      <c r="BV13" s="109">
        <f>DP13*POLICY!$K10</f>
        <v>45.294339622641509</v>
      </c>
      <c r="BW13" s="109">
        <f>DQ13*POLICY!$K10</f>
        <v>5</v>
      </c>
      <c r="BX13" s="109">
        <f>DR13*POLICY!$K10</f>
        <v>0</v>
      </c>
      <c r="BY13" s="109">
        <f>DS13*POLICY!$K10</f>
        <v>23.362499999999997</v>
      </c>
      <c r="BZ13" s="109">
        <f>DT13*POLICY!$K10</f>
        <v>21.505283381364073</v>
      </c>
      <c r="CA13" s="109">
        <f>DU13*POLICY!$K10</f>
        <v>4.1723042071197414</v>
      </c>
      <c r="CB13" s="109">
        <f>DV13*POLICY!$K10</f>
        <v>63.167711951780475</v>
      </c>
      <c r="CC13" s="109">
        <f>DW13*POLICY!$K10</f>
        <v>1.39</v>
      </c>
      <c r="CD13" s="109">
        <f>DX13*POLICY!$K10</f>
        <v>2.02</v>
      </c>
      <c r="CE13" s="109">
        <f>DY13*POLICY!$K10</f>
        <v>3.91</v>
      </c>
      <c r="CF13" s="109">
        <f>DZ13*POLICY!$K10</f>
        <v>1.38</v>
      </c>
      <c r="CG13" s="109">
        <f>EA13*POLICY!$K10</f>
        <v>29.598580432418526</v>
      </c>
      <c r="CH13" s="109">
        <f>EB13*POLICY!$K10</f>
        <v>79.925053658536584</v>
      </c>
      <c r="CI13" s="185">
        <f>EC13*POLICY!$K10</f>
        <v>22.302054401312191</v>
      </c>
      <c r="CJ13" s="109"/>
      <c r="CK13" t="s">
        <v>358</v>
      </c>
      <c r="CL13" s="14" t="s">
        <v>192</v>
      </c>
      <c r="CM13" s="22">
        <v>3</v>
      </c>
      <c r="CN13" s="23">
        <v>9</v>
      </c>
      <c r="CO13" s="200">
        <v>0</v>
      </c>
      <c r="CP13" s="200">
        <v>25</v>
      </c>
      <c r="CQ13" s="200">
        <v>38.335298804780876</v>
      </c>
      <c r="CR13" s="200">
        <v>0</v>
      </c>
      <c r="CS13" s="200">
        <v>24.432328767123288</v>
      </c>
      <c r="CT13" s="200">
        <v>0</v>
      </c>
      <c r="CU13" s="200">
        <v>21.485360773204466</v>
      </c>
      <c r="CV13" s="200">
        <v>0</v>
      </c>
      <c r="CW13" s="200">
        <v>0</v>
      </c>
      <c r="CX13" s="200">
        <v>11.368864514850175</v>
      </c>
      <c r="CY13" s="200">
        <v>51.435272045028142</v>
      </c>
      <c r="CZ13" s="200">
        <v>76.445841693649925</v>
      </c>
      <c r="DA13" s="200">
        <v>1.43</v>
      </c>
      <c r="DB13" s="200">
        <v>10.308823529411764</v>
      </c>
      <c r="DC13" s="200">
        <v>315.38</v>
      </c>
      <c r="DD13" s="200">
        <v>23.019899953926153</v>
      </c>
      <c r="DE13" s="200">
        <v>16.971223021582734</v>
      </c>
      <c r="DF13" s="200">
        <v>29.891561643835615</v>
      </c>
      <c r="DG13" s="200">
        <v>24.506278317152102</v>
      </c>
      <c r="DH13" s="200">
        <v>0</v>
      </c>
      <c r="DI13" s="200">
        <v>36.910270321271881</v>
      </c>
      <c r="DJ13" s="200">
        <v>45.094009734181959</v>
      </c>
      <c r="DK13" s="200">
        <v>0</v>
      </c>
      <c r="DL13" s="200">
        <v>14.842299640681142</v>
      </c>
      <c r="DM13" s="200">
        <v>101.57560137457045</v>
      </c>
      <c r="DN13" s="200">
        <v>56.038060984036427</v>
      </c>
      <c r="DO13" s="200">
        <v>25.498670248043506</v>
      </c>
      <c r="DP13" s="200">
        <v>45.294339622641509</v>
      </c>
      <c r="DQ13" s="200">
        <v>5</v>
      </c>
      <c r="DR13" s="200">
        <v>0</v>
      </c>
      <c r="DS13" s="200">
        <v>23.362499999999997</v>
      </c>
      <c r="DT13" s="200">
        <v>21.505283381364073</v>
      </c>
      <c r="DU13" s="200">
        <v>4.1723042071197414</v>
      </c>
      <c r="DV13" s="200">
        <v>63.167711951780475</v>
      </c>
      <c r="DW13" s="200">
        <v>1.39</v>
      </c>
      <c r="DX13" s="200">
        <v>2.02</v>
      </c>
      <c r="DY13" s="200">
        <v>3.91</v>
      </c>
      <c r="DZ13" s="200">
        <v>1.38</v>
      </c>
      <c r="EA13" s="200">
        <v>29.598580432418526</v>
      </c>
      <c r="EB13" s="200">
        <v>79.925053658536584</v>
      </c>
      <c r="EC13" s="200">
        <v>22.302054401312191</v>
      </c>
    </row>
    <row r="14" spans="1:133" x14ac:dyDescent="0.2">
      <c r="A14" s="69"/>
      <c r="B14" s="62"/>
      <c r="C14" s="110">
        <v>10</v>
      </c>
      <c r="D14" s="109">
        <v>0</v>
      </c>
      <c r="E14" s="109">
        <v>25</v>
      </c>
      <c r="F14" s="109">
        <v>38.335298804780876</v>
      </c>
      <c r="G14" s="109">
        <v>0</v>
      </c>
      <c r="H14" s="109">
        <v>24.432328767123288</v>
      </c>
      <c r="I14" s="109">
        <v>0</v>
      </c>
      <c r="J14" s="109">
        <v>21.485360773204466</v>
      </c>
      <c r="K14" s="109">
        <v>0</v>
      </c>
      <c r="L14" s="109">
        <v>0</v>
      </c>
      <c r="M14" s="109">
        <v>11.368864514850175</v>
      </c>
      <c r="N14" s="109">
        <v>51.435272045028142</v>
      </c>
      <c r="O14" s="109">
        <v>76.445841693649925</v>
      </c>
      <c r="P14" s="109">
        <v>1.43</v>
      </c>
      <c r="Q14" s="109">
        <v>10.308823529411764</v>
      </c>
      <c r="R14" s="109">
        <v>315.38</v>
      </c>
      <c r="S14" s="109">
        <v>23.019899953926153</v>
      </c>
      <c r="T14" s="109">
        <v>16.971223021582734</v>
      </c>
      <c r="U14" s="109">
        <v>29.891561643835615</v>
      </c>
      <c r="V14" s="109">
        <v>24.506278317152102</v>
      </c>
      <c r="W14" s="109">
        <v>0</v>
      </c>
      <c r="X14" s="109">
        <v>36.910270321271881</v>
      </c>
      <c r="Y14" s="109">
        <v>45.094009734181959</v>
      </c>
      <c r="Z14" s="109">
        <v>0</v>
      </c>
      <c r="AA14" s="109">
        <v>14.842299640681142</v>
      </c>
      <c r="AB14" s="109">
        <v>101.57560137457045</v>
      </c>
      <c r="AC14" s="109">
        <v>56.038060984036427</v>
      </c>
      <c r="AD14" s="109">
        <v>25.498670248043506</v>
      </c>
      <c r="AE14" s="109">
        <v>45.294339622641509</v>
      </c>
      <c r="AF14" s="109">
        <v>5</v>
      </c>
      <c r="AG14" s="109">
        <v>0</v>
      </c>
      <c r="AH14" s="109">
        <v>23.362499999999997</v>
      </c>
      <c r="AI14" s="109">
        <v>21.505283381364073</v>
      </c>
      <c r="AJ14" s="109">
        <v>4.1723042071197414</v>
      </c>
      <c r="AK14" s="109">
        <v>63.167711951780475</v>
      </c>
      <c r="AL14" s="109">
        <v>1.39</v>
      </c>
      <c r="AM14" s="109">
        <v>2.02</v>
      </c>
      <c r="AN14" s="109">
        <v>3.91</v>
      </c>
      <c r="AO14" s="109">
        <v>1.38</v>
      </c>
      <c r="AP14" s="109">
        <v>29.598580432418526</v>
      </c>
      <c r="AQ14" s="109">
        <v>79.925053658536584</v>
      </c>
      <c r="AR14" s="185">
        <v>22.302054401312191</v>
      </c>
      <c r="AS14" s="109"/>
      <c r="AT14" s="184">
        <v>10</v>
      </c>
      <c r="AU14" s="109">
        <f>CO14*POLICY!$K11</f>
        <v>0</v>
      </c>
      <c r="AV14" s="109">
        <f>CP14*POLICY!$K11</f>
        <v>25</v>
      </c>
      <c r="AW14" s="109">
        <f>CQ14*POLICY!$K11</f>
        <v>38.335298804780876</v>
      </c>
      <c r="AX14" s="109">
        <f>CR14*POLICY!$K11</f>
        <v>0</v>
      </c>
      <c r="AY14" s="109">
        <f>CS14*POLICY!$K11</f>
        <v>24.432328767123288</v>
      </c>
      <c r="AZ14" s="109">
        <f>CT14*POLICY!$K11</f>
        <v>0</v>
      </c>
      <c r="BA14" s="109">
        <f>CU14*POLICY!$K11</f>
        <v>21.485360773204466</v>
      </c>
      <c r="BB14" s="109">
        <f>CV14*POLICY!$K11</f>
        <v>0</v>
      </c>
      <c r="BC14" s="109">
        <f>CW14*POLICY!$K11</f>
        <v>0</v>
      </c>
      <c r="BD14" s="109">
        <f>CX14*POLICY!$K11</f>
        <v>11.368864514850175</v>
      </c>
      <c r="BE14" s="109">
        <f>CY14*POLICY!$K11</f>
        <v>51.435272045028142</v>
      </c>
      <c r="BF14" s="109">
        <f>CZ14*POLICY!$K11</f>
        <v>76.445841693649925</v>
      </c>
      <c r="BG14" s="109">
        <f>DA14*POLICY!$K11</f>
        <v>1.43</v>
      </c>
      <c r="BH14" s="109">
        <f>DB14*POLICY!$K11</f>
        <v>10.308823529411764</v>
      </c>
      <c r="BI14" s="109">
        <f>DC14*POLICY!$K11</f>
        <v>315.38</v>
      </c>
      <c r="BJ14" s="109">
        <f>DD14*POLICY!$K11</f>
        <v>23.019899953926153</v>
      </c>
      <c r="BK14" s="109">
        <f>DE14*POLICY!$K11</f>
        <v>16.971223021582734</v>
      </c>
      <c r="BL14" s="109">
        <f>DF14*POLICY!$K11</f>
        <v>29.891561643835615</v>
      </c>
      <c r="BM14" s="109">
        <f>DG14*POLICY!$K11</f>
        <v>24.506278317152102</v>
      </c>
      <c r="BN14" s="109">
        <f>DH14*POLICY!$K11</f>
        <v>0</v>
      </c>
      <c r="BO14" s="109">
        <f>DI14*POLICY!$K11</f>
        <v>36.910270321271881</v>
      </c>
      <c r="BP14" s="109">
        <f>DJ14*POLICY!$K11</f>
        <v>45.094009734181959</v>
      </c>
      <c r="BQ14" s="109">
        <f>DK14*POLICY!$K11</f>
        <v>0</v>
      </c>
      <c r="BR14" s="109">
        <f>DL14*POLICY!$K11</f>
        <v>14.842299640681142</v>
      </c>
      <c r="BS14" s="109">
        <f>DM14*POLICY!$K11</f>
        <v>101.57560137457045</v>
      </c>
      <c r="BT14" s="109">
        <f>DN14*POLICY!$K11</f>
        <v>56.038060984036427</v>
      </c>
      <c r="BU14" s="109">
        <f>DO14*POLICY!$K11</f>
        <v>25.498670248043506</v>
      </c>
      <c r="BV14" s="109">
        <f>DP14*POLICY!$K11</f>
        <v>45.294339622641509</v>
      </c>
      <c r="BW14" s="109">
        <f>DQ14*POLICY!$K11</f>
        <v>5</v>
      </c>
      <c r="BX14" s="109">
        <f>DR14*POLICY!$K11</f>
        <v>0</v>
      </c>
      <c r="BY14" s="109">
        <f>DS14*POLICY!$K11</f>
        <v>23.362499999999997</v>
      </c>
      <c r="BZ14" s="109">
        <f>DT14*POLICY!$K11</f>
        <v>21.505283381364073</v>
      </c>
      <c r="CA14" s="109">
        <f>DU14*POLICY!$K11</f>
        <v>4.1723042071197414</v>
      </c>
      <c r="CB14" s="109">
        <f>DV14*POLICY!$K11</f>
        <v>63.167711951780475</v>
      </c>
      <c r="CC14" s="109">
        <f>DW14*POLICY!$K11</f>
        <v>1.39</v>
      </c>
      <c r="CD14" s="109">
        <f>DX14*POLICY!$K11</f>
        <v>2.02</v>
      </c>
      <c r="CE14" s="109">
        <f>DY14*POLICY!$K11</f>
        <v>3.91</v>
      </c>
      <c r="CF14" s="109">
        <f>DZ14*POLICY!$K11</f>
        <v>1.38</v>
      </c>
      <c r="CG14" s="109">
        <f>EA14*POLICY!$K11</f>
        <v>29.598580432418526</v>
      </c>
      <c r="CH14" s="109">
        <f>EB14*POLICY!$K11</f>
        <v>79.925053658536584</v>
      </c>
      <c r="CI14" s="185">
        <f>EC14*POLICY!$K11</f>
        <v>22.302054401312191</v>
      </c>
      <c r="CJ14" s="109"/>
      <c r="CK14" t="s">
        <v>357</v>
      </c>
      <c r="CL14" s="14" t="s">
        <v>192</v>
      </c>
      <c r="CM14" s="22">
        <v>3</v>
      </c>
      <c r="CN14" s="23">
        <v>10</v>
      </c>
      <c r="CO14" s="200">
        <v>0</v>
      </c>
      <c r="CP14" s="200">
        <v>25</v>
      </c>
      <c r="CQ14" s="200">
        <v>38.335298804780876</v>
      </c>
      <c r="CR14" s="200">
        <v>0</v>
      </c>
      <c r="CS14" s="200">
        <v>24.432328767123288</v>
      </c>
      <c r="CT14" s="200">
        <v>0</v>
      </c>
      <c r="CU14" s="200">
        <v>21.485360773204466</v>
      </c>
      <c r="CV14" s="200">
        <v>0</v>
      </c>
      <c r="CW14" s="200">
        <v>0</v>
      </c>
      <c r="CX14" s="200">
        <v>11.368864514850175</v>
      </c>
      <c r="CY14" s="200">
        <v>51.435272045028142</v>
      </c>
      <c r="CZ14" s="200">
        <v>76.445841693649925</v>
      </c>
      <c r="DA14" s="200">
        <v>1.43</v>
      </c>
      <c r="DB14" s="200">
        <v>10.308823529411764</v>
      </c>
      <c r="DC14" s="200">
        <v>315.38</v>
      </c>
      <c r="DD14" s="200">
        <v>23.019899953926153</v>
      </c>
      <c r="DE14" s="200">
        <v>16.971223021582734</v>
      </c>
      <c r="DF14" s="200">
        <v>29.891561643835615</v>
      </c>
      <c r="DG14" s="200">
        <v>24.506278317152102</v>
      </c>
      <c r="DH14" s="200">
        <v>0</v>
      </c>
      <c r="DI14" s="200">
        <v>36.910270321271881</v>
      </c>
      <c r="DJ14" s="200">
        <v>45.094009734181959</v>
      </c>
      <c r="DK14" s="200">
        <v>0</v>
      </c>
      <c r="DL14" s="200">
        <v>14.842299640681142</v>
      </c>
      <c r="DM14" s="200">
        <v>101.57560137457045</v>
      </c>
      <c r="DN14" s="200">
        <v>56.038060984036427</v>
      </c>
      <c r="DO14" s="200">
        <v>25.498670248043506</v>
      </c>
      <c r="DP14" s="200">
        <v>45.294339622641509</v>
      </c>
      <c r="DQ14" s="200">
        <v>5</v>
      </c>
      <c r="DR14" s="200">
        <v>0</v>
      </c>
      <c r="DS14" s="200">
        <v>23.362499999999997</v>
      </c>
      <c r="DT14" s="200">
        <v>21.505283381364073</v>
      </c>
      <c r="DU14" s="200">
        <v>4.1723042071197414</v>
      </c>
      <c r="DV14" s="200">
        <v>63.167711951780475</v>
      </c>
      <c r="DW14" s="200">
        <v>1.39</v>
      </c>
      <c r="DX14" s="200">
        <v>2.02</v>
      </c>
      <c r="DY14" s="200">
        <v>3.91</v>
      </c>
      <c r="DZ14" s="200">
        <v>1.38</v>
      </c>
      <c r="EA14" s="200">
        <v>29.598580432418526</v>
      </c>
      <c r="EB14" s="200">
        <v>79.925053658536584</v>
      </c>
      <c r="EC14" s="200">
        <v>22.302054401312191</v>
      </c>
    </row>
    <row r="15" spans="1:133" x14ac:dyDescent="0.2">
      <c r="A15" s="69"/>
      <c r="B15" s="62"/>
      <c r="C15" s="110">
        <v>11</v>
      </c>
      <c r="D15" s="109">
        <v>0</v>
      </c>
      <c r="E15" s="109">
        <v>25</v>
      </c>
      <c r="F15" s="109">
        <v>38.335298804780876</v>
      </c>
      <c r="G15" s="109">
        <v>0</v>
      </c>
      <c r="H15" s="109">
        <v>24.432328767123288</v>
      </c>
      <c r="I15" s="109">
        <v>0</v>
      </c>
      <c r="J15" s="109">
        <v>21.485360773204466</v>
      </c>
      <c r="K15" s="109">
        <v>0</v>
      </c>
      <c r="L15" s="109">
        <v>0</v>
      </c>
      <c r="M15" s="109">
        <v>11.368864514850175</v>
      </c>
      <c r="N15" s="109">
        <v>51.435272045028142</v>
      </c>
      <c r="O15" s="109">
        <v>76.445841693649925</v>
      </c>
      <c r="P15" s="109">
        <v>1.43</v>
      </c>
      <c r="Q15" s="109">
        <v>10.308823529411764</v>
      </c>
      <c r="R15" s="109">
        <v>315.38</v>
      </c>
      <c r="S15" s="109">
        <v>23.019899953926153</v>
      </c>
      <c r="T15" s="109">
        <v>16.971223021582734</v>
      </c>
      <c r="U15" s="109">
        <v>29.891561643835615</v>
      </c>
      <c r="V15" s="109">
        <v>24.506278317152102</v>
      </c>
      <c r="W15" s="109">
        <v>0</v>
      </c>
      <c r="X15" s="109">
        <v>36.910270321271881</v>
      </c>
      <c r="Y15" s="109">
        <v>45.094009734181959</v>
      </c>
      <c r="Z15" s="109">
        <v>0</v>
      </c>
      <c r="AA15" s="109">
        <v>14.842299640681142</v>
      </c>
      <c r="AB15" s="109">
        <v>101.57560137457045</v>
      </c>
      <c r="AC15" s="109">
        <v>56.038060984036427</v>
      </c>
      <c r="AD15" s="109">
        <v>25.498670248043506</v>
      </c>
      <c r="AE15" s="109">
        <v>45.294339622641509</v>
      </c>
      <c r="AF15" s="109">
        <v>5</v>
      </c>
      <c r="AG15" s="109">
        <v>0</v>
      </c>
      <c r="AH15" s="109">
        <v>23.362499999999997</v>
      </c>
      <c r="AI15" s="109">
        <v>21.505283381364073</v>
      </c>
      <c r="AJ15" s="109">
        <v>4.1723042071197414</v>
      </c>
      <c r="AK15" s="109">
        <v>63.167711951780475</v>
      </c>
      <c r="AL15" s="109">
        <v>1.39</v>
      </c>
      <c r="AM15" s="109">
        <v>2.02</v>
      </c>
      <c r="AN15" s="109">
        <v>3.91</v>
      </c>
      <c r="AO15" s="109">
        <v>1.38</v>
      </c>
      <c r="AP15" s="109">
        <v>29.598580432418526</v>
      </c>
      <c r="AQ15" s="109">
        <v>79.925053658536584</v>
      </c>
      <c r="AR15" s="185">
        <v>22.302054401312191</v>
      </c>
      <c r="AS15" s="109"/>
      <c r="AT15" s="184">
        <v>11</v>
      </c>
      <c r="AU15" s="109">
        <f>CO15*POLICY!$K12</f>
        <v>0</v>
      </c>
      <c r="AV15" s="109">
        <f>CP15*POLICY!$K12</f>
        <v>25</v>
      </c>
      <c r="AW15" s="109">
        <f>CQ15*POLICY!$K12</f>
        <v>38.335298804780876</v>
      </c>
      <c r="AX15" s="109">
        <f>CR15*POLICY!$K12</f>
        <v>0</v>
      </c>
      <c r="AY15" s="109">
        <f>CS15*POLICY!$K12</f>
        <v>24.432328767123288</v>
      </c>
      <c r="AZ15" s="109">
        <f>CT15*POLICY!$K12</f>
        <v>0</v>
      </c>
      <c r="BA15" s="109">
        <f>CU15*POLICY!$K12</f>
        <v>21.485360773204466</v>
      </c>
      <c r="BB15" s="109">
        <f>CV15*POLICY!$K12</f>
        <v>0</v>
      </c>
      <c r="BC15" s="109">
        <f>CW15*POLICY!$K12</f>
        <v>0</v>
      </c>
      <c r="BD15" s="109">
        <f>CX15*POLICY!$K12</f>
        <v>11.368864514850175</v>
      </c>
      <c r="BE15" s="109">
        <f>CY15*POLICY!$K12</f>
        <v>51.435272045028142</v>
      </c>
      <c r="BF15" s="109">
        <f>CZ15*POLICY!$K12</f>
        <v>76.445841693649925</v>
      </c>
      <c r="BG15" s="109">
        <f>DA15*POLICY!$K12</f>
        <v>1.43</v>
      </c>
      <c r="BH15" s="109">
        <f>DB15*POLICY!$K12</f>
        <v>10.308823529411764</v>
      </c>
      <c r="BI15" s="109">
        <f>DC15*POLICY!$K12</f>
        <v>315.38</v>
      </c>
      <c r="BJ15" s="109">
        <f>DD15*POLICY!$K12</f>
        <v>23.019899953926153</v>
      </c>
      <c r="BK15" s="109">
        <f>DE15*POLICY!$K12</f>
        <v>16.971223021582734</v>
      </c>
      <c r="BL15" s="109">
        <f>DF15*POLICY!$K12</f>
        <v>29.891561643835615</v>
      </c>
      <c r="BM15" s="109">
        <f>DG15*POLICY!$K12</f>
        <v>24.506278317152102</v>
      </c>
      <c r="BN15" s="109">
        <f>DH15*POLICY!$K12</f>
        <v>0</v>
      </c>
      <c r="BO15" s="109">
        <f>DI15*POLICY!$K12</f>
        <v>36.910270321271881</v>
      </c>
      <c r="BP15" s="109">
        <f>DJ15*POLICY!$K12</f>
        <v>45.094009734181959</v>
      </c>
      <c r="BQ15" s="109">
        <f>DK15*POLICY!$K12</f>
        <v>0</v>
      </c>
      <c r="BR15" s="109">
        <f>DL15*POLICY!$K12</f>
        <v>14.842299640681142</v>
      </c>
      <c r="BS15" s="109">
        <f>DM15*POLICY!$K12</f>
        <v>101.57560137457045</v>
      </c>
      <c r="BT15" s="109">
        <f>DN15*POLICY!$K12</f>
        <v>56.038060984036427</v>
      </c>
      <c r="BU15" s="109">
        <f>DO15*POLICY!$K12</f>
        <v>25.498670248043506</v>
      </c>
      <c r="BV15" s="109">
        <f>DP15*POLICY!$K12</f>
        <v>45.294339622641509</v>
      </c>
      <c r="BW15" s="109">
        <f>DQ15*POLICY!$K12</f>
        <v>5</v>
      </c>
      <c r="BX15" s="109">
        <f>DR15*POLICY!$K12</f>
        <v>0</v>
      </c>
      <c r="BY15" s="109">
        <f>DS15*POLICY!$K12</f>
        <v>23.362499999999997</v>
      </c>
      <c r="BZ15" s="109">
        <f>DT15*POLICY!$K12</f>
        <v>21.505283381364073</v>
      </c>
      <c r="CA15" s="109">
        <f>DU15*POLICY!$K12</f>
        <v>4.1723042071197414</v>
      </c>
      <c r="CB15" s="109">
        <f>DV15*POLICY!$K12</f>
        <v>63.167711951780475</v>
      </c>
      <c r="CC15" s="109">
        <f>DW15*POLICY!$K12</f>
        <v>1.39</v>
      </c>
      <c r="CD15" s="109">
        <f>DX15*POLICY!$K12</f>
        <v>2.02</v>
      </c>
      <c r="CE15" s="109">
        <f>DY15*POLICY!$K12</f>
        <v>3.91</v>
      </c>
      <c r="CF15" s="109">
        <f>DZ15*POLICY!$K12</f>
        <v>1.38</v>
      </c>
      <c r="CG15" s="109">
        <f>EA15*POLICY!$K12</f>
        <v>29.598580432418526</v>
      </c>
      <c r="CH15" s="109">
        <f>EB15*POLICY!$K12</f>
        <v>79.925053658536584</v>
      </c>
      <c r="CI15" s="185">
        <f>EC15*POLICY!$K12</f>
        <v>22.302054401312191</v>
      </c>
      <c r="CJ15" s="109"/>
      <c r="CK15" t="s">
        <v>360</v>
      </c>
      <c r="CL15" s="14" t="s">
        <v>192</v>
      </c>
      <c r="CM15" s="22">
        <v>3</v>
      </c>
      <c r="CN15" s="23">
        <v>11</v>
      </c>
      <c r="CO15" s="200">
        <v>0</v>
      </c>
      <c r="CP15" s="200">
        <v>25</v>
      </c>
      <c r="CQ15" s="200">
        <v>38.335298804780876</v>
      </c>
      <c r="CR15" s="200">
        <v>0</v>
      </c>
      <c r="CS15" s="200">
        <v>24.432328767123288</v>
      </c>
      <c r="CT15" s="200">
        <v>0</v>
      </c>
      <c r="CU15" s="200">
        <v>21.485360773204466</v>
      </c>
      <c r="CV15" s="200">
        <v>0</v>
      </c>
      <c r="CW15" s="200">
        <v>0</v>
      </c>
      <c r="CX15" s="200">
        <v>11.368864514850175</v>
      </c>
      <c r="CY15" s="200">
        <v>51.435272045028142</v>
      </c>
      <c r="CZ15" s="200">
        <v>76.445841693649925</v>
      </c>
      <c r="DA15" s="200">
        <v>1.43</v>
      </c>
      <c r="DB15" s="200">
        <v>10.308823529411764</v>
      </c>
      <c r="DC15" s="200">
        <v>315.38</v>
      </c>
      <c r="DD15" s="200">
        <v>23.019899953926153</v>
      </c>
      <c r="DE15" s="200">
        <v>16.971223021582734</v>
      </c>
      <c r="DF15" s="200">
        <v>29.891561643835615</v>
      </c>
      <c r="DG15" s="200">
        <v>24.506278317152102</v>
      </c>
      <c r="DH15" s="200">
        <v>0</v>
      </c>
      <c r="DI15" s="200">
        <v>36.910270321271881</v>
      </c>
      <c r="DJ15" s="200">
        <v>45.094009734181959</v>
      </c>
      <c r="DK15" s="200">
        <v>0</v>
      </c>
      <c r="DL15" s="200">
        <v>14.842299640681142</v>
      </c>
      <c r="DM15" s="200">
        <v>101.57560137457045</v>
      </c>
      <c r="DN15" s="200">
        <v>56.038060984036427</v>
      </c>
      <c r="DO15" s="200">
        <v>25.498670248043506</v>
      </c>
      <c r="DP15" s="200">
        <v>45.294339622641509</v>
      </c>
      <c r="DQ15" s="200">
        <v>5</v>
      </c>
      <c r="DR15" s="200">
        <v>0</v>
      </c>
      <c r="DS15" s="200">
        <v>23.362499999999997</v>
      </c>
      <c r="DT15" s="200">
        <v>21.505283381364073</v>
      </c>
      <c r="DU15" s="200">
        <v>4.1723042071197414</v>
      </c>
      <c r="DV15" s="200">
        <v>63.167711951780475</v>
      </c>
      <c r="DW15" s="200">
        <v>1.39</v>
      </c>
      <c r="DX15" s="200">
        <v>2.02</v>
      </c>
      <c r="DY15" s="200">
        <v>3.91</v>
      </c>
      <c r="DZ15" s="200">
        <v>1.38</v>
      </c>
      <c r="EA15" s="200">
        <v>29.598580432418526</v>
      </c>
      <c r="EB15" s="200">
        <v>79.925053658536584</v>
      </c>
      <c r="EC15" s="200">
        <v>22.302054401312191</v>
      </c>
    </row>
    <row r="16" spans="1:133" x14ac:dyDescent="0.2">
      <c r="A16" s="69"/>
      <c r="B16" s="62"/>
      <c r="C16" s="110">
        <v>12</v>
      </c>
      <c r="D16" s="109">
        <v>0</v>
      </c>
      <c r="E16" s="109">
        <v>25</v>
      </c>
      <c r="F16" s="109">
        <v>38.335298804780876</v>
      </c>
      <c r="G16" s="109">
        <v>0</v>
      </c>
      <c r="H16" s="109">
        <v>24.432328767123288</v>
      </c>
      <c r="I16" s="109">
        <v>0</v>
      </c>
      <c r="J16" s="109">
        <v>21.485360773204466</v>
      </c>
      <c r="K16" s="109">
        <v>0</v>
      </c>
      <c r="L16" s="109">
        <v>0</v>
      </c>
      <c r="M16" s="109">
        <v>11.368864514850175</v>
      </c>
      <c r="N16" s="109">
        <v>51.435272045028142</v>
      </c>
      <c r="O16" s="109">
        <v>76.445841693649925</v>
      </c>
      <c r="P16" s="109">
        <v>1.43</v>
      </c>
      <c r="Q16" s="109">
        <v>10.308823529411764</v>
      </c>
      <c r="R16" s="109">
        <v>315.38</v>
      </c>
      <c r="S16" s="109">
        <v>23.019899953926153</v>
      </c>
      <c r="T16" s="109">
        <v>16.971223021582734</v>
      </c>
      <c r="U16" s="109">
        <v>29.891561643835615</v>
      </c>
      <c r="V16" s="109">
        <v>24.506278317152102</v>
      </c>
      <c r="W16" s="109">
        <v>0</v>
      </c>
      <c r="X16" s="109">
        <v>36.910270321271881</v>
      </c>
      <c r="Y16" s="109">
        <v>45.094009734181959</v>
      </c>
      <c r="Z16" s="109">
        <v>0</v>
      </c>
      <c r="AA16" s="109">
        <v>14.842299640681142</v>
      </c>
      <c r="AB16" s="109">
        <v>101.57560137457045</v>
      </c>
      <c r="AC16" s="109">
        <v>56.038060984036427</v>
      </c>
      <c r="AD16" s="109">
        <v>25.498670248043506</v>
      </c>
      <c r="AE16" s="109">
        <v>45.294339622641509</v>
      </c>
      <c r="AF16" s="109">
        <v>5</v>
      </c>
      <c r="AG16" s="109">
        <v>0</v>
      </c>
      <c r="AH16" s="109">
        <v>23.362499999999997</v>
      </c>
      <c r="AI16" s="109">
        <v>21.505283381364073</v>
      </c>
      <c r="AJ16" s="109">
        <v>4.1723042071197414</v>
      </c>
      <c r="AK16" s="109">
        <v>63.167711951780475</v>
      </c>
      <c r="AL16" s="109">
        <v>1.39</v>
      </c>
      <c r="AM16" s="109">
        <v>2.02</v>
      </c>
      <c r="AN16" s="109">
        <v>3.91</v>
      </c>
      <c r="AO16" s="109">
        <v>1.38</v>
      </c>
      <c r="AP16" s="109">
        <v>29.598580432418526</v>
      </c>
      <c r="AQ16" s="109">
        <v>79.925053658536584</v>
      </c>
      <c r="AR16" s="185">
        <v>22.302054401312191</v>
      </c>
      <c r="AS16" s="109"/>
      <c r="AT16" s="184">
        <v>12</v>
      </c>
      <c r="AU16" s="109">
        <f>CO16*POLICY!$K13</f>
        <v>0</v>
      </c>
      <c r="AV16" s="109">
        <f>CP16*POLICY!$K13</f>
        <v>25</v>
      </c>
      <c r="AW16" s="109">
        <f>CQ16*POLICY!$K13</f>
        <v>38.335298804780876</v>
      </c>
      <c r="AX16" s="109">
        <f>CR16*POLICY!$K13</f>
        <v>0</v>
      </c>
      <c r="AY16" s="109">
        <f>CS16*POLICY!$K13</f>
        <v>24.432328767123288</v>
      </c>
      <c r="AZ16" s="109">
        <f>CT16*POLICY!$K13</f>
        <v>0</v>
      </c>
      <c r="BA16" s="109">
        <f>CU16*POLICY!$K13</f>
        <v>21.485360773204466</v>
      </c>
      <c r="BB16" s="109">
        <f>CV16*POLICY!$K13</f>
        <v>0</v>
      </c>
      <c r="BC16" s="109">
        <f>CW16*POLICY!$K13</f>
        <v>0</v>
      </c>
      <c r="BD16" s="109">
        <f>CX16*POLICY!$K13</f>
        <v>11.368864514850175</v>
      </c>
      <c r="BE16" s="109">
        <f>CY16*POLICY!$K13</f>
        <v>51.435272045028142</v>
      </c>
      <c r="BF16" s="109">
        <f>CZ16*POLICY!$K13</f>
        <v>76.445841693649925</v>
      </c>
      <c r="BG16" s="109">
        <f>DA16*POLICY!$K13</f>
        <v>1.43</v>
      </c>
      <c r="BH16" s="109">
        <f>DB16*POLICY!$K13</f>
        <v>10.308823529411764</v>
      </c>
      <c r="BI16" s="109">
        <f>DC16*POLICY!$K13</f>
        <v>315.38</v>
      </c>
      <c r="BJ16" s="109">
        <f>DD16*POLICY!$K13</f>
        <v>23.019899953926153</v>
      </c>
      <c r="BK16" s="109">
        <f>DE16*POLICY!$K13</f>
        <v>16.971223021582734</v>
      </c>
      <c r="BL16" s="109">
        <f>DF16*POLICY!$K13</f>
        <v>29.891561643835615</v>
      </c>
      <c r="BM16" s="109">
        <f>DG16*POLICY!$K13</f>
        <v>24.506278317152102</v>
      </c>
      <c r="BN16" s="109">
        <f>DH16*POLICY!$K13</f>
        <v>0</v>
      </c>
      <c r="BO16" s="109">
        <f>DI16*POLICY!$K13</f>
        <v>36.910270321271881</v>
      </c>
      <c r="BP16" s="109">
        <f>DJ16*POLICY!$K13</f>
        <v>45.094009734181959</v>
      </c>
      <c r="BQ16" s="109">
        <f>DK16*POLICY!$K13</f>
        <v>0</v>
      </c>
      <c r="BR16" s="109">
        <f>DL16*POLICY!$K13</f>
        <v>14.842299640681142</v>
      </c>
      <c r="BS16" s="109">
        <f>DM16*POLICY!$K13</f>
        <v>101.57560137457045</v>
      </c>
      <c r="BT16" s="109">
        <f>DN16*POLICY!$K13</f>
        <v>56.038060984036427</v>
      </c>
      <c r="BU16" s="109">
        <f>DO16*POLICY!$K13</f>
        <v>25.498670248043506</v>
      </c>
      <c r="BV16" s="109">
        <f>DP16*POLICY!$K13</f>
        <v>45.294339622641509</v>
      </c>
      <c r="BW16" s="109">
        <f>DQ16*POLICY!$K13</f>
        <v>5</v>
      </c>
      <c r="BX16" s="109">
        <f>DR16*POLICY!$K13</f>
        <v>0</v>
      </c>
      <c r="BY16" s="109">
        <f>DS16*POLICY!$K13</f>
        <v>23.362499999999997</v>
      </c>
      <c r="BZ16" s="109">
        <f>DT16*POLICY!$K13</f>
        <v>21.505283381364073</v>
      </c>
      <c r="CA16" s="109">
        <f>DU16*POLICY!$K13</f>
        <v>4.1723042071197414</v>
      </c>
      <c r="CB16" s="109">
        <f>DV16*POLICY!$K13</f>
        <v>63.167711951780475</v>
      </c>
      <c r="CC16" s="109">
        <f>DW16*POLICY!$K13</f>
        <v>1.39</v>
      </c>
      <c r="CD16" s="109">
        <f>DX16*POLICY!$K13</f>
        <v>2.02</v>
      </c>
      <c r="CE16" s="109">
        <f>DY16*POLICY!$K13</f>
        <v>3.91</v>
      </c>
      <c r="CF16" s="109">
        <f>DZ16*POLICY!$K13</f>
        <v>1.38</v>
      </c>
      <c r="CG16" s="109">
        <f>EA16*POLICY!$K13</f>
        <v>29.598580432418526</v>
      </c>
      <c r="CH16" s="109">
        <f>EB16*POLICY!$K13</f>
        <v>79.925053658536584</v>
      </c>
      <c r="CI16" s="185">
        <f>EC16*POLICY!$K13</f>
        <v>22.302054401312191</v>
      </c>
      <c r="CJ16" s="109"/>
      <c r="CK16" t="s">
        <v>359</v>
      </c>
      <c r="CL16" s="14" t="s">
        <v>192</v>
      </c>
      <c r="CM16" s="22">
        <v>3</v>
      </c>
      <c r="CN16" s="23">
        <v>12</v>
      </c>
      <c r="CO16" s="200">
        <v>0</v>
      </c>
      <c r="CP16" s="200">
        <v>25</v>
      </c>
      <c r="CQ16" s="200">
        <v>38.335298804780876</v>
      </c>
      <c r="CR16" s="200">
        <v>0</v>
      </c>
      <c r="CS16" s="200">
        <v>24.432328767123288</v>
      </c>
      <c r="CT16" s="200">
        <v>0</v>
      </c>
      <c r="CU16" s="200">
        <v>21.485360773204466</v>
      </c>
      <c r="CV16" s="200">
        <v>0</v>
      </c>
      <c r="CW16" s="200">
        <v>0</v>
      </c>
      <c r="CX16" s="200">
        <v>11.368864514850175</v>
      </c>
      <c r="CY16" s="200">
        <v>51.435272045028142</v>
      </c>
      <c r="CZ16" s="200">
        <v>76.445841693649925</v>
      </c>
      <c r="DA16" s="200">
        <v>1.43</v>
      </c>
      <c r="DB16" s="200">
        <v>10.308823529411764</v>
      </c>
      <c r="DC16" s="200">
        <v>315.38</v>
      </c>
      <c r="DD16" s="200">
        <v>23.019899953926153</v>
      </c>
      <c r="DE16" s="200">
        <v>16.971223021582734</v>
      </c>
      <c r="DF16" s="200">
        <v>29.891561643835615</v>
      </c>
      <c r="DG16" s="200">
        <v>24.506278317152102</v>
      </c>
      <c r="DH16" s="200">
        <v>0</v>
      </c>
      <c r="DI16" s="200">
        <v>36.910270321271881</v>
      </c>
      <c r="DJ16" s="200">
        <v>45.094009734181959</v>
      </c>
      <c r="DK16" s="200">
        <v>0</v>
      </c>
      <c r="DL16" s="200">
        <v>14.842299640681142</v>
      </c>
      <c r="DM16" s="200">
        <v>101.57560137457045</v>
      </c>
      <c r="DN16" s="200">
        <v>56.038060984036427</v>
      </c>
      <c r="DO16" s="200">
        <v>25.498670248043506</v>
      </c>
      <c r="DP16" s="200">
        <v>45.294339622641509</v>
      </c>
      <c r="DQ16" s="200">
        <v>5</v>
      </c>
      <c r="DR16" s="200">
        <v>0</v>
      </c>
      <c r="DS16" s="200">
        <v>23.362499999999997</v>
      </c>
      <c r="DT16" s="200">
        <v>21.505283381364073</v>
      </c>
      <c r="DU16" s="200">
        <v>4.1723042071197414</v>
      </c>
      <c r="DV16" s="200">
        <v>63.167711951780475</v>
      </c>
      <c r="DW16" s="200">
        <v>1.39</v>
      </c>
      <c r="DX16" s="200">
        <v>2.02</v>
      </c>
      <c r="DY16" s="200">
        <v>3.91</v>
      </c>
      <c r="DZ16" s="200">
        <v>1.38</v>
      </c>
      <c r="EA16" s="200">
        <v>29.598580432418526</v>
      </c>
      <c r="EB16" s="200">
        <v>79.925053658536584</v>
      </c>
      <c r="EC16" s="200">
        <v>22.302054401312191</v>
      </c>
    </row>
    <row r="17" spans="1:133" x14ac:dyDescent="0.2">
      <c r="A17" s="69"/>
      <c r="B17" s="62"/>
      <c r="C17" s="110">
        <v>13</v>
      </c>
      <c r="D17" s="109">
        <v>0</v>
      </c>
      <c r="E17" s="109">
        <v>25</v>
      </c>
      <c r="F17" s="109">
        <v>38.335298804780876</v>
      </c>
      <c r="G17" s="109">
        <v>0</v>
      </c>
      <c r="H17" s="109">
        <v>24.432328767123288</v>
      </c>
      <c r="I17" s="109">
        <v>0</v>
      </c>
      <c r="J17" s="109">
        <v>21.485360773204466</v>
      </c>
      <c r="K17" s="109">
        <v>0</v>
      </c>
      <c r="L17" s="109">
        <v>0</v>
      </c>
      <c r="M17" s="109">
        <v>11.368864514850175</v>
      </c>
      <c r="N17" s="109">
        <v>51.435272045028142</v>
      </c>
      <c r="O17" s="109">
        <v>76.445841693649925</v>
      </c>
      <c r="P17" s="109">
        <v>1.43</v>
      </c>
      <c r="Q17" s="109">
        <v>10.308823529411764</v>
      </c>
      <c r="R17" s="109">
        <v>315.38</v>
      </c>
      <c r="S17" s="109">
        <v>23.019899953926153</v>
      </c>
      <c r="T17" s="109">
        <v>16.971223021582734</v>
      </c>
      <c r="U17" s="109">
        <v>29.891561643835615</v>
      </c>
      <c r="V17" s="109">
        <v>24.506278317152102</v>
      </c>
      <c r="W17" s="109">
        <v>0</v>
      </c>
      <c r="X17" s="109">
        <v>36.910270321271881</v>
      </c>
      <c r="Y17" s="109">
        <v>45.094009734181959</v>
      </c>
      <c r="Z17" s="109">
        <v>0</v>
      </c>
      <c r="AA17" s="109">
        <v>14.842299640681142</v>
      </c>
      <c r="AB17" s="109">
        <v>101.57560137457045</v>
      </c>
      <c r="AC17" s="109">
        <v>56.038060984036427</v>
      </c>
      <c r="AD17" s="109">
        <v>25.498670248043506</v>
      </c>
      <c r="AE17" s="109">
        <v>45.294339622641509</v>
      </c>
      <c r="AF17" s="109">
        <v>5</v>
      </c>
      <c r="AG17" s="109">
        <v>0</v>
      </c>
      <c r="AH17" s="109">
        <v>23.362499999999997</v>
      </c>
      <c r="AI17" s="109">
        <v>21.505283381364073</v>
      </c>
      <c r="AJ17" s="109">
        <v>4.1723042071197414</v>
      </c>
      <c r="AK17" s="109">
        <v>63.167711951780475</v>
      </c>
      <c r="AL17" s="109">
        <v>1.39</v>
      </c>
      <c r="AM17" s="109">
        <v>2.02</v>
      </c>
      <c r="AN17" s="109">
        <v>3.91</v>
      </c>
      <c r="AO17" s="109">
        <v>1.38</v>
      </c>
      <c r="AP17" s="109">
        <v>29.598580432418526</v>
      </c>
      <c r="AQ17" s="109">
        <v>79.925053658536584</v>
      </c>
      <c r="AR17" s="185">
        <v>22.302054401312191</v>
      </c>
      <c r="AS17" s="109"/>
      <c r="AT17" s="184">
        <v>13</v>
      </c>
      <c r="AU17" s="109">
        <f>CO17*POLICY!$K14</f>
        <v>0</v>
      </c>
      <c r="AV17" s="109">
        <f>CP17*POLICY!$K14</f>
        <v>25</v>
      </c>
      <c r="AW17" s="109">
        <f>CQ17*POLICY!$K14</f>
        <v>38.335298804780876</v>
      </c>
      <c r="AX17" s="109">
        <f>CR17*POLICY!$K14</f>
        <v>0</v>
      </c>
      <c r="AY17" s="109">
        <f>CS17*POLICY!$K14</f>
        <v>24.432328767123288</v>
      </c>
      <c r="AZ17" s="109">
        <f>CT17*POLICY!$K14</f>
        <v>0</v>
      </c>
      <c r="BA17" s="109">
        <f>CU17*POLICY!$K14</f>
        <v>21.485360773204466</v>
      </c>
      <c r="BB17" s="109">
        <f>CV17*POLICY!$K14</f>
        <v>0</v>
      </c>
      <c r="BC17" s="109">
        <f>CW17*POLICY!$K14</f>
        <v>0</v>
      </c>
      <c r="BD17" s="109">
        <f>CX17*POLICY!$K14</f>
        <v>11.368864514850175</v>
      </c>
      <c r="BE17" s="109">
        <f>CY17*POLICY!$K14</f>
        <v>51.435272045028142</v>
      </c>
      <c r="BF17" s="109">
        <f>CZ17*POLICY!$K14</f>
        <v>76.445841693649925</v>
      </c>
      <c r="BG17" s="109">
        <f>DA17*POLICY!$K14</f>
        <v>1.43</v>
      </c>
      <c r="BH17" s="109">
        <f>DB17*POLICY!$K14</f>
        <v>10.308823529411764</v>
      </c>
      <c r="BI17" s="109">
        <f>DC17*POLICY!$K14</f>
        <v>315.38</v>
      </c>
      <c r="BJ17" s="109">
        <f>DD17*POLICY!$K14</f>
        <v>23.019899953926153</v>
      </c>
      <c r="BK17" s="109">
        <f>DE17*POLICY!$K14</f>
        <v>16.971223021582734</v>
      </c>
      <c r="BL17" s="109">
        <f>DF17*POLICY!$K14</f>
        <v>29.891561643835615</v>
      </c>
      <c r="BM17" s="109">
        <f>DG17*POLICY!$K14</f>
        <v>24.506278317152102</v>
      </c>
      <c r="BN17" s="109">
        <f>DH17*POLICY!$K14</f>
        <v>0</v>
      </c>
      <c r="BO17" s="109">
        <f>DI17*POLICY!$K14</f>
        <v>36.910270321271881</v>
      </c>
      <c r="BP17" s="109">
        <f>DJ17*POLICY!$K14</f>
        <v>45.094009734181959</v>
      </c>
      <c r="BQ17" s="109">
        <f>DK17*POLICY!$K14</f>
        <v>0</v>
      </c>
      <c r="BR17" s="109">
        <f>DL17*POLICY!$K14</f>
        <v>14.842299640681142</v>
      </c>
      <c r="BS17" s="109">
        <f>DM17*POLICY!$K14</f>
        <v>101.57560137457045</v>
      </c>
      <c r="BT17" s="109">
        <f>DN17*POLICY!$K14</f>
        <v>56.038060984036427</v>
      </c>
      <c r="BU17" s="109">
        <f>DO17*POLICY!$K14</f>
        <v>25.498670248043506</v>
      </c>
      <c r="BV17" s="109">
        <f>DP17*POLICY!$K14</f>
        <v>45.294339622641509</v>
      </c>
      <c r="BW17" s="109">
        <f>DQ17*POLICY!$K14</f>
        <v>5</v>
      </c>
      <c r="BX17" s="109">
        <f>DR17*POLICY!$K14</f>
        <v>0</v>
      </c>
      <c r="BY17" s="109">
        <f>DS17*POLICY!$K14</f>
        <v>23.362499999999997</v>
      </c>
      <c r="BZ17" s="109">
        <f>DT17*POLICY!$K14</f>
        <v>21.505283381364073</v>
      </c>
      <c r="CA17" s="109">
        <f>DU17*POLICY!$K14</f>
        <v>4.1723042071197414</v>
      </c>
      <c r="CB17" s="109">
        <f>DV17*POLICY!$K14</f>
        <v>63.167711951780475</v>
      </c>
      <c r="CC17" s="109">
        <f>DW17*POLICY!$K14</f>
        <v>1.39</v>
      </c>
      <c r="CD17" s="109">
        <f>DX17*POLICY!$K14</f>
        <v>2.02</v>
      </c>
      <c r="CE17" s="109">
        <f>DY17*POLICY!$K14</f>
        <v>3.91</v>
      </c>
      <c r="CF17" s="109">
        <f>DZ17*POLICY!$K14</f>
        <v>1.38</v>
      </c>
      <c r="CG17" s="109">
        <f>EA17*POLICY!$K14</f>
        <v>29.598580432418526</v>
      </c>
      <c r="CH17" s="109">
        <f>EB17*POLICY!$K14</f>
        <v>79.925053658536584</v>
      </c>
      <c r="CI17" s="185">
        <f>EC17*POLICY!$K14</f>
        <v>22.302054401312191</v>
      </c>
      <c r="CJ17" s="109"/>
      <c r="CK17" t="s">
        <v>358</v>
      </c>
      <c r="CL17" s="14" t="s">
        <v>188</v>
      </c>
      <c r="CM17" s="22">
        <v>3</v>
      </c>
      <c r="CN17" s="23">
        <v>13</v>
      </c>
      <c r="CO17" s="200">
        <v>0</v>
      </c>
      <c r="CP17" s="200">
        <v>25</v>
      </c>
      <c r="CQ17" s="200">
        <v>38.335298804780876</v>
      </c>
      <c r="CR17" s="200">
        <v>0</v>
      </c>
      <c r="CS17" s="200">
        <v>24.432328767123288</v>
      </c>
      <c r="CT17" s="200">
        <v>0</v>
      </c>
      <c r="CU17" s="200">
        <v>21.485360773204466</v>
      </c>
      <c r="CV17" s="200">
        <v>0</v>
      </c>
      <c r="CW17" s="200">
        <v>0</v>
      </c>
      <c r="CX17" s="200">
        <v>11.368864514850175</v>
      </c>
      <c r="CY17" s="200">
        <v>51.435272045028142</v>
      </c>
      <c r="CZ17" s="200">
        <v>76.445841693649925</v>
      </c>
      <c r="DA17" s="200">
        <v>1.43</v>
      </c>
      <c r="DB17" s="200">
        <v>10.308823529411764</v>
      </c>
      <c r="DC17" s="200">
        <v>315.38</v>
      </c>
      <c r="DD17" s="200">
        <v>23.019899953926153</v>
      </c>
      <c r="DE17" s="200">
        <v>16.971223021582734</v>
      </c>
      <c r="DF17" s="200">
        <v>29.891561643835615</v>
      </c>
      <c r="DG17" s="200">
        <v>24.506278317152102</v>
      </c>
      <c r="DH17" s="200">
        <v>0</v>
      </c>
      <c r="DI17" s="200">
        <v>36.910270321271881</v>
      </c>
      <c r="DJ17" s="200">
        <v>45.094009734181959</v>
      </c>
      <c r="DK17" s="200">
        <v>0</v>
      </c>
      <c r="DL17" s="200">
        <v>14.842299640681142</v>
      </c>
      <c r="DM17" s="200">
        <v>101.57560137457045</v>
      </c>
      <c r="DN17" s="200">
        <v>56.038060984036427</v>
      </c>
      <c r="DO17" s="200">
        <v>25.498670248043506</v>
      </c>
      <c r="DP17" s="200">
        <v>45.294339622641509</v>
      </c>
      <c r="DQ17" s="200">
        <v>5</v>
      </c>
      <c r="DR17" s="200">
        <v>0</v>
      </c>
      <c r="DS17" s="200">
        <v>23.362499999999997</v>
      </c>
      <c r="DT17" s="200">
        <v>21.505283381364073</v>
      </c>
      <c r="DU17" s="200">
        <v>4.1723042071197414</v>
      </c>
      <c r="DV17" s="200">
        <v>63.167711951780475</v>
      </c>
      <c r="DW17" s="200">
        <v>1.39</v>
      </c>
      <c r="DX17" s="200">
        <v>2.02</v>
      </c>
      <c r="DY17" s="200">
        <v>3.91</v>
      </c>
      <c r="DZ17" s="200">
        <v>1.38</v>
      </c>
      <c r="EA17" s="200">
        <v>29.598580432418526</v>
      </c>
      <c r="EB17" s="200">
        <v>79.925053658536584</v>
      </c>
      <c r="EC17" s="200">
        <v>22.302054401312191</v>
      </c>
    </row>
    <row r="18" spans="1:133" x14ac:dyDescent="0.2">
      <c r="A18" s="69"/>
      <c r="B18" s="62"/>
      <c r="C18" s="110">
        <v>14</v>
      </c>
      <c r="D18" s="109">
        <v>0</v>
      </c>
      <c r="E18" s="109">
        <v>25</v>
      </c>
      <c r="F18" s="109">
        <v>38.335298804780876</v>
      </c>
      <c r="G18" s="109">
        <v>0</v>
      </c>
      <c r="H18" s="109">
        <v>24.432328767123288</v>
      </c>
      <c r="I18" s="109">
        <v>0</v>
      </c>
      <c r="J18" s="109">
        <v>21.485360773204466</v>
      </c>
      <c r="K18" s="109">
        <v>0</v>
      </c>
      <c r="L18" s="109">
        <v>0</v>
      </c>
      <c r="M18" s="109">
        <v>11.368864514850175</v>
      </c>
      <c r="N18" s="109">
        <v>51.435272045028142</v>
      </c>
      <c r="O18" s="109">
        <v>76.445841693649925</v>
      </c>
      <c r="P18" s="109">
        <v>1.43</v>
      </c>
      <c r="Q18" s="109">
        <v>10.308823529411764</v>
      </c>
      <c r="R18" s="109">
        <v>315.38</v>
      </c>
      <c r="S18" s="109">
        <v>23.019899953926153</v>
      </c>
      <c r="T18" s="109">
        <v>16.971223021582734</v>
      </c>
      <c r="U18" s="109">
        <v>29.891561643835615</v>
      </c>
      <c r="V18" s="109">
        <v>24.506278317152102</v>
      </c>
      <c r="W18" s="109">
        <v>0</v>
      </c>
      <c r="X18" s="109">
        <v>36.910270321271881</v>
      </c>
      <c r="Y18" s="109">
        <v>45.094009734181959</v>
      </c>
      <c r="Z18" s="109">
        <v>0</v>
      </c>
      <c r="AA18" s="109">
        <v>14.842299640681142</v>
      </c>
      <c r="AB18" s="109">
        <v>101.57560137457045</v>
      </c>
      <c r="AC18" s="109">
        <v>56.038060984036427</v>
      </c>
      <c r="AD18" s="109">
        <v>25.498670248043506</v>
      </c>
      <c r="AE18" s="109">
        <v>45.294339622641509</v>
      </c>
      <c r="AF18" s="109">
        <v>5</v>
      </c>
      <c r="AG18" s="109">
        <v>0</v>
      </c>
      <c r="AH18" s="109">
        <v>23.362499999999997</v>
      </c>
      <c r="AI18" s="109">
        <v>21.505283381364073</v>
      </c>
      <c r="AJ18" s="109">
        <v>4.1723042071197414</v>
      </c>
      <c r="AK18" s="109">
        <v>63.167711951780475</v>
      </c>
      <c r="AL18" s="109">
        <v>1.39</v>
      </c>
      <c r="AM18" s="109">
        <v>2.02</v>
      </c>
      <c r="AN18" s="109">
        <v>3.91</v>
      </c>
      <c r="AO18" s="109">
        <v>1.38</v>
      </c>
      <c r="AP18" s="109">
        <v>29.598580432418526</v>
      </c>
      <c r="AQ18" s="109">
        <v>79.925053658536584</v>
      </c>
      <c r="AR18" s="185">
        <v>22.302054401312191</v>
      </c>
      <c r="AS18" s="109"/>
      <c r="AT18" s="184">
        <v>14</v>
      </c>
      <c r="AU18" s="109">
        <f>CO18*POLICY!$K15</f>
        <v>0</v>
      </c>
      <c r="AV18" s="109">
        <f>CP18*POLICY!$K15</f>
        <v>25</v>
      </c>
      <c r="AW18" s="109">
        <f>CQ18*POLICY!$K15</f>
        <v>38.335298804780876</v>
      </c>
      <c r="AX18" s="109">
        <f>CR18*POLICY!$K15</f>
        <v>0</v>
      </c>
      <c r="AY18" s="109">
        <f>CS18*POLICY!$K15</f>
        <v>24.432328767123288</v>
      </c>
      <c r="AZ18" s="109">
        <f>CT18*POLICY!$K15</f>
        <v>0</v>
      </c>
      <c r="BA18" s="109">
        <f>CU18*POLICY!$K15</f>
        <v>21.485360773204466</v>
      </c>
      <c r="BB18" s="109">
        <f>CV18*POLICY!$K15</f>
        <v>0</v>
      </c>
      <c r="BC18" s="109">
        <f>CW18*POLICY!$K15</f>
        <v>0</v>
      </c>
      <c r="BD18" s="109">
        <f>CX18*POLICY!$K15</f>
        <v>11.368864514850175</v>
      </c>
      <c r="BE18" s="109">
        <f>CY18*POLICY!$K15</f>
        <v>51.435272045028142</v>
      </c>
      <c r="BF18" s="109">
        <f>CZ18*POLICY!$K15</f>
        <v>76.445841693649925</v>
      </c>
      <c r="BG18" s="109">
        <f>DA18*POLICY!$K15</f>
        <v>1.43</v>
      </c>
      <c r="BH18" s="109">
        <f>DB18*POLICY!$K15</f>
        <v>10.308823529411764</v>
      </c>
      <c r="BI18" s="109">
        <f>DC18*POLICY!$K15</f>
        <v>315.38</v>
      </c>
      <c r="BJ18" s="109">
        <f>DD18*POLICY!$K15</f>
        <v>23.019899953926153</v>
      </c>
      <c r="BK18" s="109">
        <f>DE18*POLICY!$K15</f>
        <v>16.971223021582734</v>
      </c>
      <c r="BL18" s="109">
        <f>DF18*POLICY!$K15</f>
        <v>29.891561643835615</v>
      </c>
      <c r="BM18" s="109">
        <f>DG18*POLICY!$K15</f>
        <v>24.506278317152102</v>
      </c>
      <c r="BN18" s="109">
        <f>DH18*POLICY!$K15</f>
        <v>0</v>
      </c>
      <c r="BO18" s="109">
        <f>DI18*POLICY!$K15</f>
        <v>36.910270321271881</v>
      </c>
      <c r="BP18" s="109">
        <f>DJ18*POLICY!$K15</f>
        <v>45.094009734181959</v>
      </c>
      <c r="BQ18" s="109">
        <f>DK18*POLICY!$K15</f>
        <v>0</v>
      </c>
      <c r="BR18" s="109">
        <f>DL18*POLICY!$K15</f>
        <v>14.842299640681142</v>
      </c>
      <c r="BS18" s="109">
        <f>DM18*POLICY!$K15</f>
        <v>101.57560137457045</v>
      </c>
      <c r="BT18" s="109">
        <f>DN18*POLICY!$K15</f>
        <v>56.038060984036427</v>
      </c>
      <c r="BU18" s="109">
        <f>DO18*POLICY!$K15</f>
        <v>25.498670248043506</v>
      </c>
      <c r="BV18" s="109">
        <f>DP18*POLICY!$K15</f>
        <v>45.294339622641509</v>
      </c>
      <c r="BW18" s="109">
        <f>DQ18*POLICY!$K15</f>
        <v>5</v>
      </c>
      <c r="BX18" s="109">
        <f>DR18*POLICY!$K15</f>
        <v>0</v>
      </c>
      <c r="BY18" s="109">
        <f>DS18*POLICY!$K15</f>
        <v>23.362499999999997</v>
      </c>
      <c r="BZ18" s="109">
        <f>DT18*POLICY!$K15</f>
        <v>21.505283381364073</v>
      </c>
      <c r="CA18" s="109">
        <f>DU18*POLICY!$K15</f>
        <v>4.1723042071197414</v>
      </c>
      <c r="CB18" s="109">
        <f>DV18*POLICY!$K15</f>
        <v>63.167711951780475</v>
      </c>
      <c r="CC18" s="109">
        <f>DW18*POLICY!$K15</f>
        <v>1.39</v>
      </c>
      <c r="CD18" s="109">
        <f>DX18*POLICY!$K15</f>
        <v>2.02</v>
      </c>
      <c r="CE18" s="109">
        <f>DY18*POLICY!$K15</f>
        <v>3.91</v>
      </c>
      <c r="CF18" s="109">
        <f>DZ18*POLICY!$K15</f>
        <v>1.38</v>
      </c>
      <c r="CG18" s="109">
        <f>EA18*POLICY!$K15</f>
        <v>29.598580432418526</v>
      </c>
      <c r="CH18" s="109">
        <f>EB18*POLICY!$K15</f>
        <v>79.925053658536584</v>
      </c>
      <c r="CI18" s="185">
        <f>EC18*POLICY!$K15</f>
        <v>22.302054401312191</v>
      </c>
      <c r="CJ18" s="109"/>
      <c r="CK18" t="s">
        <v>361</v>
      </c>
      <c r="CL18" s="14" t="s">
        <v>188</v>
      </c>
      <c r="CM18" s="22">
        <v>3</v>
      </c>
      <c r="CN18" s="23">
        <v>14</v>
      </c>
      <c r="CO18" s="200">
        <v>0</v>
      </c>
      <c r="CP18" s="200">
        <v>25</v>
      </c>
      <c r="CQ18" s="200">
        <v>38.335298804780876</v>
      </c>
      <c r="CR18" s="200">
        <v>0</v>
      </c>
      <c r="CS18" s="200">
        <v>24.432328767123288</v>
      </c>
      <c r="CT18" s="200">
        <v>0</v>
      </c>
      <c r="CU18" s="200">
        <v>21.485360773204466</v>
      </c>
      <c r="CV18" s="200">
        <v>0</v>
      </c>
      <c r="CW18" s="200">
        <v>0</v>
      </c>
      <c r="CX18" s="200">
        <v>11.368864514850175</v>
      </c>
      <c r="CY18" s="200">
        <v>51.435272045028142</v>
      </c>
      <c r="CZ18" s="200">
        <v>76.445841693649925</v>
      </c>
      <c r="DA18" s="200">
        <v>1.43</v>
      </c>
      <c r="DB18" s="200">
        <v>10.308823529411764</v>
      </c>
      <c r="DC18" s="200">
        <v>315.38</v>
      </c>
      <c r="DD18" s="200">
        <v>23.019899953926153</v>
      </c>
      <c r="DE18" s="200">
        <v>16.971223021582734</v>
      </c>
      <c r="DF18" s="200">
        <v>29.891561643835615</v>
      </c>
      <c r="DG18" s="200">
        <v>24.506278317152102</v>
      </c>
      <c r="DH18" s="200">
        <v>0</v>
      </c>
      <c r="DI18" s="200">
        <v>36.910270321271881</v>
      </c>
      <c r="DJ18" s="200">
        <v>45.094009734181959</v>
      </c>
      <c r="DK18" s="200">
        <v>0</v>
      </c>
      <c r="DL18" s="200">
        <v>14.842299640681142</v>
      </c>
      <c r="DM18" s="200">
        <v>101.57560137457045</v>
      </c>
      <c r="DN18" s="200">
        <v>56.038060984036427</v>
      </c>
      <c r="DO18" s="200">
        <v>25.498670248043506</v>
      </c>
      <c r="DP18" s="200">
        <v>45.294339622641509</v>
      </c>
      <c r="DQ18" s="200">
        <v>5</v>
      </c>
      <c r="DR18" s="200">
        <v>0</v>
      </c>
      <c r="DS18" s="200">
        <v>23.362499999999997</v>
      </c>
      <c r="DT18" s="200">
        <v>21.505283381364073</v>
      </c>
      <c r="DU18" s="200">
        <v>4.1723042071197414</v>
      </c>
      <c r="DV18" s="200">
        <v>63.167711951780475</v>
      </c>
      <c r="DW18" s="200">
        <v>1.39</v>
      </c>
      <c r="DX18" s="200">
        <v>2.02</v>
      </c>
      <c r="DY18" s="200">
        <v>3.91</v>
      </c>
      <c r="DZ18" s="200">
        <v>1.38</v>
      </c>
      <c r="EA18" s="200">
        <v>29.598580432418526</v>
      </c>
      <c r="EB18" s="200">
        <v>79.925053658536584</v>
      </c>
      <c r="EC18" s="200">
        <v>22.302054401312191</v>
      </c>
    </row>
    <row r="19" spans="1:133" x14ac:dyDescent="0.2">
      <c r="A19" s="69"/>
      <c r="B19" s="62"/>
      <c r="C19" s="110">
        <v>15</v>
      </c>
      <c r="D19" s="109">
        <v>0</v>
      </c>
      <c r="E19" s="109">
        <v>25</v>
      </c>
      <c r="F19" s="109">
        <v>38.335298804780876</v>
      </c>
      <c r="G19" s="109">
        <v>0</v>
      </c>
      <c r="H19" s="109">
        <v>24.432328767123288</v>
      </c>
      <c r="I19" s="109">
        <v>0</v>
      </c>
      <c r="J19" s="109">
        <v>21.485360773204466</v>
      </c>
      <c r="K19" s="109">
        <v>0</v>
      </c>
      <c r="L19" s="109">
        <v>0</v>
      </c>
      <c r="M19" s="109">
        <v>11.368864514850175</v>
      </c>
      <c r="N19" s="109">
        <v>51.435272045028142</v>
      </c>
      <c r="O19" s="109">
        <v>76.445841693649925</v>
      </c>
      <c r="P19" s="109">
        <v>1.43</v>
      </c>
      <c r="Q19" s="109">
        <v>10.308823529411764</v>
      </c>
      <c r="R19" s="109">
        <v>315.38</v>
      </c>
      <c r="S19" s="109">
        <v>23.019899953926153</v>
      </c>
      <c r="T19" s="109">
        <v>16.971223021582734</v>
      </c>
      <c r="U19" s="109">
        <v>29.891561643835615</v>
      </c>
      <c r="V19" s="109">
        <v>24.506278317152102</v>
      </c>
      <c r="W19" s="109">
        <v>0</v>
      </c>
      <c r="X19" s="109">
        <v>36.910270321271881</v>
      </c>
      <c r="Y19" s="109">
        <v>45.094009734181959</v>
      </c>
      <c r="Z19" s="109">
        <v>0</v>
      </c>
      <c r="AA19" s="109">
        <v>14.842299640681142</v>
      </c>
      <c r="AB19" s="109">
        <v>101.57560137457045</v>
      </c>
      <c r="AC19" s="109">
        <v>56.038060984036427</v>
      </c>
      <c r="AD19" s="109">
        <v>25.498670248043506</v>
      </c>
      <c r="AE19" s="109">
        <v>45.294339622641509</v>
      </c>
      <c r="AF19" s="109">
        <v>5</v>
      </c>
      <c r="AG19" s="109">
        <v>0</v>
      </c>
      <c r="AH19" s="109">
        <v>23.362499999999997</v>
      </c>
      <c r="AI19" s="109">
        <v>21.505283381364073</v>
      </c>
      <c r="AJ19" s="109">
        <v>4.1723042071197414</v>
      </c>
      <c r="AK19" s="109">
        <v>63.167711951780475</v>
      </c>
      <c r="AL19" s="109">
        <v>1.39</v>
      </c>
      <c r="AM19" s="109">
        <v>2.02</v>
      </c>
      <c r="AN19" s="109">
        <v>3.91</v>
      </c>
      <c r="AO19" s="109">
        <v>1.38</v>
      </c>
      <c r="AP19" s="109">
        <v>29.598580432418526</v>
      </c>
      <c r="AQ19" s="109">
        <v>79.925053658536584</v>
      </c>
      <c r="AR19" s="185">
        <v>22.302054401312191</v>
      </c>
      <c r="AS19" s="109"/>
      <c r="AT19" s="184">
        <v>15</v>
      </c>
      <c r="AU19" s="109">
        <f>CO19*POLICY!$K16</f>
        <v>0</v>
      </c>
      <c r="AV19" s="109">
        <f>CP19*POLICY!$K16</f>
        <v>25</v>
      </c>
      <c r="AW19" s="109">
        <f>CQ19*POLICY!$K16</f>
        <v>38.335298804780876</v>
      </c>
      <c r="AX19" s="109">
        <f>CR19*POLICY!$K16</f>
        <v>0</v>
      </c>
      <c r="AY19" s="109">
        <f>CS19*POLICY!$K16</f>
        <v>24.432328767123288</v>
      </c>
      <c r="AZ19" s="109">
        <f>CT19*POLICY!$K16</f>
        <v>0</v>
      </c>
      <c r="BA19" s="109">
        <f>CU19*POLICY!$K16</f>
        <v>21.485360773204466</v>
      </c>
      <c r="BB19" s="109">
        <f>CV19*POLICY!$K16</f>
        <v>0</v>
      </c>
      <c r="BC19" s="109">
        <f>CW19*POLICY!$K16</f>
        <v>0</v>
      </c>
      <c r="BD19" s="109">
        <f>CX19*POLICY!$K16</f>
        <v>11.368864514850175</v>
      </c>
      <c r="BE19" s="109">
        <f>CY19*POLICY!$K16</f>
        <v>51.435272045028142</v>
      </c>
      <c r="BF19" s="109">
        <f>CZ19*POLICY!$K16</f>
        <v>76.445841693649925</v>
      </c>
      <c r="BG19" s="109">
        <f>DA19*POLICY!$K16</f>
        <v>1.43</v>
      </c>
      <c r="BH19" s="109">
        <f>DB19*POLICY!$K16</f>
        <v>10.308823529411764</v>
      </c>
      <c r="BI19" s="109">
        <f>DC19*POLICY!$K16</f>
        <v>315.38</v>
      </c>
      <c r="BJ19" s="109">
        <f>DD19*POLICY!$K16</f>
        <v>23.019899953926153</v>
      </c>
      <c r="BK19" s="109">
        <f>DE19*POLICY!$K16</f>
        <v>16.971223021582734</v>
      </c>
      <c r="BL19" s="109">
        <f>DF19*POLICY!$K16</f>
        <v>29.891561643835615</v>
      </c>
      <c r="BM19" s="109">
        <f>DG19*POLICY!$K16</f>
        <v>24.506278317152102</v>
      </c>
      <c r="BN19" s="109">
        <f>DH19*POLICY!$K16</f>
        <v>0</v>
      </c>
      <c r="BO19" s="109">
        <f>DI19*POLICY!$K16</f>
        <v>36.910270321271881</v>
      </c>
      <c r="BP19" s="109">
        <f>DJ19*POLICY!$K16</f>
        <v>45.094009734181959</v>
      </c>
      <c r="BQ19" s="109">
        <f>DK19*POLICY!$K16</f>
        <v>0</v>
      </c>
      <c r="BR19" s="109">
        <f>DL19*POLICY!$K16</f>
        <v>14.842299640681142</v>
      </c>
      <c r="BS19" s="109">
        <f>DM19*POLICY!$K16</f>
        <v>101.57560137457045</v>
      </c>
      <c r="BT19" s="109">
        <f>DN19*POLICY!$K16</f>
        <v>56.038060984036427</v>
      </c>
      <c r="BU19" s="109">
        <f>DO19*POLICY!$K16</f>
        <v>25.498670248043506</v>
      </c>
      <c r="BV19" s="109">
        <f>DP19*POLICY!$K16</f>
        <v>45.294339622641509</v>
      </c>
      <c r="BW19" s="109">
        <f>DQ19*POLICY!$K16</f>
        <v>5</v>
      </c>
      <c r="BX19" s="109">
        <f>DR19*POLICY!$K16</f>
        <v>0</v>
      </c>
      <c r="BY19" s="109">
        <f>DS19*POLICY!$K16</f>
        <v>23.362499999999997</v>
      </c>
      <c r="BZ19" s="109">
        <f>DT19*POLICY!$K16</f>
        <v>21.505283381364073</v>
      </c>
      <c r="CA19" s="109">
        <f>DU19*POLICY!$K16</f>
        <v>4.1723042071197414</v>
      </c>
      <c r="CB19" s="109">
        <f>DV19*POLICY!$K16</f>
        <v>63.167711951780475</v>
      </c>
      <c r="CC19" s="109">
        <f>DW19*POLICY!$K16</f>
        <v>1.39</v>
      </c>
      <c r="CD19" s="109">
        <f>DX19*POLICY!$K16</f>
        <v>2.02</v>
      </c>
      <c r="CE19" s="109">
        <f>DY19*POLICY!$K16</f>
        <v>3.91</v>
      </c>
      <c r="CF19" s="109">
        <f>DZ19*POLICY!$K16</f>
        <v>1.38</v>
      </c>
      <c r="CG19" s="109">
        <f>EA19*POLICY!$K16</f>
        <v>29.598580432418526</v>
      </c>
      <c r="CH19" s="109">
        <f>EB19*POLICY!$K16</f>
        <v>79.925053658536584</v>
      </c>
      <c r="CI19" s="185">
        <f>EC19*POLICY!$K16</f>
        <v>22.302054401312191</v>
      </c>
      <c r="CJ19" s="109"/>
      <c r="CK19" t="s">
        <v>357</v>
      </c>
      <c r="CL19" s="14" t="s">
        <v>188</v>
      </c>
      <c r="CM19" s="22">
        <v>3</v>
      </c>
      <c r="CN19" s="23">
        <v>15</v>
      </c>
      <c r="CO19" s="200">
        <v>0</v>
      </c>
      <c r="CP19" s="200">
        <v>25</v>
      </c>
      <c r="CQ19" s="200">
        <v>38.335298804780876</v>
      </c>
      <c r="CR19" s="200">
        <v>0</v>
      </c>
      <c r="CS19" s="200">
        <v>24.432328767123288</v>
      </c>
      <c r="CT19" s="200">
        <v>0</v>
      </c>
      <c r="CU19" s="200">
        <v>21.485360773204466</v>
      </c>
      <c r="CV19" s="200">
        <v>0</v>
      </c>
      <c r="CW19" s="200">
        <v>0</v>
      </c>
      <c r="CX19" s="200">
        <v>11.368864514850175</v>
      </c>
      <c r="CY19" s="200">
        <v>51.435272045028142</v>
      </c>
      <c r="CZ19" s="200">
        <v>76.445841693649925</v>
      </c>
      <c r="DA19" s="200">
        <v>1.43</v>
      </c>
      <c r="DB19" s="200">
        <v>10.308823529411764</v>
      </c>
      <c r="DC19" s="200">
        <v>315.38</v>
      </c>
      <c r="DD19" s="200">
        <v>23.019899953926153</v>
      </c>
      <c r="DE19" s="200">
        <v>16.971223021582734</v>
      </c>
      <c r="DF19" s="200">
        <v>29.891561643835615</v>
      </c>
      <c r="DG19" s="200">
        <v>24.506278317152102</v>
      </c>
      <c r="DH19" s="200">
        <v>0</v>
      </c>
      <c r="DI19" s="200">
        <v>36.910270321271881</v>
      </c>
      <c r="DJ19" s="200">
        <v>45.094009734181959</v>
      </c>
      <c r="DK19" s="200">
        <v>0</v>
      </c>
      <c r="DL19" s="200">
        <v>14.842299640681142</v>
      </c>
      <c r="DM19" s="200">
        <v>101.57560137457045</v>
      </c>
      <c r="DN19" s="200">
        <v>56.038060984036427</v>
      </c>
      <c r="DO19" s="200">
        <v>25.498670248043506</v>
      </c>
      <c r="DP19" s="200">
        <v>45.294339622641509</v>
      </c>
      <c r="DQ19" s="200">
        <v>5</v>
      </c>
      <c r="DR19" s="200">
        <v>0</v>
      </c>
      <c r="DS19" s="200">
        <v>23.362499999999997</v>
      </c>
      <c r="DT19" s="200">
        <v>21.505283381364073</v>
      </c>
      <c r="DU19" s="200">
        <v>4.1723042071197414</v>
      </c>
      <c r="DV19" s="200">
        <v>63.167711951780475</v>
      </c>
      <c r="DW19" s="200">
        <v>1.39</v>
      </c>
      <c r="DX19" s="200">
        <v>2.02</v>
      </c>
      <c r="DY19" s="200">
        <v>3.91</v>
      </c>
      <c r="DZ19" s="200">
        <v>1.38</v>
      </c>
      <c r="EA19" s="200">
        <v>29.598580432418526</v>
      </c>
      <c r="EB19" s="200">
        <v>79.925053658536584</v>
      </c>
      <c r="EC19" s="200">
        <v>22.302054401312191</v>
      </c>
    </row>
    <row r="20" spans="1:133" x14ac:dyDescent="0.2">
      <c r="A20" s="69"/>
      <c r="B20" s="62"/>
      <c r="C20" s="110">
        <v>16</v>
      </c>
      <c r="D20" s="109">
        <v>0</v>
      </c>
      <c r="E20" s="109">
        <v>25</v>
      </c>
      <c r="F20" s="109">
        <v>38.335298804780876</v>
      </c>
      <c r="G20" s="109">
        <v>0</v>
      </c>
      <c r="H20" s="109">
        <v>24.432328767123288</v>
      </c>
      <c r="I20" s="109">
        <v>0</v>
      </c>
      <c r="J20" s="109">
        <v>21.485360773204466</v>
      </c>
      <c r="K20" s="109">
        <v>0</v>
      </c>
      <c r="L20" s="109">
        <v>0</v>
      </c>
      <c r="M20" s="109">
        <v>11.368864514850175</v>
      </c>
      <c r="N20" s="109">
        <v>51.435272045028142</v>
      </c>
      <c r="O20" s="109">
        <v>76.445841693649925</v>
      </c>
      <c r="P20" s="109">
        <v>1.43</v>
      </c>
      <c r="Q20" s="109">
        <v>10.308823529411764</v>
      </c>
      <c r="R20" s="109">
        <v>315.38</v>
      </c>
      <c r="S20" s="109">
        <v>23.019899953926153</v>
      </c>
      <c r="T20" s="109">
        <v>16.971223021582734</v>
      </c>
      <c r="U20" s="109">
        <v>29.891561643835615</v>
      </c>
      <c r="V20" s="109">
        <v>24.506278317152102</v>
      </c>
      <c r="W20" s="109">
        <v>0</v>
      </c>
      <c r="X20" s="109">
        <v>36.910270321271881</v>
      </c>
      <c r="Y20" s="109">
        <v>45.094009734181959</v>
      </c>
      <c r="Z20" s="109">
        <v>0</v>
      </c>
      <c r="AA20" s="109">
        <v>14.842299640681142</v>
      </c>
      <c r="AB20" s="109">
        <v>101.57560137457045</v>
      </c>
      <c r="AC20" s="109">
        <v>56.038060984036427</v>
      </c>
      <c r="AD20" s="109">
        <v>25.498670248043506</v>
      </c>
      <c r="AE20" s="109">
        <v>45.294339622641509</v>
      </c>
      <c r="AF20" s="109">
        <v>5</v>
      </c>
      <c r="AG20" s="109">
        <v>0</v>
      </c>
      <c r="AH20" s="109">
        <v>23.362499999999997</v>
      </c>
      <c r="AI20" s="109">
        <v>21.505283381364073</v>
      </c>
      <c r="AJ20" s="109">
        <v>4.1723042071197414</v>
      </c>
      <c r="AK20" s="109">
        <v>63.167711951780475</v>
      </c>
      <c r="AL20" s="109">
        <v>1.39</v>
      </c>
      <c r="AM20" s="109">
        <v>2.02</v>
      </c>
      <c r="AN20" s="109">
        <v>3.91</v>
      </c>
      <c r="AO20" s="109">
        <v>1.38</v>
      </c>
      <c r="AP20" s="109">
        <v>29.598580432418526</v>
      </c>
      <c r="AQ20" s="109">
        <v>79.925053658536584</v>
      </c>
      <c r="AR20" s="185">
        <v>22.302054401312191</v>
      </c>
      <c r="AS20" s="109"/>
      <c r="AT20" s="184">
        <v>16</v>
      </c>
      <c r="AU20" s="109">
        <f>CO20*POLICY!$K17</f>
        <v>0</v>
      </c>
      <c r="AV20" s="109">
        <f>CP20*POLICY!$K17</f>
        <v>25</v>
      </c>
      <c r="AW20" s="109">
        <f>CQ20*POLICY!$K17</f>
        <v>38.335298804780876</v>
      </c>
      <c r="AX20" s="109">
        <f>CR20*POLICY!$K17</f>
        <v>0</v>
      </c>
      <c r="AY20" s="109">
        <f>CS20*POLICY!$K17</f>
        <v>24.432328767123288</v>
      </c>
      <c r="AZ20" s="109">
        <f>CT20*POLICY!$K17</f>
        <v>0</v>
      </c>
      <c r="BA20" s="109">
        <f>CU20*POLICY!$K17</f>
        <v>21.485360773204466</v>
      </c>
      <c r="BB20" s="109">
        <f>CV20*POLICY!$K17</f>
        <v>0</v>
      </c>
      <c r="BC20" s="109">
        <f>CW20*POLICY!$K17</f>
        <v>0</v>
      </c>
      <c r="BD20" s="109">
        <f>CX20*POLICY!$K17</f>
        <v>11.368864514850175</v>
      </c>
      <c r="BE20" s="109">
        <f>CY20*POLICY!$K17</f>
        <v>51.435272045028142</v>
      </c>
      <c r="BF20" s="109">
        <f>CZ20*POLICY!$K17</f>
        <v>76.445841693649925</v>
      </c>
      <c r="BG20" s="109">
        <f>DA20*POLICY!$K17</f>
        <v>1.43</v>
      </c>
      <c r="BH20" s="109">
        <f>DB20*POLICY!$K17</f>
        <v>10.308823529411764</v>
      </c>
      <c r="BI20" s="109">
        <f>DC20*POLICY!$K17</f>
        <v>315.38</v>
      </c>
      <c r="BJ20" s="109">
        <f>DD20*POLICY!$K17</f>
        <v>23.019899953926153</v>
      </c>
      <c r="BK20" s="109">
        <f>DE20*POLICY!$K17</f>
        <v>16.971223021582734</v>
      </c>
      <c r="BL20" s="109">
        <f>DF20*POLICY!$K17</f>
        <v>29.891561643835615</v>
      </c>
      <c r="BM20" s="109">
        <f>DG20*POLICY!$K17</f>
        <v>24.506278317152102</v>
      </c>
      <c r="BN20" s="109">
        <f>DH20*POLICY!$K17</f>
        <v>0</v>
      </c>
      <c r="BO20" s="109">
        <f>DI20*POLICY!$K17</f>
        <v>36.910270321271881</v>
      </c>
      <c r="BP20" s="109">
        <f>DJ20*POLICY!$K17</f>
        <v>45.094009734181959</v>
      </c>
      <c r="BQ20" s="109">
        <f>DK20*POLICY!$K17</f>
        <v>0</v>
      </c>
      <c r="BR20" s="109">
        <f>DL20*POLICY!$K17</f>
        <v>14.842299640681142</v>
      </c>
      <c r="BS20" s="109">
        <f>DM20*POLICY!$K17</f>
        <v>101.57560137457045</v>
      </c>
      <c r="BT20" s="109">
        <f>DN20*POLICY!$K17</f>
        <v>56.038060984036427</v>
      </c>
      <c r="BU20" s="109">
        <f>DO20*POLICY!$K17</f>
        <v>25.498670248043506</v>
      </c>
      <c r="BV20" s="109">
        <f>DP20*POLICY!$K17</f>
        <v>45.294339622641509</v>
      </c>
      <c r="BW20" s="109">
        <f>DQ20*POLICY!$K17</f>
        <v>5</v>
      </c>
      <c r="BX20" s="109">
        <f>DR20*POLICY!$K17</f>
        <v>0</v>
      </c>
      <c r="BY20" s="109">
        <f>DS20*POLICY!$K17</f>
        <v>23.362499999999997</v>
      </c>
      <c r="BZ20" s="109">
        <f>DT20*POLICY!$K17</f>
        <v>21.505283381364073</v>
      </c>
      <c r="CA20" s="109">
        <f>DU20*POLICY!$K17</f>
        <v>4.1723042071197414</v>
      </c>
      <c r="CB20" s="109">
        <f>DV20*POLICY!$K17</f>
        <v>63.167711951780475</v>
      </c>
      <c r="CC20" s="109">
        <f>DW20*POLICY!$K17</f>
        <v>1.39</v>
      </c>
      <c r="CD20" s="109">
        <f>DX20*POLICY!$K17</f>
        <v>2.02</v>
      </c>
      <c r="CE20" s="109">
        <f>DY20*POLICY!$K17</f>
        <v>3.91</v>
      </c>
      <c r="CF20" s="109">
        <f>DZ20*POLICY!$K17</f>
        <v>1.38</v>
      </c>
      <c r="CG20" s="109">
        <f>EA20*POLICY!$K17</f>
        <v>29.598580432418526</v>
      </c>
      <c r="CH20" s="109">
        <f>EB20*POLICY!$K17</f>
        <v>79.925053658536584</v>
      </c>
      <c r="CI20" s="185">
        <f>EC20*POLICY!$K17</f>
        <v>22.302054401312191</v>
      </c>
      <c r="CJ20" s="109"/>
      <c r="CK20" t="s">
        <v>360</v>
      </c>
      <c r="CL20" s="14" t="s">
        <v>188</v>
      </c>
      <c r="CM20" s="22">
        <v>3</v>
      </c>
      <c r="CN20" s="23">
        <v>16</v>
      </c>
      <c r="CO20" s="200">
        <v>0</v>
      </c>
      <c r="CP20" s="200">
        <v>25</v>
      </c>
      <c r="CQ20" s="200">
        <v>38.335298804780876</v>
      </c>
      <c r="CR20" s="200">
        <v>0</v>
      </c>
      <c r="CS20" s="200">
        <v>24.432328767123288</v>
      </c>
      <c r="CT20" s="200">
        <v>0</v>
      </c>
      <c r="CU20" s="200">
        <v>21.485360773204466</v>
      </c>
      <c r="CV20" s="200">
        <v>0</v>
      </c>
      <c r="CW20" s="200">
        <v>0</v>
      </c>
      <c r="CX20" s="200">
        <v>11.368864514850175</v>
      </c>
      <c r="CY20" s="200">
        <v>51.435272045028142</v>
      </c>
      <c r="CZ20" s="200">
        <v>76.445841693649925</v>
      </c>
      <c r="DA20" s="200">
        <v>1.43</v>
      </c>
      <c r="DB20" s="200">
        <v>10.308823529411764</v>
      </c>
      <c r="DC20" s="200">
        <v>315.38</v>
      </c>
      <c r="DD20" s="200">
        <v>23.019899953926153</v>
      </c>
      <c r="DE20" s="200">
        <v>16.971223021582734</v>
      </c>
      <c r="DF20" s="200">
        <v>29.891561643835615</v>
      </c>
      <c r="DG20" s="200">
        <v>24.506278317152102</v>
      </c>
      <c r="DH20" s="200">
        <v>0</v>
      </c>
      <c r="DI20" s="200">
        <v>36.910270321271881</v>
      </c>
      <c r="DJ20" s="200">
        <v>45.094009734181959</v>
      </c>
      <c r="DK20" s="200">
        <v>0</v>
      </c>
      <c r="DL20" s="200">
        <v>14.842299640681142</v>
      </c>
      <c r="DM20" s="200">
        <v>101.57560137457045</v>
      </c>
      <c r="DN20" s="200">
        <v>56.038060984036427</v>
      </c>
      <c r="DO20" s="200">
        <v>25.498670248043506</v>
      </c>
      <c r="DP20" s="200">
        <v>45.294339622641509</v>
      </c>
      <c r="DQ20" s="200">
        <v>5</v>
      </c>
      <c r="DR20" s="200">
        <v>0</v>
      </c>
      <c r="DS20" s="200">
        <v>23.362499999999997</v>
      </c>
      <c r="DT20" s="200">
        <v>21.505283381364073</v>
      </c>
      <c r="DU20" s="200">
        <v>4.1723042071197414</v>
      </c>
      <c r="DV20" s="200">
        <v>63.167711951780475</v>
      </c>
      <c r="DW20" s="200">
        <v>1.39</v>
      </c>
      <c r="DX20" s="200">
        <v>2.02</v>
      </c>
      <c r="DY20" s="200">
        <v>3.91</v>
      </c>
      <c r="DZ20" s="200">
        <v>1.38</v>
      </c>
      <c r="EA20" s="200">
        <v>29.598580432418526</v>
      </c>
      <c r="EB20" s="200">
        <v>79.925053658536584</v>
      </c>
      <c r="EC20" s="200">
        <v>22.302054401312191</v>
      </c>
    </row>
    <row r="21" spans="1:133" x14ac:dyDescent="0.2">
      <c r="A21" s="69"/>
      <c r="B21" s="62"/>
      <c r="C21" s="110">
        <v>17</v>
      </c>
      <c r="D21" s="109">
        <v>0</v>
      </c>
      <c r="E21" s="109">
        <v>25</v>
      </c>
      <c r="F21" s="109">
        <v>38.335298804780876</v>
      </c>
      <c r="G21" s="109">
        <v>0</v>
      </c>
      <c r="H21" s="109">
        <v>24.432328767123288</v>
      </c>
      <c r="I21" s="109">
        <v>0</v>
      </c>
      <c r="J21" s="109">
        <v>21.485360773204466</v>
      </c>
      <c r="K21" s="109">
        <v>0</v>
      </c>
      <c r="L21" s="109">
        <v>0</v>
      </c>
      <c r="M21" s="109">
        <v>11.368864514850175</v>
      </c>
      <c r="N21" s="109">
        <v>51.435272045028142</v>
      </c>
      <c r="O21" s="109">
        <v>76.445841693649925</v>
      </c>
      <c r="P21" s="109">
        <v>1.43</v>
      </c>
      <c r="Q21" s="109">
        <v>10.308823529411764</v>
      </c>
      <c r="R21" s="109">
        <v>315.38</v>
      </c>
      <c r="S21" s="109">
        <v>23.019899953926153</v>
      </c>
      <c r="T21" s="109">
        <v>16.971223021582734</v>
      </c>
      <c r="U21" s="109">
        <v>29.891561643835615</v>
      </c>
      <c r="V21" s="109">
        <v>24.506278317152102</v>
      </c>
      <c r="W21" s="109">
        <v>0</v>
      </c>
      <c r="X21" s="109">
        <v>36.910270321271881</v>
      </c>
      <c r="Y21" s="109">
        <v>45.094009734181959</v>
      </c>
      <c r="Z21" s="109">
        <v>0</v>
      </c>
      <c r="AA21" s="109">
        <v>14.842299640681142</v>
      </c>
      <c r="AB21" s="109">
        <v>101.57560137457045</v>
      </c>
      <c r="AC21" s="109">
        <v>56.038060984036427</v>
      </c>
      <c r="AD21" s="109">
        <v>25.498670248043506</v>
      </c>
      <c r="AE21" s="109">
        <v>45.294339622641509</v>
      </c>
      <c r="AF21" s="109">
        <v>5</v>
      </c>
      <c r="AG21" s="109">
        <v>0</v>
      </c>
      <c r="AH21" s="109">
        <v>23.362499999999997</v>
      </c>
      <c r="AI21" s="109">
        <v>21.505283381364073</v>
      </c>
      <c r="AJ21" s="109">
        <v>4.1723042071197414</v>
      </c>
      <c r="AK21" s="109">
        <v>63.167711951780475</v>
      </c>
      <c r="AL21" s="109">
        <v>1.39</v>
      </c>
      <c r="AM21" s="109">
        <v>2.02</v>
      </c>
      <c r="AN21" s="109">
        <v>3.91</v>
      </c>
      <c r="AO21" s="109">
        <v>1.38</v>
      </c>
      <c r="AP21" s="109">
        <v>29.598580432418526</v>
      </c>
      <c r="AQ21" s="109">
        <v>79.925053658536584</v>
      </c>
      <c r="AR21" s="185">
        <v>22.302054401312191</v>
      </c>
      <c r="AS21" s="109"/>
      <c r="AT21" s="184">
        <v>17</v>
      </c>
      <c r="AU21" s="109">
        <f>CO21*POLICY!$K18</f>
        <v>0</v>
      </c>
      <c r="AV21" s="109">
        <f>CP21*POLICY!$K18</f>
        <v>25</v>
      </c>
      <c r="AW21" s="109">
        <f>CQ21*POLICY!$K18</f>
        <v>38.335298804780876</v>
      </c>
      <c r="AX21" s="109">
        <f>CR21*POLICY!$K18</f>
        <v>0</v>
      </c>
      <c r="AY21" s="109">
        <f>CS21*POLICY!$K18</f>
        <v>24.432328767123288</v>
      </c>
      <c r="AZ21" s="109">
        <f>CT21*POLICY!$K18</f>
        <v>0</v>
      </c>
      <c r="BA21" s="109">
        <f>CU21*POLICY!$K18</f>
        <v>21.485360773204466</v>
      </c>
      <c r="BB21" s="109">
        <f>CV21*POLICY!$K18</f>
        <v>0</v>
      </c>
      <c r="BC21" s="109">
        <f>CW21*POLICY!$K18</f>
        <v>0</v>
      </c>
      <c r="BD21" s="109">
        <f>CX21*POLICY!$K18</f>
        <v>11.368864514850175</v>
      </c>
      <c r="BE21" s="109">
        <f>CY21*POLICY!$K18</f>
        <v>51.435272045028142</v>
      </c>
      <c r="BF21" s="109">
        <f>CZ21*POLICY!$K18</f>
        <v>76.445841693649925</v>
      </c>
      <c r="BG21" s="109">
        <f>DA21*POLICY!$K18</f>
        <v>1.43</v>
      </c>
      <c r="BH21" s="109">
        <f>DB21*POLICY!$K18</f>
        <v>10.308823529411764</v>
      </c>
      <c r="BI21" s="109">
        <f>DC21*POLICY!$K18</f>
        <v>315.38</v>
      </c>
      <c r="BJ21" s="109">
        <f>DD21*POLICY!$K18</f>
        <v>23.019899953926153</v>
      </c>
      <c r="BK21" s="109">
        <f>DE21*POLICY!$K18</f>
        <v>16.971223021582734</v>
      </c>
      <c r="BL21" s="109">
        <f>DF21*POLICY!$K18</f>
        <v>29.891561643835615</v>
      </c>
      <c r="BM21" s="109">
        <f>DG21*POLICY!$K18</f>
        <v>24.506278317152102</v>
      </c>
      <c r="BN21" s="109">
        <f>DH21*POLICY!$K18</f>
        <v>0</v>
      </c>
      <c r="BO21" s="109">
        <f>DI21*POLICY!$K18</f>
        <v>36.910270321271881</v>
      </c>
      <c r="BP21" s="109">
        <f>DJ21*POLICY!$K18</f>
        <v>45.094009734181959</v>
      </c>
      <c r="BQ21" s="109">
        <f>DK21*POLICY!$K18</f>
        <v>0</v>
      </c>
      <c r="BR21" s="109">
        <f>DL21*POLICY!$K18</f>
        <v>14.842299640681142</v>
      </c>
      <c r="BS21" s="109">
        <f>DM21*POLICY!$K18</f>
        <v>101.57560137457045</v>
      </c>
      <c r="BT21" s="109">
        <f>DN21*POLICY!$K18</f>
        <v>56.038060984036427</v>
      </c>
      <c r="BU21" s="109">
        <f>DO21*POLICY!$K18</f>
        <v>25.498670248043506</v>
      </c>
      <c r="BV21" s="109">
        <f>DP21*POLICY!$K18</f>
        <v>45.294339622641509</v>
      </c>
      <c r="BW21" s="109">
        <f>DQ21*POLICY!$K18</f>
        <v>5</v>
      </c>
      <c r="BX21" s="109">
        <f>DR21*POLICY!$K18</f>
        <v>0</v>
      </c>
      <c r="BY21" s="109">
        <f>DS21*POLICY!$K18</f>
        <v>23.362499999999997</v>
      </c>
      <c r="BZ21" s="109">
        <f>DT21*POLICY!$K18</f>
        <v>21.505283381364073</v>
      </c>
      <c r="CA21" s="109">
        <f>DU21*POLICY!$K18</f>
        <v>4.1723042071197414</v>
      </c>
      <c r="CB21" s="109">
        <f>DV21*POLICY!$K18</f>
        <v>63.167711951780475</v>
      </c>
      <c r="CC21" s="109">
        <f>DW21*POLICY!$K18</f>
        <v>1.39</v>
      </c>
      <c r="CD21" s="109">
        <f>DX21*POLICY!$K18</f>
        <v>2.02</v>
      </c>
      <c r="CE21" s="109">
        <f>DY21*POLICY!$K18</f>
        <v>3.91</v>
      </c>
      <c r="CF21" s="109">
        <f>DZ21*POLICY!$K18</f>
        <v>1.38</v>
      </c>
      <c r="CG21" s="109">
        <f>EA21*POLICY!$K18</f>
        <v>29.598580432418526</v>
      </c>
      <c r="CH21" s="109">
        <f>EB21*POLICY!$K18</f>
        <v>79.925053658536584</v>
      </c>
      <c r="CI21" s="185">
        <f>EC21*POLICY!$K18</f>
        <v>22.302054401312191</v>
      </c>
      <c r="CJ21" s="109"/>
      <c r="CK21" t="s">
        <v>359</v>
      </c>
      <c r="CL21" s="14" t="s">
        <v>188</v>
      </c>
      <c r="CM21" s="22">
        <v>3</v>
      </c>
      <c r="CN21" s="23">
        <v>17</v>
      </c>
      <c r="CO21" s="200">
        <v>0</v>
      </c>
      <c r="CP21" s="200">
        <v>25</v>
      </c>
      <c r="CQ21" s="200">
        <v>38.335298804780876</v>
      </c>
      <c r="CR21" s="200">
        <v>0</v>
      </c>
      <c r="CS21" s="200">
        <v>24.432328767123288</v>
      </c>
      <c r="CT21" s="200">
        <v>0</v>
      </c>
      <c r="CU21" s="200">
        <v>21.485360773204466</v>
      </c>
      <c r="CV21" s="200">
        <v>0</v>
      </c>
      <c r="CW21" s="200">
        <v>0</v>
      </c>
      <c r="CX21" s="200">
        <v>11.368864514850175</v>
      </c>
      <c r="CY21" s="200">
        <v>51.435272045028142</v>
      </c>
      <c r="CZ21" s="200">
        <v>76.445841693649925</v>
      </c>
      <c r="DA21" s="200">
        <v>1.43</v>
      </c>
      <c r="DB21" s="200">
        <v>10.308823529411764</v>
      </c>
      <c r="DC21" s="200">
        <v>315.38</v>
      </c>
      <c r="DD21" s="200">
        <v>23.019899953926153</v>
      </c>
      <c r="DE21" s="200">
        <v>16.971223021582734</v>
      </c>
      <c r="DF21" s="200">
        <v>29.891561643835615</v>
      </c>
      <c r="DG21" s="200">
        <v>24.506278317152102</v>
      </c>
      <c r="DH21" s="200">
        <v>0</v>
      </c>
      <c r="DI21" s="200">
        <v>36.910270321271881</v>
      </c>
      <c r="DJ21" s="200">
        <v>45.094009734181959</v>
      </c>
      <c r="DK21" s="200">
        <v>0</v>
      </c>
      <c r="DL21" s="200">
        <v>14.842299640681142</v>
      </c>
      <c r="DM21" s="200">
        <v>101.57560137457045</v>
      </c>
      <c r="DN21" s="200">
        <v>56.038060984036427</v>
      </c>
      <c r="DO21" s="200">
        <v>25.498670248043506</v>
      </c>
      <c r="DP21" s="200">
        <v>45.294339622641509</v>
      </c>
      <c r="DQ21" s="200">
        <v>5</v>
      </c>
      <c r="DR21" s="200">
        <v>0</v>
      </c>
      <c r="DS21" s="200">
        <v>23.362499999999997</v>
      </c>
      <c r="DT21" s="200">
        <v>21.505283381364073</v>
      </c>
      <c r="DU21" s="200">
        <v>4.1723042071197414</v>
      </c>
      <c r="DV21" s="200">
        <v>63.167711951780475</v>
      </c>
      <c r="DW21" s="200">
        <v>1.39</v>
      </c>
      <c r="DX21" s="200">
        <v>2.02</v>
      </c>
      <c r="DY21" s="200">
        <v>3.91</v>
      </c>
      <c r="DZ21" s="200">
        <v>1.38</v>
      </c>
      <c r="EA21" s="200">
        <v>29.598580432418526</v>
      </c>
      <c r="EB21" s="200">
        <v>79.925053658536584</v>
      </c>
      <c r="EC21" s="200">
        <v>22.302054401312191</v>
      </c>
    </row>
    <row r="22" spans="1:133" x14ac:dyDescent="0.2">
      <c r="A22" s="69"/>
      <c r="B22" s="62"/>
      <c r="C22" s="110">
        <v>18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9">
        <v>0</v>
      </c>
      <c r="L22" s="109">
        <v>0</v>
      </c>
      <c r="M22" s="109">
        <v>0</v>
      </c>
      <c r="N22" s="109">
        <v>0</v>
      </c>
      <c r="O22" s="109">
        <v>0</v>
      </c>
      <c r="P22" s="109">
        <v>1.43</v>
      </c>
      <c r="Q22" s="109">
        <v>0</v>
      </c>
      <c r="R22" s="109">
        <v>0</v>
      </c>
      <c r="S22" s="109">
        <v>0</v>
      </c>
      <c r="T22" s="109">
        <v>0</v>
      </c>
      <c r="U22" s="109">
        <v>0</v>
      </c>
      <c r="V22" s="109">
        <v>0</v>
      </c>
      <c r="W22" s="109">
        <v>0</v>
      </c>
      <c r="X22" s="109">
        <v>0</v>
      </c>
      <c r="Y22" s="109">
        <v>0</v>
      </c>
      <c r="Z22" s="109">
        <v>0</v>
      </c>
      <c r="AA22" s="109">
        <v>0</v>
      </c>
      <c r="AB22" s="109">
        <v>40.32376</v>
      </c>
      <c r="AC22" s="109">
        <v>0</v>
      </c>
      <c r="AD22" s="109">
        <v>13.334087370242214</v>
      </c>
      <c r="AE22" s="109">
        <v>0</v>
      </c>
      <c r="AF22" s="109">
        <v>0</v>
      </c>
      <c r="AG22" s="109">
        <v>0</v>
      </c>
      <c r="AH22" s="109">
        <v>23.362499999999997</v>
      </c>
      <c r="AI22" s="109">
        <v>0</v>
      </c>
      <c r="AJ22" s="109">
        <v>0</v>
      </c>
      <c r="AK22" s="109">
        <v>0</v>
      </c>
      <c r="AL22" s="109">
        <v>1.39</v>
      </c>
      <c r="AM22" s="109">
        <v>2.02</v>
      </c>
      <c r="AN22" s="109">
        <v>3.91</v>
      </c>
      <c r="AO22" s="109">
        <v>1.38</v>
      </c>
      <c r="AP22" s="109">
        <v>11.734651691285727</v>
      </c>
      <c r="AQ22" s="109">
        <v>0</v>
      </c>
      <c r="AR22" s="185">
        <v>9.1007692307692309</v>
      </c>
      <c r="AS22" s="109"/>
      <c r="AT22" s="184">
        <v>18</v>
      </c>
      <c r="AU22" s="109">
        <f>CO22*POLICY!$K19</f>
        <v>0</v>
      </c>
      <c r="AV22" s="109">
        <f>CP22*POLICY!$K19</f>
        <v>0</v>
      </c>
      <c r="AW22" s="109">
        <f>CQ22*POLICY!$K19</f>
        <v>0</v>
      </c>
      <c r="AX22" s="109">
        <f>CR22*POLICY!$K19</f>
        <v>0</v>
      </c>
      <c r="AY22" s="109">
        <f>CS22*POLICY!$K19</f>
        <v>0</v>
      </c>
      <c r="AZ22" s="109">
        <f>CT22*POLICY!$K19</f>
        <v>0</v>
      </c>
      <c r="BA22" s="109">
        <f>CU22*POLICY!$K19</f>
        <v>0</v>
      </c>
      <c r="BB22" s="109">
        <f>CV22*POLICY!$K19</f>
        <v>0</v>
      </c>
      <c r="BC22" s="109">
        <f>CW22*POLICY!$K19</f>
        <v>0</v>
      </c>
      <c r="BD22" s="109">
        <f>CX22*POLICY!$K19</f>
        <v>0</v>
      </c>
      <c r="BE22" s="109">
        <f>CY22*POLICY!$K19</f>
        <v>0</v>
      </c>
      <c r="BF22" s="109">
        <f>CZ22*POLICY!$K19</f>
        <v>0</v>
      </c>
      <c r="BG22" s="109">
        <f>DA22*POLICY!$K19</f>
        <v>1.43</v>
      </c>
      <c r="BH22" s="109">
        <f>DB22*POLICY!$K19</f>
        <v>0</v>
      </c>
      <c r="BI22" s="109">
        <f>DC22*POLICY!$K19</f>
        <v>0</v>
      </c>
      <c r="BJ22" s="109">
        <f>DD22*POLICY!$K19</f>
        <v>0</v>
      </c>
      <c r="BK22" s="109">
        <f>DE22*POLICY!$K19</f>
        <v>0</v>
      </c>
      <c r="BL22" s="109">
        <f>DF22*POLICY!$K19</f>
        <v>0</v>
      </c>
      <c r="BM22" s="109">
        <f>DG22*POLICY!$K19</f>
        <v>0</v>
      </c>
      <c r="BN22" s="109">
        <f>DH22*POLICY!$K19</f>
        <v>0</v>
      </c>
      <c r="BO22" s="109">
        <f>DI22*POLICY!$K19</f>
        <v>0</v>
      </c>
      <c r="BP22" s="109">
        <f>DJ22*POLICY!$K19</f>
        <v>0</v>
      </c>
      <c r="BQ22" s="109">
        <f>DK22*POLICY!$K19</f>
        <v>0</v>
      </c>
      <c r="BR22" s="109">
        <f>DL22*POLICY!$K19</f>
        <v>0</v>
      </c>
      <c r="BS22" s="109">
        <f>DM22*POLICY!$K19</f>
        <v>40.32376</v>
      </c>
      <c r="BT22" s="109">
        <f>DN22*POLICY!$K19</f>
        <v>0</v>
      </c>
      <c r="BU22" s="109">
        <f>DO22*POLICY!$K19</f>
        <v>13.334087370242214</v>
      </c>
      <c r="BV22" s="109">
        <f>DP22*POLICY!$K19</f>
        <v>0</v>
      </c>
      <c r="BW22" s="109">
        <f>DQ22*POLICY!$K19</f>
        <v>0</v>
      </c>
      <c r="BX22" s="109">
        <f>DR22*POLICY!$K19</f>
        <v>0</v>
      </c>
      <c r="BY22" s="109">
        <f>DS22*POLICY!$K19</f>
        <v>23.362499999999997</v>
      </c>
      <c r="BZ22" s="109">
        <f>DT22*POLICY!$K19</f>
        <v>0</v>
      </c>
      <c r="CA22" s="109">
        <f>DU22*POLICY!$K19</f>
        <v>0</v>
      </c>
      <c r="CB22" s="109">
        <f>DV22*POLICY!$K19</f>
        <v>0</v>
      </c>
      <c r="CC22" s="109">
        <f>DW22*POLICY!$K19</f>
        <v>1.39</v>
      </c>
      <c r="CD22" s="109">
        <f>DX22*POLICY!$K19</f>
        <v>2.02</v>
      </c>
      <c r="CE22" s="109">
        <f>DY22*POLICY!$K19</f>
        <v>3.91</v>
      </c>
      <c r="CF22" s="109">
        <f>DZ22*POLICY!$K19</f>
        <v>1.38</v>
      </c>
      <c r="CG22" s="109">
        <f>EA22*POLICY!$K19</f>
        <v>11.734651691285727</v>
      </c>
      <c r="CH22" s="109">
        <f>EB22*POLICY!$K19</f>
        <v>0</v>
      </c>
      <c r="CI22" s="185">
        <f>EC22*POLICY!$K19</f>
        <v>9.1007692307692309</v>
      </c>
      <c r="CJ22" s="109"/>
      <c r="CK22" t="s">
        <v>362</v>
      </c>
      <c r="CL22" s="14" t="s">
        <v>270</v>
      </c>
      <c r="CM22" s="22">
        <v>3</v>
      </c>
      <c r="CN22" s="23">
        <v>18</v>
      </c>
      <c r="CO22" s="200">
        <v>0</v>
      </c>
      <c r="CP22" s="200">
        <v>0</v>
      </c>
      <c r="CQ22" s="200">
        <v>0</v>
      </c>
      <c r="CR22" s="200">
        <v>0</v>
      </c>
      <c r="CS22" s="200">
        <v>0</v>
      </c>
      <c r="CT22" s="200">
        <v>0</v>
      </c>
      <c r="CU22" s="200">
        <v>0</v>
      </c>
      <c r="CV22" s="200">
        <v>0</v>
      </c>
      <c r="CW22" s="200">
        <v>0</v>
      </c>
      <c r="CX22" s="200">
        <v>0</v>
      </c>
      <c r="CY22" s="200">
        <v>0</v>
      </c>
      <c r="CZ22" s="200">
        <v>0</v>
      </c>
      <c r="DA22" s="200">
        <v>1.43</v>
      </c>
      <c r="DB22" s="200">
        <v>0</v>
      </c>
      <c r="DC22" s="200">
        <v>0</v>
      </c>
      <c r="DD22" s="200">
        <v>0</v>
      </c>
      <c r="DE22" s="200">
        <v>0</v>
      </c>
      <c r="DF22" s="200">
        <v>0</v>
      </c>
      <c r="DG22" s="200">
        <v>0</v>
      </c>
      <c r="DH22" s="200">
        <v>0</v>
      </c>
      <c r="DI22" s="200">
        <v>0</v>
      </c>
      <c r="DJ22" s="200">
        <v>0</v>
      </c>
      <c r="DK22" s="200">
        <v>0</v>
      </c>
      <c r="DL22" s="200">
        <v>0</v>
      </c>
      <c r="DM22" s="200">
        <v>40.32376</v>
      </c>
      <c r="DN22" s="200">
        <v>0</v>
      </c>
      <c r="DO22" s="200">
        <v>13.334087370242214</v>
      </c>
      <c r="DP22" s="200">
        <v>0</v>
      </c>
      <c r="DQ22" s="200">
        <v>0</v>
      </c>
      <c r="DR22" s="200">
        <v>0</v>
      </c>
      <c r="DS22" s="200">
        <v>23.362499999999997</v>
      </c>
      <c r="DT22" s="200">
        <v>0</v>
      </c>
      <c r="DU22" s="200">
        <v>0</v>
      </c>
      <c r="DV22" s="200">
        <v>0</v>
      </c>
      <c r="DW22" s="200">
        <v>1.39</v>
      </c>
      <c r="DX22" s="200">
        <v>2.02</v>
      </c>
      <c r="DY22" s="200">
        <v>3.91</v>
      </c>
      <c r="DZ22" s="200">
        <v>1.38</v>
      </c>
      <c r="EA22" s="200">
        <v>11.734651691285727</v>
      </c>
      <c r="EB22" s="200">
        <v>0</v>
      </c>
      <c r="EC22" s="200">
        <v>9.1007692307692309</v>
      </c>
    </row>
    <row r="23" spans="1:133" x14ac:dyDescent="0.2">
      <c r="A23" s="69"/>
      <c r="B23" s="62"/>
      <c r="C23" s="110">
        <v>19</v>
      </c>
      <c r="D23" s="109">
        <v>0</v>
      </c>
      <c r="E23" s="109">
        <v>50</v>
      </c>
      <c r="F23" s="109">
        <v>35.139183055975792</v>
      </c>
      <c r="G23" s="109">
        <v>0</v>
      </c>
      <c r="H23" s="109">
        <v>24.163425579655947</v>
      </c>
      <c r="I23" s="109">
        <v>125</v>
      </c>
      <c r="J23" s="109">
        <v>18.199238578680202</v>
      </c>
      <c r="K23" s="109">
        <v>0</v>
      </c>
      <c r="L23" s="109">
        <v>0</v>
      </c>
      <c r="M23" s="109">
        <v>12.197798904619201</v>
      </c>
      <c r="N23" s="109">
        <v>52.663003095975235</v>
      </c>
      <c r="O23" s="109">
        <v>75.418004908954444</v>
      </c>
      <c r="P23" s="109">
        <v>1.43</v>
      </c>
      <c r="Q23" s="109">
        <v>9.9754098360655732</v>
      </c>
      <c r="R23" s="109">
        <v>203.57142857142858</v>
      </c>
      <c r="S23" s="109">
        <v>24.3220223787816</v>
      </c>
      <c r="T23" s="109">
        <v>52.12</v>
      </c>
      <c r="U23" s="109">
        <v>27.955500000000001</v>
      </c>
      <c r="V23" s="109">
        <v>23.318181818181817</v>
      </c>
      <c r="W23" s="109">
        <v>0</v>
      </c>
      <c r="X23" s="109">
        <v>26.158878504672899</v>
      </c>
      <c r="Y23" s="109">
        <v>36.939489795918369</v>
      </c>
      <c r="Z23" s="109">
        <v>0</v>
      </c>
      <c r="AA23" s="109">
        <v>16.099394273127754</v>
      </c>
      <c r="AB23" s="109">
        <v>125.66630434782608</v>
      </c>
      <c r="AC23" s="109">
        <v>41.527136999264009</v>
      </c>
      <c r="AD23" s="109">
        <v>20.223827918723455</v>
      </c>
      <c r="AE23" s="109">
        <v>50.981354268891067</v>
      </c>
      <c r="AF23" s="109">
        <v>8.2668181818181825</v>
      </c>
      <c r="AG23" s="109">
        <v>0</v>
      </c>
      <c r="AH23" s="109">
        <v>23.362499999999997</v>
      </c>
      <c r="AI23" s="109">
        <v>42.153846153846153</v>
      </c>
      <c r="AJ23" s="109">
        <v>4.153159560603239</v>
      </c>
      <c r="AK23" s="109">
        <v>59.737370801033592</v>
      </c>
      <c r="AL23" s="109">
        <v>1.39</v>
      </c>
      <c r="AM23" s="109">
        <v>2.02</v>
      </c>
      <c r="AN23" s="109">
        <v>3.91</v>
      </c>
      <c r="AO23" s="109">
        <v>1.38</v>
      </c>
      <c r="AP23" s="109">
        <v>28.635260593804578</v>
      </c>
      <c r="AQ23" s="109">
        <v>75.083120510774137</v>
      </c>
      <c r="AR23" s="185">
        <v>21.290636042402827</v>
      </c>
      <c r="AS23" s="109"/>
      <c r="AT23" s="184">
        <v>19</v>
      </c>
      <c r="AU23" s="109">
        <f>CO23*POLICY!$K20</f>
        <v>0</v>
      </c>
      <c r="AV23" s="109">
        <f>CP23*POLICY!$K20</f>
        <v>50</v>
      </c>
      <c r="AW23" s="109">
        <f>CQ23*POLICY!$K20</f>
        <v>35.139183055975792</v>
      </c>
      <c r="AX23" s="109">
        <f>CR23*POLICY!$K20</f>
        <v>0</v>
      </c>
      <c r="AY23" s="109">
        <f>CS23*POLICY!$K20</f>
        <v>24.163425579655947</v>
      </c>
      <c r="AZ23" s="109">
        <f>CT23*POLICY!$K20</f>
        <v>125</v>
      </c>
      <c r="BA23" s="109">
        <f>CU23*POLICY!$K20</f>
        <v>18.199238578680202</v>
      </c>
      <c r="BB23" s="109">
        <f>CV23*POLICY!$K20</f>
        <v>0</v>
      </c>
      <c r="BC23" s="109">
        <f>CW23*POLICY!$K20</f>
        <v>0</v>
      </c>
      <c r="BD23" s="109">
        <f>CX23*POLICY!$K20</f>
        <v>12.197798904619201</v>
      </c>
      <c r="BE23" s="109">
        <f>CY23*POLICY!$K20</f>
        <v>52.663003095975235</v>
      </c>
      <c r="BF23" s="109">
        <f>CZ23*POLICY!$K20</f>
        <v>75.418004908954444</v>
      </c>
      <c r="BG23" s="109">
        <f>DA23*POLICY!$K20</f>
        <v>1.43</v>
      </c>
      <c r="BH23" s="109">
        <f>DB23*POLICY!$K20</f>
        <v>9.9754098360655732</v>
      </c>
      <c r="BI23" s="109">
        <f>DC23*POLICY!$K20</f>
        <v>203.57142857142858</v>
      </c>
      <c r="BJ23" s="109">
        <f>DD23*POLICY!$K20</f>
        <v>24.3220223787816</v>
      </c>
      <c r="BK23" s="109">
        <f>DE23*POLICY!$K20</f>
        <v>52.12</v>
      </c>
      <c r="BL23" s="109">
        <f>DF23*POLICY!$K20</f>
        <v>27.955500000000001</v>
      </c>
      <c r="BM23" s="109">
        <f>DG23*POLICY!$K20</f>
        <v>23.318181818181817</v>
      </c>
      <c r="BN23" s="109">
        <f>DH23*POLICY!$K20</f>
        <v>0</v>
      </c>
      <c r="BO23" s="109">
        <f>DI23*POLICY!$K20</f>
        <v>26.158878504672899</v>
      </c>
      <c r="BP23" s="109">
        <f>DJ23*POLICY!$K20</f>
        <v>36.939489795918369</v>
      </c>
      <c r="BQ23" s="109">
        <f>DK23*POLICY!$K20</f>
        <v>0</v>
      </c>
      <c r="BR23" s="109">
        <f>DL23*POLICY!$K20</f>
        <v>16.099394273127754</v>
      </c>
      <c r="BS23" s="109">
        <f>DM23*POLICY!$K20</f>
        <v>125.66630434782608</v>
      </c>
      <c r="BT23" s="109">
        <f>DN23*POLICY!$K20</f>
        <v>41.527136999264009</v>
      </c>
      <c r="BU23" s="109">
        <f>DO23*POLICY!$K20</f>
        <v>20.223827918723455</v>
      </c>
      <c r="BV23" s="109">
        <f>DP23*POLICY!$K20</f>
        <v>50.981354268891067</v>
      </c>
      <c r="BW23" s="109">
        <f>DQ23*POLICY!$K20</f>
        <v>8.2668181818181825</v>
      </c>
      <c r="BX23" s="109">
        <f>DR23*POLICY!$K20</f>
        <v>0</v>
      </c>
      <c r="BY23" s="109">
        <f>DS23*POLICY!$K20</f>
        <v>23.362499999999997</v>
      </c>
      <c r="BZ23" s="109">
        <f>DT23*POLICY!$K20</f>
        <v>42.153846153846153</v>
      </c>
      <c r="CA23" s="109">
        <f>DU23*POLICY!$K20</f>
        <v>4.153159560603239</v>
      </c>
      <c r="CB23" s="109">
        <f>DV23*POLICY!$K20</f>
        <v>59.737370801033592</v>
      </c>
      <c r="CC23" s="109">
        <f>DW23*POLICY!$K20</f>
        <v>1.39</v>
      </c>
      <c r="CD23" s="109">
        <f>DX23*POLICY!$K20</f>
        <v>2.02</v>
      </c>
      <c r="CE23" s="109">
        <f>DY23*POLICY!$K20</f>
        <v>3.91</v>
      </c>
      <c r="CF23" s="109">
        <f>DZ23*POLICY!$K20</f>
        <v>1.38</v>
      </c>
      <c r="CG23" s="109">
        <f>EA23*POLICY!$K20</f>
        <v>28.635260593804578</v>
      </c>
      <c r="CH23" s="109">
        <f>EB23*POLICY!$K20</f>
        <v>75.083120510774137</v>
      </c>
      <c r="CI23" s="185">
        <f>EC23*POLICY!$K20</f>
        <v>21.290636042402827</v>
      </c>
      <c r="CJ23" s="109"/>
      <c r="CK23" t="s">
        <v>358</v>
      </c>
      <c r="CL23" s="14" t="s">
        <v>192</v>
      </c>
      <c r="CM23" s="22">
        <v>4</v>
      </c>
      <c r="CN23" s="23">
        <v>19</v>
      </c>
      <c r="CO23" s="200">
        <v>0</v>
      </c>
      <c r="CP23" s="200">
        <v>50</v>
      </c>
      <c r="CQ23" s="200">
        <v>35.139183055975792</v>
      </c>
      <c r="CR23" s="200">
        <v>0</v>
      </c>
      <c r="CS23" s="200">
        <v>24.163425579655947</v>
      </c>
      <c r="CT23" s="200">
        <v>125</v>
      </c>
      <c r="CU23" s="200">
        <v>18.199238578680202</v>
      </c>
      <c r="CV23" s="200">
        <v>0</v>
      </c>
      <c r="CW23" s="200">
        <v>0</v>
      </c>
      <c r="CX23" s="200">
        <v>12.197798904619201</v>
      </c>
      <c r="CY23" s="200">
        <v>52.663003095975235</v>
      </c>
      <c r="CZ23" s="200">
        <v>75.418004908954444</v>
      </c>
      <c r="DA23" s="200">
        <v>1.43</v>
      </c>
      <c r="DB23" s="200">
        <v>9.9754098360655732</v>
      </c>
      <c r="DC23" s="200">
        <v>203.57142857142858</v>
      </c>
      <c r="DD23" s="200">
        <v>24.3220223787816</v>
      </c>
      <c r="DE23" s="200">
        <v>52.12</v>
      </c>
      <c r="DF23" s="200">
        <v>27.955500000000001</v>
      </c>
      <c r="DG23" s="200">
        <v>23.318181818181817</v>
      </c>
      <c r="DH23" s="200">
        <v>0</v>
      </c>
      <c r="DI23" s="200">
        <v>26.158878504672899</v>
      </c>
      <c r="DJ23" s="200">
        <v>36.939489795918369</v>
      </c>
      <c r="DK23" s="200">
        <v>0</v>
      </c>
      <c r="DL23" s="200">
        <v>16.099394273127754</v>
      </c>
      <c r="DM23" s="200">
        <v>125.66630434782608</v>
      </c>
      <c r="DN23" s="200">
        <v>41.527136999264009</v>
      </c>
      <c r="DO23" s="200">
        <v>20.223827918723455</v>
      </c>
      <c r="DP23" s="200">
        <v>50.981354268891067</v>
      </c>
      <c r="DQ23" s="200">
        <v>8.2668181818181825</v>
      </c>
      <c r="DR23" s="200">
        <v>0</v>
      </c>
      <c r="DS23" s="200">
        <v>23.362499999999997</v>
      </c>
      <c r="DT23" s="200">
        <v>42.153846153846153</v>
      </c>
      <c r="DU23" s="200">
        <v>4.153159560603239</v>
      </c>
      <c r="DV23" s="200">
        <v>59.737370801033592</v>
      </c>
      <c r="DW23" s="200">
        <v>1.39</v>
      </c>
      <c r="DX23" s="200">
        <v>2.02</v>
      </c>
      <c r="DY23" s="200">
        <v>3.91</v>
      </c>
      <c r="DZ23" s="200">
        <v>1.38</v>
      </c>
      <c r="EA23" s="200">
        <v>28.635260593804578</v>
      </c>
      <c r="EB23" s="200">
        <v>75.083120510774137</v>
      </c>
      <c r="EC23" s="200">
        <v>21.290636042402827</v>
      </c>
    </row>
    <row r="24" spans="1:133" x14ac:dyDescent="0.2">
      <c r="A24" s="69"/>
      <c r="B24" s="62"/>
      <c r="C24" s="110">
        <v>20</v>
      </c>
      <c r="D24" s="109">
        <v>0</v>
      </c>
      <c r="E24" s="109">
        <v>50</v>
      </c>
      <c r="F24" s="109">
        <v>35.139183055975792</v>
      </c>
      <c r="G24" s="109">
        <v>0</v>
      </c>
      <c r="H24" s="109">
        <v>24.163425579655947</v>
      </c>
      <c r="I24" s="109">
        <v>125</v>
      </c>
      <c r="J24" s="109">
        <v>18.199238578680202</v>
      </c>
      <c r="K24" s="109">
        <v>0</v>
      </c>
      <c r="L24" s="109">
        <v>0</v>
      </c>
      <c r="M24" s="109">
        <v>12.197798904619201</v>
      </c>
      <c r="N24" s="109">
        <v>52.663003095975235</v>
      </c>
      <c r="O24" s="109">
        <v>75.418004908954444</v>
      </c>
      <c r="P24" s="109">
        <v>1.43</v>
      </c>
      <c r="Q24" s="109">
        <v>9.9754098360655732</v>
      </c>
      <c r="R24" s="109">
        <v>203.57142857142858</v>
      </c>
      <c r="S24" s="109">
        <v>24.3220223787816</v>
      </c>
      <c r="T24" s="109">
        <v>52.12</v>
      </c>
      <c r="U24" s="109">
        <v>27.955500000000001</v>
      </c>
      <c r="V24" s="109">
        <v>23.318181818181817</v>
      </c>
      <c r="W24" s="109">
        <v>0</v>
      </c>
      <c r="X24" s="109">
        <v>26.158878504672899</v>
      </c>
      <c r="Y24" s="109">
        <v>36.939489795918369</v>
      </c>
      <c r="Z24" s="109">
        <v>0</v>
      </c>
      <c r="AA24" s="109">
        <v>16.099394273127754</v>
      </c>
      <c r="AB24" s="109">
        <v>125.66630434782608</v>
      </c>
      <c r="AC24" s="109">
        <v>41.527136999264009</v>
      </c>
      <c r="AD24" s="109">
        <v>20.223827918723455</v>
      </c>
      <c r="AE24" s="109">
        <v>50.981354268891067</v>
      </c>
      <c r="AF24" s="109">
        <v>8.2668181818181825</v>
      </c>
      <c r="AG24" s="109">
        <v>0</v>
      </c>
      <c r="AH24" s="109">
        <v>23.362499999999997</v>
      </c>
      <c r="AI24" s="109">
        <v>42.153846153846153</v>
      </c>
      <c r="AJ24" s="109">
        <v>4.153159560603239</v>
      </c>
      <c r="AK24" s="109">
        <v>59.737370801033592</v>
      </c>
      <c r="AL24" s="109">
        <v>1.39</v>
      </c>
      <c r="AM24" s="109">
        <v>2.02</v>
      </c>
      <c r="AN24" s="109">
        <v>3.91</v>
      </c>
      <c r="AO24" s="109">
        <v>1.38</v>
      </c>
      <c r="AP24" s="109">
        <v>28.635260593804578</v>
      </c>
      <c r="AQ24" s="109">
        <v>75.083120510774137</v>
      </c>
      <c r="AR24" s="185">
        <v>21.290636042402827</v>
      </c>
      <c r="AS24" s="109"/>
      <c r="AT24" s="184">
        <v>20</v>
      </c>
      <c r="AU24" s="109">
        <f>CO24*POLICY!$K21</f>
        <v>0</v>
      </c>
      <c r="AV24" s="109">
        <f>CP24*POLICY!$K21</f>
        <v>50</v>
      </c>
      <c r="AW24" s="109">
        <f>CQ24*POLICY!$K21</f>
        <v>35.139183055975792</v>
      </c>
      <c r="AX24" s="109">
        <f>CR24*POLICY!$K21</f>
        <v>0</v>
      </c>
      <c r="AY24" s="109">
        <f>CS24*POLICY!$K21</f>
        <v>24.163425579655947</v>
      </c>
      <c r="AZ24" s="109">
        <f>CT24*POLICY!$K21</f>
        <v>125</v>
      </c>
      <c r="BA24" s="109">
        <f>CU24*POLICY!$K21</f>
        <v>18.199238578680202</v>
      </c>
      <c r="BB24" s="109">
        <f>CV24*POLICY!$K21</f>
        <v>0</v>
      </c>
      <c r="BC24" s="109">
        <f>CW24*POLICY!$K21</f>
        <v>0</v>
      </c>
      <c r="BD24" s="109">
        <f>CX24*POLICY!$K21</f>
        <v>12.197798904619201</v>
      </c>
      <c r="BE24" s="109">
        <f>CY24*POLICY!$K21</f>
        <v>52.663003095975235</v>
      </c>
      <c r="BF24" s="109">
        <f>CZ24*POLICY!$K21</f>
        <v>75.418004908954444</v>
      </c>
      <c r="BG24" s="109">
        <f>DA24*POLICY!$K21</f>
        <v>1.43</v>
      </c>
      <c r="BH24" s="109">
        <f>DB24*POLICY!$K21</f>
        <v>9.9754098360655732</v>
      </c>
      <c r="BI24" s="109">
        <f>DC24*POLICY!$K21</f>
        <v>203.57142857142858</v>
      </c>
      <c r="BJ24" s="109">
        <f>DD24*POLICY!$K21</f>
        <v>24.3220223787816</v>
      </c>
      <c r="BK24" s="109">
        <f>DE24*POLICY!$K21</f>
        <v>52.12</v>
      </c>
      <c r="BL24" s="109">
        <f>DF24*POLICY!$K21</f>
        <v>27.955500000000001</v>
      </c>
      <c r="BM24" s="109">
        <f>DG24*POLICY!$K21</f>
        <v>23.318181818181817</v>
      </c>
      <c r="BN24" s="109">
        <f>DH24*POLICY!$K21</f>
        <v>0</v>
      </c>
      <c r="BO24" s="109">
        <f>DI24*POLICY!$K21</f>
        <v>26.158878504672899</v>
      </c>
      <c r="BP24" s="109">
        <f>DJ24*POLICY!$K21</f>
        <v>36.939489795918369</v>
      </c>
      <c r="BQ24" s="109">
        <f>DK24*POLICY!$K21</f>
        <v>0</v>
      </c>
      <c r="BR24" s="109">
        <f>DL24*POLICY!$K21</f>
        <v>16.099394273127754</v>
      </c>
      <c r="BS24" s="109">
        <f>DM24*POLICY!$K21</f>
        <v>125.66630434782608</v>
      </c>
      <c r="BT24" s="109">
        <f>DN24*POLICY!$K21</f>
        <v>41.527136999264009</v>
      </c>
      <c r="BU24" s="109">
        <f>DO24*POLICY!$K21</f>
        <v>20.223827918723455</v>
      </c>
      <c r="BV24" s="109">
        <f>DP24*POLICY!$K21</f>
        <v>50.981354268891067</v>
      </c>
      <c r="BW24" s="109">
        <f>DQ24*POLICY!$K21</f>
        <v>8.2668181818181825</v>
      </c>
      <c r="BX24" s="109">
        <f>DR24*POLICY!$K21</f>
        <v>0</v>
      </c>
      <c r="BY24" s="109">
        <f>DS24*POLICY!$K21</f>
        <v>23.362499999999997</v>
      </c>
      <c r="BZ24" s="109">
        <f>DT24*POLICY!$K21</f>
        <v>42.153846153846153</v>
      </c>
      <c r="CA24" s="109">
        <f>DU24*POLICY!$K21</f>
        <v>4.153159560603239</v>
      </c>
      <c r="CB24" s="109">
        <f>DV24*POLICY!$K21</f>
        <v>59.737370801033592</v>
      </c>
      <c r="CC24" s="109">
        <f>DW24*POLICY!$K21</f>
        <v>1.39</v>
      </c>
      <c r="CD24" s="109">
        <f>DX24*POLICY!$K21</f>
        <v>2.02</v>
      </c>
      <c r="CE24" s="109">
        <f>DY24*POLICY!$K21</f>
        <v>3.91</v>
      </c>
      <c r="CF24" s="109">
        <f>DZ24*POLICY!$K21</f>
        <v>1.38</v>
      </c>
      <c r="CG24" s="109">
        <f>EA24*POLICY!$K21</f>
        <v>28.635260593804578</v>
      </c>
      <c r="CH24" s="109">
        <f>EB24*POLICY!$K21</f>
        <v>75.083120510774137</v>
      </c>
      <c r="CI24" s="185">
        <f>EC24*POLICY!$K21</f>
        <v>21.290636042402827</v>
      </c>
      <c r="CJ24" s="109"/>
      <c r="CK24" t="s">
        <v>357</v>
      </c>
      <c r="CL24" s="14" t="s">
        <v>192</v>
      </c>
      <c r="CM24" s="22">
        <v>4</v>
      </c>
      <c r="CN24" s="23">
        <v>20</v>
      </c>
      <c r="CO24" s="200">
        <v>0</v>
      </c>
      <c r="CP24" s="200">
        <v>50</v>
      </c>
      <c r="CQ24" s="200">
        <v>35.139183055975792</v>
      </c>
      <c r="CR24" s="200">
        <v>0</v>
      </c>
      <c r="CS24" s="200">
        <v>24.163425579655947</v>
      </c>
      <c r="CT24" s="200">
        <v>125</v>
      </c>
      <c r="CU24" s="200">
        <v>18.199238578680202</v>
      </c>
      <c r="CV24" s="200">
        <v>0</v>
      </c>
      <c r="CW24" s="200">
        <v>0</v>
      </c>
      <c r="CX24" s="200">
        <v>12.197798904619201</v>
      </c>
      <c r="CY24" s="200">
        <v>52.663003095975235</v>
      </c>
      <c r="CZ24" s="200">
        <v>75.418004908954444</v>
      </c>
      <c r="DA24" s="200">
        <v>1.43</v>
      </c>
      <c r="DB24" s="200">
        <v>9.9754098360655732</v>
      </c>
      <c r="DC24" s="200">
        <v>203.57142857142858</v>
      </c>
      <c r="DD24" s="200">
        <v>24.3220223787816</v>
      </c>
      <c r="DE24" s="200">
        <v>52.12</v>
      </c>
      <c r="DF24" s="200">
        <v>27.955500000000001</v>
      </c>
      <c r="DG24" s="200">
        <v>23.318181818181817</v>
      </c>
      <c r="DH24" s="200">
        <v>0</v>
      </c>
      <c r="DI24" s="200">
        <v>26.158878504672899</v>
      </c>
      <c r="DJ24" s="200">
        <v>36.939489795918369</v>
      </c>
      <c r="DK24" s="200">
        <v>0</v>
      </c>
      <c r="DL24" s="200">
        <v>16.099394273127754</v>
      </c>
      <c r="DM24" s="200">
        <v>125.66630434782608</v>
      </c>
      <c r="DN24" s="200">
        <v>41.527136999264009</v>
      </c>
      <c r="DO24" s="200">
        <v>20.223827918723455</v>
      </c>
      <c r="DP24" s="200">
        <v>50.981354268891067</v>
      </c>
      <c r="DQ24" s="200">
        <v>8.2668181818181825</v>
      </c>
      <c r="DR24" s="200">
        <v>0</v>
      </c>
      <c r="DS24" s="200">
        <v>23.362499999999997</v>
      </c>
      <c r="DT24" s="200">
        <v>42.153846153846153</v>
      </c>
      <c r="DU24" s="200">
        <v>4.153159560603239</v>
      </c>
      <c r="DV24" s="200">
        <v>59.737370801033592</v>
      </c>
      <c r="DW24" s="200">
        <v>1.39</v>
      </c>
      <c r="DX24" s="200">
        <v>2.02</v>
      </c>
      <c r="DY24" s="200">
        <v>3.91</v>
      </c>
      <c r="DZ24" s="200">
        <v>1.38</v>
      </c>
      <c r="EA24" s="200">
        <v>28.635260593804578</v>
      </c>
      <c r="EB24" s="200">
        <v>75.083120510774137</v>
      </c>
      <c r="EC24" s="200">
        <v>21.290636042402827</v>
      </c>
    </row>
    <row r="25" spans="1:133" x14ac:dyDescent="0.2">
      <c r="A25" s="69"/>
      <c r="B25" s="62"/>
      <c r="C25" s="110">
        <v>21</v>
      </c>
      <c r="D25" s="109">
        <v>0</v>
      </c>
      <c r="E25" s="109">
        <v>50</v>
      </c>
      <c r="F25" s="109">
        <v>35.139183055975792</v>
      </c>
      <c r="G25" s="109">
        <v>0</v>
      </c>
      <c r="H25" s="109">
        <v>24.163425579655947</v>
      </c>
      <c r="I25" s="109">
        <v>125</v>
      </c>
      <c r="J25" s="109">
        <v>18.199238578680202</v>
      </c>
      <c r="K25" s="109">
        <v>0</v>
      </c>
      <c r="L25" s="109">
        <v>0</v>
      </c>
      <c r="M25" s="109">
        <v>12.197798904619201</v>
      </c>
      <c r="N25" s="109">
        <v>52.663003095975235</v>
      </c>
      <c r="O25" s="109">
        <v>75.418004908954444</v>
      </c>
      <c r="P25" s="109">
        <v>1.43</v>
      </c>
      <c r="Q25" s="109">
        <v>9.9754098360655732</v>
      </c>
      <c r="R25" s="109">
        <v>203.57142857142858</v>
      </c>
      <c r="S25" s="109">
        <v>24.3220223787816</v>
      </c>
      <c r="T25" s="109">
        <v>52.12</v>
      </c>
      <c r="U25" s="109">
        <v>27.955500000000001</v>
      </c>
      <c r="V25" s="109">
        <v>23.318181818181817</v>
      </c>
      <c r="W25" s="109">
        <v>0</v>
      </c>
      <c r="X25" s="109">
        <v>26.158878504672899</v>
      </c>
      <c r="Y25" s="109">
        <v>36.939489795918369</v>
      </c>
      <c r="Z25" s="109">
        <v>0</v>
      </c>
      <c r="AA25" s="109">
        <v>16.099394273127754</v>
      </c>
      <c r="AB25" s="109">
        <v>125.66630434782608</v>
      </c>
      <c r="AC25" s="109">
        <v>41.527136999264009</v>
      </c>
      <c r="AD25" s="109">
        <v>20.223827918723455</v>
      </c>
      <c r="AE25" s="109">
        <v>50.981354268891067</v>
      </c>
      <c r="AF25" s="109">
        <v>8.2668181818181825</v>
      </c>
      <c r="AG25" s="109">
        <v>0</v>
      </c>
      <c r="AH25" s="109">
        <v>23.362499999999997</v>
      </c>
      <c r="AI25" s="109">
        <v>42.153846153846153</v>
      </c>
      <c r="AJ25" s="109">
        <v>4.153159560603239</v>
      </c>
      <c r="AK25" s="109">
        <v>59.737370801033592</v>
      </c>
      <c r="AL25" s="109">
        <v>1.39</v>
      </c>
      <c r="AM25" s="109">
        <v>2.02</v>
      </c>
      <c r="AN25" s="109">
        <v>3.91</v>
      </c>
      <c r="AO25" s="109">
        <v>1.38</v>
      </c>
      <c r="AP25" s="109">
        <v>28.635260593804578</v>
      </c>
      <c r="AQ25" s="109">
        <v>75.083120510774137</v>
      </c>
      <c r="AR25" s="185">
        <v>21.290636042402827</v>
      </c>
      <c r="AS25" s="109"/>
      <c r="AT25" s="184">
        <v>21</v>
      </c>
      <c r="AU25" s="109">
        <f>CO25*POLICY!$K22</f>
        <v>0</v>
      </c>
      <c r="AV25" s="109">
        <f>CP25*POLICY!$K22</f>
        <v>50</v>
      </c>
      <c r="AW25" s="109">
        <f>CQ25*POLICY!$K22</f>
        <v>35.139183055975792</v>
      </c>
      <c r="AX25" s="109">
        <f>CR25*POLICY!$K22</f>
        <v>0</v>
      </c>
      <c r="AY25" s="109">
        <f>CS25*POLICY!$K22</f>
        <v>24.163425579655947</v>
      </c>
      <c r="AZ25" s="109">
        <f>CT25*POLICY!$K22</f>
        <v>125</v>
      </c>
      <c r="BA25" s="109">
        <f>CU25*POLICY!$K22</f>
        <v>18.199238578680202</v>
      </c>
      <c r="BB25" s="109">
        <f>CV25*POLICY!$K22</f>
        <v>0</v>
      </c>
      <c r="BC25" s="109">
        <f>CW25*POLICY!$K22</f>
        <v>0</v>
      </c>
      <c r="BD25" s="109">
        <f>CX25*POLICY!$K22</f>
        <v>12.197798904619201</v>
      </c>
      <c r="BE25" s="109">
        <f>CY25*POLICY!$K22</f>
        <v>52.663003095975235</v>
      </c>
      <c r="BF25" s="109">
        <f>CZ25*POLICY!$K22</f>
        <v>75.418004908954444</v>
      </c>
      <c r="BG25" s="109">
        <f>DA25*POLICY!$K22</f>
        <v>1.43</v>
      </c>
      <c r="BH25" s="109">
        <f>DB25*POLICY!$K22</f>
        <v>9.9754098360655732</v>
      </c>
      <c r="BI25" s="109">
        <f>DC25*POLICY!$K22</f>
        <v>203.57142857142858</v>
      </c>
      <c r="BJ25" s="109">
        <f>DD25*POLICY!$K22</f>
        <v>24.3220223787816</v>
      </c>
      <c r="BK25" s="109">
        <f>DE25*POLICY!$K22</f>
        <v>52.12</v>
      </c>
      <c r="BL25" s="109">
        <f>DF25*POLICY!$K22</f>
        <v>27.955500000000001</v>
      </c>
      <c r="BM25" s="109">
        <f>DG25*POLICY!$K22</f>
        <v>23.318181818181817</v>
      </c>
      <c r="BN25" s="109">
        <f>DH25*POLICY!$K22</f>
        <v>0</v>
      </c>
      <c r="BO25" s="109">
        <f>DI25*POLICY!$K22</f>
        <v>26.158878504672899</v>
      </c>
      <c r="BP25" s="109">
        <f>DJ25*POLICY!$K22</f>
        <v>36.939489795918369</v>
      </c>
      <c r="BQ25" s="109">
        <f>DK25*POLICY!$K22</f>
        <v>0</v>
      </c>
      <c r="BR25" s="109">
        <f>DL25*POLICY!$K22</f>
        <v>16.099394273127754</v>
      </c>
      <c r="BS25" s="109">
        <f>DM25*POLICY!$K22</f>
        <v>125.66630434782608</v>
      </c>
      <c r="BT25" s="109">
        <f>DN25*POLICY!$K22</f>
        <v>41.527136999264009</v>
      </c>
      <c r="BU25" s="109">
        <f>DO25*POLICY!$K22</f>
        <v>20.223827918723455</v>
      </c>
      <c r="BV25" s="109">
        <f>DP25*POLICY!$K22</f>
        <v>50.981354268891067</v>
      </c>
      <c r="BW25" s="109">
        <f>DQ25*POLICY!$K22</f>
        <v>8.2668181818181825</v>
      </c>
      <c r="BX25" s="109">
        <f>DR25*POLICY!$K22</f>
        <v>0</v>
      </c>
      <c r="BY25" s="109">
        <f>DS25*POLICY!$K22</f>
        <v>23.362499999999997</v>
      </c>
      <c r="BZ25" s="109">
        <f>DT25*POLICY!$K22</f>
        <v>42.153846153846153</v>
      </c>
      <c r="CA25" s="109">
        <f>DU25*POLICY!$K22</f>
        <v>4.153159560603239</v>
      </c>
      <c r="CB25" s="109">
        <f>DV25*POLICY!$K22</f>
        <v>59.737370801033592</v>
      </c>
      <c r="CC25" s="109">
        <f>DW25*POLICY!$K22</f>
        <v>1.39</v>
      </c>
      <c r="CD25" s="109">
        <f>DX25*POLICY!$K22</f>
        <v>2.02</v>
      </c>
      <c r="CE25" s="109">
        <f>DY25*POLICY!$K22</f>
        <v>3.91</v>
      </c>
      <c r="CF25" s="109">
        <f>DZ25*POLICY!$K22</f>
        <v>1.38</v>
      </c>
      <c r="CG25" s="109">
        <f>EA25*POLICY!$K22</f>
        <v>28.635260593804578</v>
      </c>
      <c r="CH25" s="109">
        <f>EB25*POLICY!$K22</f>
        <v>75.083120510774137</v>
      </c>
      <c r="CI25" s="185">
        <f>EC25*POLICY!$K22</f>
        <v>21.290636042402827</v>
      </c>
      <c r="CJ25" s="109"/>
      <c r="CK25" t="s">
        <v>360</v>
      </c>
      <c r="CL25" s="14" t="s">
        <v>192</v>
      </c>
      <c r="CM25" s="22">
        <v>4</v>
      </c>
      <c r="CN25" s="23">
        <v>21</v>
      </c>
      <c r="CO25" s="200">
        <v>0</v>
      </c>
      <c r="CP25" s="200">
        <v>50</v>
      </c>
      <c r="CQ25" s="200">
        <v>35.139183055975792</v>
      </c>
      <c r="CR25" s="200">
        <v>0</v>
      </c>
      <c r="CS25" s="200">
        <v>24.163425579655947</v>
      </c>
      <c r="CT25" s="200">
        <v>125</v>
      </c>
      <c r="CU25" s="200">
        <v>18.199238578680202</v>
      </c>
      <c r="CV25" s="200">
        <v>0</v>
      </c>
      <c r="CW25" s="200">
        <v>0</v>
      </c>
      <c r="CX25" s="200">
        <v>12.197798904619201</v>
      </c>
      <c r="CY25" s="200">
        <v>52.663003095975235</v>
      </c>
      <c r="CZ25" s="200">
        <v>75.418004908954444</v>
      </c>
      <c r="DA25" s="200">
        <v>1.43</v>
      </c>
      <c r="DB25" s="200">
        <v>9.9754098360655732</v>
      </c>
      <c r="DC25" s="200">
        <v>203.57142857142858</v>
      </c>
      <c r="DD25" s="200">
        <v>24.3220223787816</v>
      </c>
      <c r="DE25" s="200">
        <v>52.12</v>
      </c>
      <c r="DF25" s="200">
        <v>27.955500000000001</v>
      </c>
      <c r="DG25" s="200">
        <v>23.318181818181817</v>
      </c>
      <c r="DH25" s="200">
        <v>0</v>
      </c>
      <c r="DI25" s="200">
        <v>26.158878504672899</v>
      </c>
      <c r="DJ25" s="200">
        <v>36.939489795918369</v>
      </c>
      <c r="DK25" s="200">
        <v>0</v>
      </c>
      <c r="DL25" s="200">
        <v>16.099394273127754</v>
      </c>
      <c r="DM25" s="200">
        <v>125.66630434782608</v>
      </c>
      <c r="DN25" s="200">
        <v>41.527136999264009</v>
      </c>
      <c r="DO25" s="200">
        <v>20.223827918723455</v>
      </c>
      <c r="DP25" s="200">
        <v>50.981354268891067</v>
      </c>
      <c r="DQ25" s="200">
        <v>8.2668181818181825</v>
      </c>
      <c r="DR25" s="200">
        <v>0</v>
      </c>
      <c r="DS25" s="200">
        <v>23.362499999999997</v>
      </c>
      <c r="DT25" s="200">
        <v>42.153846153846153</v>
      </c>
      <c r="DU25" s="200">
        <v>4.153159560603239</v>
      </c>
      <c r="DV25" s="200">
        <v>59.737370801033592</v>
      </c>
      <c r="DW25" s="200">
        <v>1.39</v>
      </c>
      <c r="DX25" s="200">
        <v>2.02</v>
      </c>
      <c r="DY25" s="200">
        <v>3.91</v>
      </c>
      <c r="DZ25" s="200">
        <v>1.38</v>
      </c>
      <c r="EA25" s="200">
        <v>28.635260593804578</v>
      </c>
      <c r="EB25" s="200">
        <v>75.083120510774137</v>
      </c>
      <c r="EC25" s="200">
        <v>21.290636042402827</v>
      </c>
    </row>
    <row r="26" spans="1:133" x14ac:dyDescent="0.2">
      <c r="A26" s="69"/>
      <c r="B26" s="62"/>
      <c r="C26" s="110">
        <v>22</v>
      </c>
      <c r="D26" s="109">
        <v>0</v>
      </c>
      <c r="E26" s="109">
        <v>50</v>
      </c>
      <c r="F26" s="109">
        <v>35.139183055975792</v>
      </c>
      <c r="G26" s="109">
        <v>0</v>
      </c>
      <c r="H26" s="109">
        <v>24.163425579655947</v>
      </c>
      <c r="I26" s="109">
        <v>125</v>
      </c>
      <c r="J26" s="109">
        <v>18.199238578680202</v>
      </c>
      <c r="K26" s="109">
        <v>0</v>
      </c>
      <c r="L26" s="109">
        <v>0</v>
      </c>
      <c r="M26" s="109">
        <v>12.197798904619201</v>
      </c>
      <c r="N26" s="109">
        <v>52.663003095975235</v>
      </c>
      <c r="O26" s="109">
        <v>75.418004908954444</v>
      </c>
      <c r="P26" s="109">
        <v>1.43</v>
      </c>
      <c r="Q26" s="109">
        <v>9.9754098360655732</v>
      </c>
      <c r="R26" s="109">
        <v>203.57142857142858</v>
      </c>
      <c r="S26" s="109">
        <v>24.3220223787816</v>
      </c>
      <c r="T26" s="109">
        <v>52.12</v>
      </c>
      <c r="U26" s="109">
        <v>27.955500000000001</v>
      </c>
      <c r="V26" s="109">
        <v>23.318181818181817</v>
      </c>
      <c r="W26" s="109">
        <v>0</v>
      </c>
      <c r="X26" s="109">
        <v>26.158878504672899</v>
      </c>
      <c r="Y26" s="109">
        <v>36.939489795918369</v>
      </c>
      <c r="Z26" s="109">
        <v>0</v>
      </c>
      <c r="AA26" s="109">
        <v>16.099394273127754</v>
      </c>
      <c r="AB26" s="109">
        <v>125.66630434782608</v>
      </c>
      <c r="AC26" s="109">
        <v>41.527136999264009</v>
      </c>
      <c r="AD26" s="109">
        <v>20.223827918723455</v>
      </c>
      <c r="AE26" s="109">
        <v>50.981354268891067</v>
      </c>
      <c r="AF26" s="109">
        <v>8.2668181818181825</v>
      </c>
      <c r="AG26" s="109">
        <v>0</v>
      </c>
      <c r="AH26" s="109">
        <v>23.362499999999997</v>
      </c>
      <c r="AI26" s="109">
        <v>42.153846153846153</v>
      </c>
      <c r="AJ26" s="109">
        <v>4.153159560603239</v>
      </c>
      <c r="AK26" s="109">
        <v>59.737370801033592</v>
      </c>
      <c r="AL26" s="109">
        <v>1.39</v>
      </c>
      <c r="AM26" s="109">
        <v>2.02</v>
      </c>
      <c r="AN26" s="109">
        <v>3.91</v>
      </c>
      <c r="AO26" s="109">
        <v>1.38</v>
      </c>
      <c r="AP26" s="109">
        <v>28.635260593804578</v>
      </c>
      <c r="AQ26" s="109">
        <v>75.083120510774137</v>
      </c>
      <c r="AR26" s="185">
        <v>21.290636042402827</v>
      </c>
      <c r="AS26" s="109"/>
      <c r="AT26" s="184">
        <v>22</v>
      </c>
      <c r="AU26" s="109">
        <f>CO26*POLICY!$K23</f>
        <v>0</v>
      </c>
      <c r="AV26" s="109">
        <f>CP26*POLICY!$K23</f>
        <v>50</v>
      </c>
      <c r="AW26" s="109">
        <f>CQ26*POLICY!$K23</f>
        <v>35.139183055975792</v>
      </c>
      <c r="AX26" s="109">
        <f>CR26*POLICY!$K23</f>
        <v>0</v>
      </c>
      <c r="AY26" s="109">
        <f>CS26*POLICY!$K23</f>
        <v>24.163425579655947</v>
      </c>
      <c r="AZ26" s="109">
        <f>CT26*POLICY!$K23</f>
        <v>125</v>
      </c>
      <c r="BA26" s="109">
        <f>CU26*POLICY!$K23</f>
        <v>18.199238578680202</v>
      </c>
      <c r="BB26" s="109">
        <f>CV26*POLICY!$K23</f>
        <v>0</v>
      </c>
      <c r="BC26" s="109">
        <f>CW26*POLICY!$K23</f>
        <v>0</v>
      </c>
      <c r="BD26" s="109">
        <f>CX26*POLICY!$K23</f>
        <v>12.197798904619201</v>
      </c>
      <c r="BE26" s="109">
        <f>CY26*POLICY!$K23</f>
        <v>52.663003095975235</v>
      </c>
      <c r="BF26" s="109">
        <f>CZ26*POLICY!$K23</f>
        <v>75.418004908954444</v>
      </c>
      <c r="BG26" s="109">
        <f>DA26*POLICY!$K23</f>
        <v>1.43</v>
      </c>
      <c r="BH26" s="109">
        <f>DB26*POLICY!$K23</f>
        <v>9.9754098360655732</v>
      </c>
      <c r="BI26" s="109">
        <f>DC26*POLICY!$K23</f>
        <v>203.57142857142858</v>
      </c>
      <c r="BJ26" s="109">
        <f>DD26*POLICY!$K23</f>
        <v>24.3220223787816</v>
      </c>
      <c r="BK26" s="109">
        <f>DE26*POLICY!$K23</f>
        <v>52.12</v>
      </c>
      <c r="BL26" s="109">
        <f>DF26*POLICY!$K23</f>
        <v>27.955500000000001</v>
      </c>
      <c r="BM26" s="109">
        <f>DG26*POLICY!$K23</f>
        <v>23.318181818181817</v>
      </c>
      <c r="BN26" s="109">
        <f>DH26*POLICY!$K23</f>
        <v>0</v>
      </c>
      <c r="BO26" s="109">
        <f>DI26*POLICY!$K23</f>
        <v>26.158878504672899</v>
      </c>
      <c r="BP26" s="109">
        <f>DJ26*POLICY!$K23</f>
        <v>36.939489795918369</v>
      </c>
      <c r="BQ26" s="109">
        <f>DK26*POLICY!$K23</f>
        <v>0</v>
      </c>
      <c r="BR26" s="109">
        <f>DL26*POLICY!$K23</f>
        <v>16.099394273127754</v>
      </c>
      <c r="BS26" s="109">
        <f>DM26*POLICY!$K23</f>
        <v>125.66630434782608</v>
      </c>
      <c r="BT26" s="109">
        <f>DN26*POLICY!$K23</f>
        <v>41.527136999264009</v>
      </c>
      <c r="BU26" s="109">
        <f>DO26*POLICY!$K23</f>
        <v>20.223827918723455</v>
      </c>
      <c r="BV26" s="109">
        <f>DP26*POLICY!$K23</f>
        <v>50.981354268891067</v>
      </c>
      <c r="BW26" s="109">
        <f>DQ26*POLICY!$K23</f>
        <v>8.2668181818181825</v>
      </c>
      <c r="BX26" s="109">
        <f>DR26*POLICY!$K23</f>
        <v>0</v>
      </c>
      <c r="BY26" s="109">
        <f>DS26*POLICY!$K23</f>
        <v>23.362499999999997</v>
      </c>
      <c r="BZ26" s="109">
        <f>DT26*POLICY!$K23</f>
        <v>42.153846153846153</v>
      </c>
      <c r="CA26" s="109">
        <f>DU26*POLICY!$K23</f>
        <v>4.153159560603239</v>
      </c>
      <c r="CB26" s="109">
        <f>DV26*POLICY!$K23</f>
        <v>59.737370801033592</v>
      </c>
      <c r="CC26" s="109">
        <f>DW26*POLICY!$K23</f>
        <v>1.39</v>
      </c>
      <c r="CD26" s="109">
        <f>DX26*POLICY!$K23</f>
        <v>2.02</v>
      </c>
      <c r="CE26" s="109">
        <f>DY26*POLICY!$K23</f>
        <v>3.91</v>
      </c>
      <c r="CF26" s="109">
        <f>DZ26*POLICY!$K23</f>
        <v>1.38</v>
      </c>
      <c r="CG26" s="109">
        <f>EA26*POLICY!$K23</f>
        <v>28.635260593804578</v>
      </c>
      <c r="CH26" s="109">
        <f>EB26*POLICY!$K23</f>
        <v>75.083120510774137</v>
      </c>
      <c r="CI26" s="185">
        <f>EC26*POLICY!$K23</f>
        <v>21.290636042402827</v>
      </c>
      <c r="CJ26" s="109"/>
      <c r="CK26" t="s">
        <v>359</v>
      </c>
      <c r="CL26" s="14" t="s">
        <v>192</v>
      </c>
      <c r="CM26" s="22">
        <v>4</v>
      </c>
      <c r="CN26" s="23">
        <v>22</v>
      </c>
      <c r="CO26" s="200">
        <v>0</v>
      </c>
      <c r="CP26" s="200">
        <v>50</v>
      </c>
      <c r="CQ26" s="200">
        <v>35.139183055975792</v>
      </c>
      <c r="CR26" s="200">
        <v>0</v>
      </c>
      <c r="CS26" s="200">
        <v>24.163425579655947</v>
      </c>
      <c r="CT26" s="200">
        <v>125</v>
      </c>
      <c r="CU26" s="200">
        <v>18.199238578680202</v>
      </c>
      <c r="CV26" s="200">
        <v>0</v>
      </c>
      <c r="CW26" s="200">
        <v>0</v>
      </c>
      <c r="CX26" s="200">
        <v>12.197798904619201</v>
      </c>
      <c r="CY26" s="200">
        <v>52.663003095975235</v>
      </c>
      <c r="CZ26" s="200">
        <v>75.418004908954444</v>
      </c>
      <c r="DA26" s="200">
        <v>1.43</v>
      </c>
      <c r="DB26" s="200">
        <v>9.9754098360655732</v>
      </c>
      <c r="DC26" s="200">
        <v>203.57142857142858</v>
      </c>
      <c r="DD26" s="200">
        <v>24.3220223787816</v>
      </c>
      <c r="DE26" s="200">
        <v>52.12</v>
      </c>
      <c r="DF26" s="200">
        <v>27.955500000000001</v>
      </c>
      <c r="DG26" s="200">
        <v>23.318181818181817</v>
      </c>
      <c r="DH26" s="200">
        <v>0</v>
      </c>
      <c r="DI26" s="200">
        <v>26.158878504672899</v>
      </c>
      <c r="DJ26" s="200">
        <v>36.939489795918369</v>
      </c>
      <c r="DK26" s="200">
        <v>0</v>
      </c>
      <c r="DL26" s="200">
        <v>16.099394273127754</v>
      </c>
      <c r="DM26" s="200">
        <v>125.66630434782608</v>
      </c>
      <c r="DN26" s="200">
        <v>41.527136999264009</v>
      </c>
      <c r="DO26" s="200">
        <v>20.223827918723455</v>
      </c>
      <c r="DP26" s="200">
        <v>50.981354268891067</v>
      </c>
      <c r="DQ26" s="200">
        <v>8.2668181818181825</v>
      </c>
      <c r="DR26" s="200">
        <v>0</v>
      </c>
      <c r="DS26" s="200">
        <v>23.362499999999997</v>
      </c>
      <c r="DT26" s="200">
        <v>42.153846153846153</v>
      </c>
      <c r="DU26" s="200">
        <v>4.153159560603239</v>
      </c>
      <c r="DV26" s="200">
        <v>59.737370801033592</v>
      </c>
      <c r="DW26" s="200">
        <v>1.39</v>
      </c>
      <c r="DX26" s="200">
        <v>2.02</v>
      </c>
      <c r="DY26" s="200">
        <v>3.91</v>
      </c>
      <c r="DZ26" s="200">
        <v>1.38</v>
      </c>
      <c r="EA26" s="200">
        <v>28.635260593804578</v>
      </c>
      <c r="EB26" s="200">
        <v>75.083120510774137</v>
      </c>
      <c r="EC26" s="200">
        <v>21.290636042402827</v>
      </c>
    </row>
    <row r="27" spans="1:133" x14ac:dyDescent="0.2">
      <c r="A27" s="69"/>
      <c r="B27" s="62"/>
      <c r="C27" s="110">
        <v>23</v>
      </c>
      <c r="D27" s="109">
        <v>0</v>
      </c>
      <c r="E27" s="109">
        <v>50</v>
      </c>
      <c r="F27" s="109">
        <v>35.139183055975792</v>
      </c>
      <c r="G27" s="109">
        <v>0</v>
      </c>
      <c r="H27" s="109">
        <v>24.163425579655947</v>
      </c>
      <c r="I27" s="109">
        <v>125</v>
      </c>
      <c r="J27" s="109">
        <v>18.199238578680202</v>
      </c>
      <c r="K27" s="109">
        <v>0</v>
      </c>
      <c r="L27" s="109">
        <v>0</v>
      </c>
      <c r="M27" s="109">
        <v>12.197798904619201</v>
      </c>
      <c r="N27" s="109">
        <v>52.663003095975235</v>
      </c>
      <c r="O27" s="109">
        <v>75.418004908954444</v>
      </c>
      <c r="P27" s="109">
        <v>1.43</v>
      </c>
      <c r="Q27" s="109">
        <v>9.9754098360655732</v>
      </c>
      <c r="R27" s="109">
        <v>203.57142857142858</v>
      </c>
      <c r="S27" s="109">
        <v>24.3220223787816</v>
      </c>
      <c r="T27" s="109">
        <v>52.12</v>
      </c>
      <c r="U27" s="109">
        <v>27.955500000000001</v>
      </c>
      <c r="V27" s="109">
        <v>23.318181818181817</v>
      </c>
      <c r="W27" s="109">
        <v>0</v>
      </c>
      <c r="X27" s="109">
        <v>26.158878504672899</v>
      </c>
      <c r="Y27" s="109">
        <v>36.939489795918369</v>
      </c>
      <c r="Z27" s="109">
        <v>0</v>
      </c>
      <c r="AA27" s="109">
        <v>16.099394273127754</v>
      </c>
      <c r="AB27" s="109">
        <v>125.66630434782608</v>
      </c>
      <c r="AC27" s="109">
        <v>41.527136999264009</v>
      </c>
      <c r="AD27" s="109">
        <v>20.223827918723455</v>
      </c>
      <c r="AE27" s="109">
        <v>50.981354268891067</v>
      </c>
      <c r="AF27" s="109">
        <v>8.2668181818181825</v>
      </c>
      <c r="AG27" s="109">
        <v>0</v>
      </c>
      <c r="AH27" s="109">
        <v>23.362499999999997</v>
      </c>
      <c r="AI27" s="109">
        <v>42.153846153846153</v>
      </c>
      <c r="AJ27" s="109">
        <v>4.153159560603239</v>
      </c>
      <c r="AK27" s="109">
        <v>59.737370801033592</v>
      </c>
      <c r="AL27" s="109">
        <v>1.39</v>
      </c>
      <c r="AM27" s="109">
        <v>2.02</v>
      </c>
      <c r="AN27" s="109">
        <v>3.91</v>
      </c>
      <c r="AO27" s="109">
        <v>1.38</v>
      </c>
      <c r="AP27" s="109">
        <v>28.635260593804578</v>
      </c>
      <c r="AQ27" s="109">
        <v>75.083120510774137</v>
      </c>
      <c r="AR27" s="185">
        <v>21.290636042402827</v>
      </c>
      <c r="AS27" s="109"/>
      <c r="AT27" s="184">
        <v>23</v>
      </c>
      <c r="AU27" s="109">
        <f>CO27*POLICY!$K24</f>
        <v>0</v>
      </c>
      <c r="AV27" s="109">
        <f>CP27*POLICY!$K24</f>
        <v>50</v>
      </c>
      <c r="AW27" s="109">
        <f>CQ27*POLICY!$K24</f>
        <v>35.139183055975792</v>
      </c>
      <c r="AX27" s="109">
        <f>CR27*POLICY!$K24</f>
        <v>0</v>
      </c>
      <c r="AY27" s="109">
        <f>CS27*POLICY!$K24</f>
        <v>24.163425579655947</v>
      </c>
      <c r="AZ27" s="109">
        <f>CT27*POLICY!$K24</f>
        <v>125</v>
      </c>
      <c r="BA27" s="109">
        <f>CU27*POLICY!$K24</f>
        <v>18.199238578680202</v>
      </c>
      <c r="BB27" s="109">
        <f>CV27*POLICY!$K24</f>
        <v>0</v>
      </c>
      <c r="BC27" s="109">
        <f>CW27*POLICY!$K24</f>
        <v>0</v>
      </c>
      <c r="BD27" s="109">
        <f>CX27*POLICY!$K24</f>
        <v>12.197798904619201</v>
      </c>
      <c r="BE27" s="109">
        <f>CY27*POLICY!$K24</f>
        <v>52.663003095975235</v>
      </c>
      <c r="BF27" s="109">
        <f>CZ27*POLICY!$K24</f>
        <v>75.418004908954444</v>
      </c>
      <c r="BG27" s="109">
        <f>DA27*POLICY!$K24</f>
        <v>1.43</v>
      </c>
      <c r="BH27" s="109">
        <f>DB27*POLICY!$K24</f>
        <v>9.9754098360655732</v>
      </c>
      <c r="BI27" s="109">
        <f>DC27*POLICY!$K24</f>
        <v>203.57142857142858</v>
      </c>
      <c r="BJ27" s="109">
        <f>DD27*POLICY!$K24</f>
        <v>24.3220223787816</v>
      </c>
      <c r="BK27" s="109">
        <f>DE27*POLICY!$K24</f>
        <v>52.12</v>
      </c>
      <c r="BL27" s="109">
        <f>DF27*POLICY!$K24</f>
        <v>27.955500000000001</v>
      </c>
      <c r="BM27" s="109">
        <f>DG27*POLICY!$K24</f>
        <v>23.318181818181817</v>
      </c>
      <c r="BN27" s="109">
        <f>DH27*POLICY!$K24</f>
        <v>0</v>
      </c>
      <c r="BO27" s="109">
        <f>DI27*POLICY!$K24</f>
        <v>26.158878504672899</v>
      </c>
      <c r="BP27" s="109">
        <f>DJ27*POLICY!$K24</f>
        <v>36.939489795918369</v>
      </c>
      <c r="BQ27" s="109">
        <f>DK27*POLICY!$K24</f>
        <v>0</v>
      </c>
      <c r="BR27" s="109">
        <f>DL27*POLICY!$K24</f>
        <v>16.099394273127754</v>
      </c>
      <c r="BS27" s="109">
        <f>DM27*POLICY!$K24</f>
        <v>125.66630434782608</v>
      </c>
      <c r="BT27" s="109">
        <f>DN27*POLICY!$K24</f>
        <v>41.527136999264009</v>
      </c>
      <c r="BU27" s="109">
        <f>DO27*POLICY!$K24</f>
        <v>20.223827918723455</v>
      </c>
      <c r="BV27" s="109">
        <f>DP27*POLICY!$K24</f>
        <v>50.981354268891067</v>
      </c>
      <c r="BW27" s="109">
        <f>DQ27*POLICY!$K24</f>
        <v>8.2668181818181825</v>
      </c>
      <c r="BX27" s="109">
        <f>DR27*POLICY!$K24</f>
        <v>0</v>
      </c>
      <c r="BY27" s="109">
        <f>DS27*POLICY!$K24</f>
        <v>23.362499999999997</v>
      </c>
      <c r="BZ27" s="109">
        <f>DT27*POLICY!$K24</f>
        <v>42.153846153846153</v>
      </c>
      <c r="CA27" s="109">
        <f>DU27*POLICY!$K24</f>
        <v>4.153159560603239</v>
      </c>
      <c r="CB27" s="109">
        <f>DV27*POLICY!$K24</f>
        <v>59.737370801033592</v>
      </c>
      <c r="CC27" s="109">
        <f>DW27*POLICY!$K24</f>
        <v>1.39</v>
      </c>
      <c r="CD27" s="109">
        <f>DX27*POLICY!$K24</f>
        <v>2.02</v>
      </c>
      <c r="CE27" s="109">
        <f>DY27*POLICY!$K24</f>
        <v>3.91</v>
      </c>
      <c r="CF27" s="109">
        <f>DZ27*POLICY!$K24</f>
        <v>1.38</v>
      </c>
      <c r="CG27" s="109">
        <f>EA27*POLICY!$K24</f>
        <v>28.635260593804578</v>
      </c>
      <c r="CH27" s="109">
        <f>EB27*POLICY!$K24</f>
        <v>75.083120510774137</v>
      </c>
      <c r="CI27" s="185">
        <f>EC27*POLICY!$K24</f>
        <v>21.290636042402827</v>
      </c>
      <c r="CJ27" s="109"/>
      <c r="CK27" t="s">
        <v>358</v>
      </c>
      <c r="CL27" s="14" t="s">
        <v>188</v>
      </c>
      <c r="CM27" s="22">
        <v>4</v>
      </c>
      <c r="CN27" s="23">
        <v>23</v>
      </c>
      <c r="CO27" s="200">
        <v>0</v>
      </c>
      <c r="CP27" s="200">
        <v>50</v>
      </c>
      <c r="CQ27" s="200">
        <v>35.139183055975792</v>
      </c>
      <c r="CR27" s="200">
        <v>0</v>
      </c>
      <c r="CS27" s="200">
        <v>24.163425579655947</v>
      </c>
      <c r="CT27" s="200">
        <v>125</v>
      </c>
      <c r="CU27" s="200">
        <v>18.199238578680202</v>
      </c>
      <c r="CV27" s="200">
        <v>0</v>
      </c>
      <c r="CW27" s="200">
        <v>0</v>
      </c>
      <c r="CX27" s="200">
        <v>12.197798904619201</v>
      </c>
      <c r="CY27" s="200">
        <v>52.663003095975235</v>
      </c>
      <c r="CZ27" s="200">
        <v>75.418004908954444</v>
      </c>
      <c r="DA27" s="200">
        <v>1.43</v>
      </c>
      <c r="DB27" s="200">
        <v>9.9754098360655732</v>
      </c>
      <c r="DC27" s="200">
        <v>203.57142857142858</v>
      </c>
      <c r="DD27" s="200">
        <v>24.3220223787816</v>
      </c>
      <c r="DE27" s="200">
        <v>52.12</v>
      </c>
      <c r="DF27" s="200">
        <v>27.955500000000001</v>
      </c>
      <c r="DG27" s="200">
        <v>23.318181818181817</v>
      </c>
      <c r="DH27" s="200">
        <v>0</v>
      </c>
      <c r="DI27" s="200">
        <v>26.158878504672899</v>
      </c>
      <c r="DJ27" s="200">
        <v>36.939489795918369</v>
      </c>
      <c r="DK27" s="200">
        <v>0</v>
      </c>
      <c r="DL27" s="200">
        <v>16.099394273127754</v>
      </c>
      <c r="DM27" s="200">
        <v>125.66630434782608</v>
      </c>
      <c r="DN27" s="200">
        <v>41.527136999264009</v>
      </c>
      <c r="DO27" s="200">
        <v>20.223827918723455</v>
      </c>
      <c r="DP27" s="200">
        <v>50.981354268891067</v>
      </c>
      <c r="DQ27" s="200">
        <v>8.2668181818181825</v>
      </c>
      <c r="DR27" s="200">
        <v>0</v>
      </c>
      <c r="DS27" s="200">
        <v>23.362499999999997</v>
      </c>
      <c r="DT27" s="200">
        <v>42.153846153846153</v>
      </c>
      <c r="DU27" s="200">
        <v>4.153159560603239</v>
      </c>
      <c r="DV27" s="200">
        <v>59.737370801033592</v>
      </c>
      <c r="DW27" s="200">
        <v>1.39</v>
      </c>
      <c r="DX27" s="200">
        <v>2.02</v>
      </c>
      <c r="DY27" s="200">
        <v>3.91</v>
      </c>
      <c r="DZ27" s="200">
        <v>1.38</v>
      </c>
      <c r="EA27" s="200">
        <v>28.635260593804578</v>
      </c>
      <c r="EB27" s="200">
        <v>75.083120510774137</v>
      </c>
      <c r="EC27" s="200">
        <v>21.290636042402827</v>
      </c>
    </row>
    <row r="28" spans="1:133" x14ac:dyDescent="0.2">
      <c r="A28" s="69"/>
      <c r="B28" s="62"/>
      <c r="C28" s="110">
        <v>24</v>
      </c>
      <c r="D28" s="109">
        <v>0</v>
      </c>
      <c r="E28" s="109">
        <v>50</v>
      </c>
      <c r="F28" s="109">
        <v>35.139183055975792</v>
      </c>
      <c r="G28" s="109">
        <v>0</v>
      </c>
      <c r="H28" s="109">
        <v>24.163425579655947</v>
      </c>
      <c r="I28" s="109">
        <v>125</v>
      </c>
      <c r="J28" s="109">
        <v>18.199238578680202</v>
      </c>
      <c r="K28" s="109">
        <v>0</v>
      </c>
      <c r="L28" s="109">
        <v>0</v>
      </c>
      <c r="M28" s="109">
        <v>12.197798904619201</v>
      </c>
      <c r="N28" s="109">
        <v>52.663003095975235</v>
      </c>
      <c r="O28" s="109">
        <v>75.418004908954444</v>
      </c>
      <c r="P28" s="109">
        <v>1.43</v>
      </c>
      <c r="Q28" s="109">
        <v>9.9754098360655732</v>
      </c>
      <c r="R28" s="109">
        <v>203.57142857142858</v>
      </c>
      <c r="S28" s="109">
        <v>24.3220223787816</v>
      </c>
      <c r="T28" s="109">
        <v>52.12</v>
      </c>
      <c r="U28" s="109">
        <v>27.955500000000001</v>
      </c>
      <c r="V28" s="109">
        <v>23.318181818181817</v>
      </c>
      <c r="W28" s="109">
        <v>0</v>
      </c>
      <c r="X28" s="109">
        <v>26.158878504672899</v>
      </c>
      <c r="Y28" s="109">
        <v>36.939489795918369</v>
      </c>
      <c r="Z28" s="109">
        <v>0</v>
      </c>
      <c r="AA28" s="109">
        <v>16.099394273127754</v>
      </c>
      <c r="AB28" s="109">
        <v>125.66630434782608</v>
      </c>
      <c r="AC28" s="109">
        <v>41.527136999264009</v>
      </c>
      <c r="AD28" s="109">
        <v>20.223827918723455</v>
      </c>
      <c r="AE28" s="109">
        <v>50.981354268891067</v>
      </c>
      <c r="AF28" s="109">
        <v>8.2668181818181825</v>
      </c>
      <c r="AG28" s="109">
        <v>0</v>
      </c>
      <c r="AH28" s="109">
        <v>23.362499999999997</v>
      </c>
      <c r="AI28" s="109">
        <v>42.153846153846153</v>
      </c>
      <c r="AJ28" s="109">
        <v>4.153159560603239</v>
      </c>
      <c r="AK28" s="109">
        <v>59.737370801033592</v>
      </c>
      <c r="AL28" s="109">
        <v>1.39</v>
      </c>
      <c r="AM28" s="109">
        <v>2.02</v>
      </c>
      <c r="AN28" s="109">
        <v>3.91</v>
      </c>
      <c r="AO28" s="109">
        <v>1.38</v>
      </c>
      <c r="AP28" s="109">
        <v>28.635260593804578</v>
      </c>
      <c r="AQ28" s="109">
        <v>75.083120510774137</v>
      </c>
      <c r="AR28" s="185">
        <v>21.290636042402827</v>
      </c>
      <c r="AS28" s="109"/>
      <c r="AT28" s="184">
        <v>24</v>
      </c>
      <c r="AU28" s="109">
        <f>CO28*POLICY!$K25</f>
        <v>0</v>
      </c>
      <c r="AV28" s="109">
        <f>CP28*POLICY!$K25</f>
        <v>50</v>
      </c>
      <c r="AW28" s="109">
        <f>CQ28*POLICY!$K25</f>
        <v>35.139183055975792</v>
      </c>
      <c r="AX28" s="109">
        <f>CR28*POLICY!$K25</f>
        <v>0</v>
      </c>
      <c r="AY28" s="109">
        <f>CS28*POLICY!$K25</f>
        <v>24.163425579655947</v>
      </c>
      <c r="AZ28" s="109">
        <f>CT28*POLICY!$K25</f>
        <v>125</v>
      </c>
      <c r="BA28" s="109">
        <f>CU28*POLICY!$K25</f>
        <v>18.199238578680202</v>
      </c>
      <c r="BB28" s="109">
        <f>CV28*POLICY!$K25</f>
        <v>0</v>
      </c>
      <c r="BC28" s="109">
        <f>CW28*POLICY!$K25</f>
        <v>0</v>
      </c>
      <c r="BD28" s="109">
        <f>CX28*POLICY!$K25</f>
        <v>12.197798904619201</v>
      </c>
      <c r="BE28" s="109">
        <f>CY28*POLICY!$K25</f>
        <v>52.663003095975235</v>
      </c>
      <c r="BF28" s="109">
        <f>CZ28*POLICY!$K25</f>
        <v>75.418004908954444</v>
      </c>
      <c r="BG28" s="109">
        <f>DA28*POLICY!$K25</f>
        <v>1.43</v>
      </c>
      <c r="BH28" s="109">
        <f>DB28*POLICY!$K25</f>
        <v>9.9754098360655732</v>
      </c>
      <c r="BI28" s="109">
        <f>DC28*POLICY!$K25</f>
        <v>203.57142857142858</v>
      </c>
      <c r="BJ28" s="109">
        <f>DD28*POLICY!$K25</f>
        <v>24.3220223787816</v>
      </c>
      <c r="BK28" s="109">
        <f>DE28*POLICY!$K25</f>
        <v>52.12</v>
      </c>
      <c r="BL28" s="109">
        <f>DF28*POLICY!$K25</f>
        <v>27.955500000000001</v>
      </c>
      <c r="BM28" s="109">
        <f>DG28*POLICY!$K25</f>
        <v>23.318181818181817</v>
      </c>
      <c r="BN28" s="109">
        <f>DH28*POLICY!$K25</f>
        <v>0</v>
      </c>
      <c r="BO28" s="109">
        <f>DI28*POLICY!$K25</f>
        <v>26.158878504672899</v>
      </c>
      <c r="BP28" s="109">
        <f>DJ28*POLICY!$K25</f>
        <v>36.939489795918369</v>
      </c>
      <c r="BQ28" s="109">
        <f>DK28*POLICY!$K25</f>
        <v>0</v>
      </c>
      <c r="BR28" s="109">
        <f>DL28*POLICY!$K25</f>
        <v>16.099394273127754</v>
      </c>
      <c r="BS28" s="109">
        <f>DM28*POLICY!$K25</f>
        <v>125.66630434782608</v>
      </c>
      <c r="BT28" s="109">
        <f>DN28*POLICY!$K25</f>
        <v>41.527136999264009</v>
      </c>
      <c r="BU28" s="109">
        <f>DO28*POLICY!$K25</f>
        <v>20.223827918723455</v>
      </c>
      <c r="BV28" s="109">
        <f>DP28*POLICY!$K25</f>
        <v>50.981354268891067</v>
      </c>
      <c r="BW28" s="109">
        <f>DQ28*POLICY!$K25</f>
        <v>8.2668181818181825</v>
      </c>
      <c r="BX28" s="109">
        <f>DR28*POLICY!$K25</f>
        <v>0</v>
      </c>
      <c r="BY28" s="109">
        <f>DS28*POLICY!$K25</f>
        <v>23.362499999999997</v>
      </c>
      <c r="BZ28" s="109">
        <f>DT28*POLICY!$K25</f>
        <v>42.153846153846153</v>
      </c>
      <c r="CA28" s="109">
        <f>DU28*POLICY!$K25</f>
        <v>4.153159560603239</v>
      </c>
      <c r="CB28" s="109">
        <f>DV28*POLICY!$K25</f>
        <v>59.737370801033592</v>
      </c>
      <c r="CC28" s="109">
        <f>DW28*POLICY!$K25</f>
        <v>1.39</v>
      </c>
      <c r="CD28" s="109">
        <f>DX28*POLICY!$K25</f>
        <v>2.02</v>
      </c>
      <c r="CE28" s="109">
        <f>DY28*POLICY!$K25</f>
        <v>3.91</v>
      </c>
      <c r="CF28" s="109">
        <f>DZ28*POLICY!$K25</f>
        <v>1.38</v>
      </c>
      <c r="CG28" s="109">
        <f>EA28*POLICY!$K25</f>
        <v>28.635260593804578</v>
      </c>
      <c r="CH28" s="109">
        <f>EB28*POLICY!$K25</f>
        <v>75.083120510774137</v>
      </c>
      <c r="CI28" s="185">
        <f>EC28*POLICY!$K25</f>
        <v>21.290636042402827</v>
      </c>
      <c r="CJ28" s="109"/>
      <c r="CK28" t="s">
        <v>363</v>
      </c>
      <c r="CL28" s="14" t="s">
        <v>188</v>
      </c>
      <c r="CM28" s="22">
        <v>4</v>
      </c>
      <c r="CN28" s="23">
        <v>24</v>
      </c>
      <c r="CO28" s="200">
        <v>0</v>
      </c>
      <c r="CP28" s="200">
        <v>50</v>
      </c>
      <c r="CQ28" s="200">
        <v>35.139183055975792</v>
      </c>
      <c r="CR28" s="200">
        <v>0</v>
      </c>
      <c r="CS28" s="200">
        <v>24.163425579655947</v>
      </c>
      <c r="CT28" s="200">
        <v>125</v>
      </c>
      <c r="CU28" s="200">
        <v>18.199238578680202</v>
      </c>
      <c r="CV28" s="200">
        <v>0</v>
      </c>
      <c r="CW28" s="200">
        <v>0</v>
      </c>
      <c r="CX28" s="200">
        <v>12.197798904619201</v>
      </c>
      <c r="CY28" s="200">
        <v>52.663003095975235</v>
      </c>
      <c r="CZ28" s="200">
        <v>75.418004908954444</v>
      </c>
      <c r="DA28" s="200">
        <v>1.43</v>
      </c>
      <c r="DB28" s="200">
        <v>9.9754098360655732</v>
      </c>
      <c r="DC28" s="200">
        <v>203.57142857142858</v>
      </c>
      <c r="DD28" s="200">
        <v>24.3220223787816</v>
      </c>
      <c r="DE28" s="200">
        <v>52.12</v>
      </c>
      <c r="DF28" s="200">
        <v>27.955500000000001</v>
      </c>
      <c r="DG28" s="200">
        <v>23.318181818181817</v>
      </c>
      <c r="DH28" s="200">
        <v>0</v>
      </c>
      <c r="DI28" s="200">
        <v>26.158878504672899</v>
      </c>
      <c r="DJ28" s="200">
        <v>36.939489795918369</v>
      </c>
      <c r="DK28" s="200">
        <v>0</v>
      </c>
      <c r="DL28" s="200">
        <v>16.099394273127754</v>
      </c>
      <c r="DM28" s="200">
        <v>125.66630434782608</v>
      </c>
      <c r="DN28" s="200">
        <v>41.527136999264009</v>
      </c>
      <c r="DO28" s="200">
        <v>20.223827918723455</v>
      </c>
      <c r="DP28" s="200">
        <v>50.981354268891067</v>
      </c>
      <c r="DQ28" s="200">
        <v>8.2668181818181825</v>
      </c>
      <c r="DR28" s="200">
        <v>0</v>
      </c>
      <c r="DS28" s="200">
        <v>23.362499999999997</v>
      </c>
      <c r="DT28" s="200">
        <v>42.153846153846153</v>
      </c>
      <c r="DU28" s="200">
        <v>4.153159560603239</v>
      </c>
      <c r="DV28" s="200">
        <v>59.737370801033592</v>
      </c>
      <c r="DW28" s="200">
        <v>1.39</v>
      </c>
      <c r="DX28" s="200">
        <v>2.02</v>
      </c>
      <c r="DY28" s="200">
        <v>3.91</v>
      </c>
      <c r="DZ28" s="200">
        <v>1.38</v>
      </c>
      <c r="EA28" s="200">
        <v>28.635260593804578</v>
      </c>
      <c r="EB28" s="200">
        <v>75.083120510774137</v>
      </c>
      <c r="EC28" s="200">
        <v>21.290636042402827</v>
      </c>
    </row>
    <row r="29" spans="1:133" x14ac:dyDescent="0.2">
      <c r="A29" s="69"/>
      <c r="B29" s="62"/>
      <c r="C29" s="110">
        <v>25</v>
      </c>
      <c r="D29" s="109">
        <v>0</v>
      </c>
      <c r="E29" s="109">
        <v>50</v>
      </c>
      <c r="F29" s="109">
        <v>35.139183055975792</v>
      </c>
      <c r="G29" s="109">
        <v>0</v>
      </c>
      <c r="H29" s="109">
        <v>24.163425579655947</v>
      </c>
      <c r="I29" s="109">
        <v>125</v>
      </c>
      <c r="J29" s="109">
        <v>18.199238578680202</v>
      </c>
      <c r="K29" s="109">
        <v>0</v>
      </c>
      <c r="L29" s="109">
        <v>0</v>
      </c>
      <c r="M29" s="109">
        <v>12.197798904619201</v>
      </c>
      <c r="N29" s="109">
        <v>52.663003095975235</v>
      </c>
      <c r="O29" s="109">
        <v>75.418004908954444</v>
      </c>
      <c r="P29" s="109">
        <v>1.43</v>
      </c>
      <c r="Q29" s="109">
        <v>9.9754098360655732</v>
      </c>
      <c r="R29" s="109">
        <v>203.57142857142858</v>
      </c>
      <c r="S29" s="109">
        <v>24.3220223787816</v>
      </c>
      <c r="T29" s="109">
        <v>52.12</v>
      </c>
      <c r="U29" s="109">
        <v>27.955500000000001</v>
      </c>
      <c r="V29" s="109">
        <v>23.318181818181817</v>
      </c>
      <c r="W29" s="109">
        <v>0</v>
      </c>
      <c r="X29" s="109">
        <v>26.158878504672899</v>
      </c>
      <c r="Y29" s="109">
        <v>36.939489795918369</v>
      </c>
      <c r="Z29" s="109">
        <v>0</v>
      </c>
      <c r="AA29" s="109">
        <v>16.099394273127754</v>
      </c>
      <c r="AB29" s="109">
        <v>125.66630434782608</v>
      </c>
      <c r="AC29" s="109">
        <v>41.527136999264009</v>
      </c>
      <c r="AD29" s="109">
        <v>20.223827918723455</v>
      </c>
      <c r="AE29" s="109">
        <v>50.981354268891067</v>
      </c>
      <c r="AF29" s="109">
        <v>8.2668181818181825</v>
      </c>
      <c r="AG29" s="109">
        <v>0</v>
      </c>
      <c r="AH29" s="109">
        <v>23.362499999999997</v>
      </c>
      <c r="AI29" s="109">
        <v>42.153846153846153</v>
      </c>
      <c r="AJ29" s="109">
        <v>4.153159560603239</v>
      </c>
      <c r="AK29" s="109">
        <v>59.737370801033592</v>
      </c>
      <c r="AL29" s="109">
        <v>1.39</v>
      </c>
      <c r="AM29" s="109">
        <v>2.02</v>
      </c>
      <c r="AN29" s="109">
        <v>3.91</v>
      </c>
      <c r="AO29" s="109">
        <v>1.38</v>
      </c>
      <c r="AP29" s="109">
        <v>28.635260593804578</v>
      </c>
      <c r="AQ29" s="109">
        <v>75.083120510774137</v>
      </c>
      <c r="AR29" s="185">
        <v>21.290636042402827</v>
      </c>
      <c r="AS29" s="109"/>
      <c r="AT29" s="184">
        <v>25</v>
      </c>
      <c r="AU29" s="109">
        <f>CO29*POLICY!$K26</f>
        <v>0</v>
      </c>
      <c r="AV29" s="109">
        <f>CP29*POLICY!$K26</f>
        <v>50</v>
      </c>
      <c r="AW29" s="109">
        <f>CQ29*POLICY!$K26</f>
        <v>35.139183055975792</v>
      </c>
      <c r="AX29" s="109">
        <f>CR29*POLICY!$K26</f>
        <v>0</v>
      </c>
      <c r="AY29" s="109">
        <f>CS29*POLICY!$K26</f>
        <v>24.163425579655947</v>
      </c>
      <c r="AZ29" s="109">
        <f>CT29*POLICY!$K26</f>
        <v>125</v>
      </c>
      <c r="BA29" s="109">
        <f>CU29*POLICY!$K26</f>
        <v>18.199238578680202</v>
      </c>
      <c r="BB29" s="109">
        <f>CV29*POLICY!$K26</f>
        <v>0</v>
      </c>
      <c r="BC29" s="109">
        <f>CW29*POLICY!$K26</f>
        <v>0</v>
      </c>
      <c r="BD29" s="109">
        <f>CX29*POLICY!$K26</f>
        <v>12.197798904619201</v>
      </c>
      <c r="BE29" s="109">
        <f>CY29*POLICY!$K26</f>
        <v>52.663003095975235</v>
      </c>
      <c r="BF29" s="109">
        <f>CZ29*POLICY!$K26</f>
        <v>75.418004908954444</v>
      </c>
      <c r="BG29" s="109">
        <f>DA29*POLICY!$K26</f>
        <v>1.43</v>
      </c>
      <c r="BH29" s="109">
        <f>DB29*POLICY!$K26</f>
        <v>9.9754098360655732</v>
      </c>
      <c r="BI29" s="109">
        <f>DC29*POLICY!$K26</f>
        <v>203.57142857142858</v>
      </c>
      <c r="BJ29" s="109">
        <f>DD29*POLICY!$K26</f>
        <v>24.3220223787816</v>
      </c>
      <c r="BK29" s="109">
        <f>DE29*POLICY!$K26</f>
        <v>52.12</v>
      </c>
      <c r="BL29" s="109">
        <f>DF29*POLICY!$K26</f>
        <v>27.955500000000001</v>
      </c>
      <c r="BM29" s="109">
        <f>DG29*POLICY!$K26</f>
        <v>23.318181818181817</v>
      </c>
      <c r="BN29" s="109">
        <f>DH29*POLICY!$K26</f>
        <v>0</v>
      </c>
      <c r="BO29" s="109">
        <f>DI29*POLICY!$K26</f>
        <v>26.158878504672899</v>
      </c>
      <c r="BP29" s="109">
        <f>DJ29*POLICY!$K26</f>
        <v>36.939489795918369</v>
      </c>
      <c r="BQ29" s="109">
        <f>DK29*POLICY!$K26</f>
        <v>0</v>
      </c>
      <c r="BR29" s="109">
        <f>DL29*POLICY!$K26</f>
        <v>16.099394273127754</v>
      </c>
      <c r="BS29" s="109">
        <f>DM29*POLICY!$K26</f>
        <v>125.66630434782608</v>
      </c>
      <c r="BT29" s="109">
        <f>DN29*POLICY!$K26</f>
        <v>41.527136999264009</v>
      </c>
      <c r="BU29" s="109">
        <f>DO29*POLICY!$K26</f>
        <v>20.223827918723455</v>
      </c>
      <c r="BV29" s="109">
        <f>DP29*POLICY!$K26</f>
        <v>50.981354268891067</v>
      </c>
      <c r="BW29" s="109">
        <f>DQ29*POLICY!$K26</f>
        <v>8.2668181818181825</v>
      </c>
      <c r="BX29" s="109">
        <f>DR29*POLICY!$K26</f>
        <v>0</v>
      </c>
      <c r="BY29" s="109">
        <f>DS29*POLICY!$K26</f>
        <v>23.362499999999997</v>
      </c>
      <c r="BZ29" s="109">
        <f>DT29*POLICY!$K26</f>
        <v>42.153846153846153</v>
      </c>
      <c r="CA29" s="109">
        <f>DU29*POLICY!$K26</f>
        <v>4.153159560603239</v>
      </c>
      <c r="CB29" s="109">
        <f>DV29*POLICY!$K26</f>
        <v>59.737370801033592</v>
      </c>
      <c r="CC29" s="109">
        <f>DW29*POLICY!$K26</f>
        <v>1.39</v>
      </c>
      <c r="CD29" s="109">
        <f>DX29*POLICY!$K26</f>
        <v>2.02</v>
      </c>
      <c r="CE29" s="109">
        <f>DY29*POLICY!$K26</f>
        <v>3.91</v>
      </c>
      <c r="CF29" s="109">
        <f>DZ29*POLICY!$K26</f>
        <v>1.38</v>
      </c>
      <c r="CG29" s="109">
        <f>EA29*POLICY!$K26</f>
        <v>28.635260593804578</v>
      </c>
      <c r="CH29" s="109">
        <f>EB29*POLICY!$K26</f>
        <v>75.083120510774137</v>
      </c>
      <c r="CI29" s="185">
        <f>EC29*POLICY!$K26</f>
        <v>21.290636042402827</v>
      </c>
      <c r="CJ29" s="109"/>
      <c r="CK29" t="s">
        <v>357</v>
      </c>
      <c r="CL29" s="14" t="s">
        <v>188</v>
      </c>
      <c r="CM29" s="22">
        <v>4</v>
      </c>
      <c r="CN29" s="23">
        <v>25</v>
      </c>
      <c r="CO29" s="200">
        <v>0</v>
      </c>
      <c r="CP29" s="200">
        <v>50</v>
      </c>
      <c r="CQ29" s="200">
        <v>35.139183055975792</v>
      </c>
      <c r="CR29" s="200">
        <v>0</v>
      </c>
      <c r="CS29" s="200">
        <v>24.163425579655947</v>
      </c>
      <c r="CT29" s="200">
        <v>125</v>
      </c>
      <c r="CU29" s="200">
        <v>18.199238578680202</v>
      </c>
      <c r="CV29" s="200">
        <v>0</v>
      </c>
      <c r="CW29" s="200">
        <v>0</v>
      </c>
      <c r="CX29" s="200">
        <v>12.197798904619201</v>
      </c>
      <c r="CY29" s="200">
        <v>52.663003095975235</v>
      </c>
      <c r="CZ29" s="200">
        <v>75.418004908954444</v>
      </c>
      <c r="DA29" s="200">
        <v>1.43</v>
      </c>
      <c r="DB29" s="200">
        <v>9.9754098360655732</v>
      </c>
      <c r="DC29" s="200">
        <v>203.57142857142858</v>
      </c>
      <c r="DD29" s="200">
        <v>24.3220223787816</v>
      </c>
      <c r="DE29" s="200">
        <v>52.12</v>
      </c>
      <c r="DF29" s="200">
        <v>27.955500000000001</v>
      </c>
      <c r="DG29" s="200">
        <v>23.318181818181817</v>
      </c>
      <c r="DH29" s="200">
        <v>0</v>
      </c>
      <c r="DI29" s="200">
        <v>26.158878504672899</v>
      </c>
      <c r="DJ29" s="200">
        <v>36.939489795918369</v>
      </c>
      <c r="DK29" s="200">
        <v>0</v>
      </c>
      <c r="DL29" s="200">
        <v>16.099394273127754</v>
      </c>
      <c r="DM29" s="200">
        <v>125.66630434782608</v>
      </c>
      <c r="DN29" s="200">
        <v>41.527136999264009</v>
      </c>
      <c r="DO29" s="200">
        <v>20.223827918723455</v>
      </c>
      <c r="DP29" s="200">
        <v>50.981354268891067</v>
      </c>
      <c r="DQ29" s="200">
        <v>8.2668181818181825</v>
      </c>
      <c r="DR29" s="200">
        <v>0</v>
      </c>
      <c r="DS29" s="200">
        <v>23.362499999999997</v>
      </c>
      <c r="DT29" s="200">
        <v>42.153846153846153</v>
      </c>
      <c r="DU29" s="200">
        <v>4.153159560603239</v>
      </c>
      <c r="DV29" s="200">
        <v>59.737370801033592</v>
      </c>
      <c r="DW29" s="200">
        <v>1.39</v>
      </c>
      <c r="DX29" s="200">
        <v>2.02</v>
      </c>
      <c r="DY29" s="200">
        <v>3.91</v>
      </c>
      <c r="DZ29" s="200">
        <v>1.38</v>
      </c>
      <c r="EA29" s="200">
        <v>28.635260593804578</v>
      </c>
      <c r="EB29" s="200">
        <v>75.083120510774137</v>
      </c>
      <c r="EC29" s="200">
        <v>21.290636042402827</v>
      </c>
    </row>
    <row r="30" spans="1:133" x14ac:dyDescent="0.2">
      <c r="A30" s="69"/>
      <c r="B30" s="62"/>
      <c r="C30" s="110">
        <v>26</v>
      </c>
      <c r="D30" s="109">
        <v>0</v>
      </c>
      <c r="E30" s="109">
        <v>50</v>
      </c>
      <c r="F30" s="109">
        <v>35.139183055975792</v>
      </c>
      <c r="G30" s="109">
        <v>0</v>
      </c>
      <c r="H30" s="109">
        <v>24.163425579655947</v>
      </c>
      <c r="I30" s="109">
        <v>125</v>
      </c>
      <c r="J30" s="109">
        <v>18.199238578680202</v>
      </c>
      <c r="K30" s="109">
        <v>0</v>
      </c>
      <c r="L30" s="109">
        <v>0</v>
      </c>
      <c r="M30" s="109">
        <v>12.197798904619201</v>
      </c>
      <c r="N30" s="109">
        <v>52.663003095975235</v>
      </c>
      <c r="O30" s="109">
        <v>75.418004908954444</v>
      </c>
      <c r="P30" s="109">
        <v>1.43</v>
      </c>
      <c r="Q30" s="109">
        <v>9.9754098360655732</v>
      </c>
      <c r="R30" s="109">
        <v>203.57142857142858</v>
      </c>
      <c r="S30" s="109">
        <v>24.3220223787816</v>
      </c>
      <c r="T30" s="109">
        <v>52.12</v>
      </c>
      <c r="U30" s="109">
        <v>27.955500000000001</v>
      </c>
      <c r="V30" s="109">
        <v>23.318181818181817</v>
      </c>
      <c r="W30" s="109">
        <v>0</v>
      </c>
      <c r="X30" s="109">
        <v>26.158878504672899</v>
      </c>
      <c r="Y30" s="109">
        <v>36.939489795918369</v>
      </c>
      <c r="Z30" s="109">
        <v>0</v>
      </c>
      <c r="AA30" s="109">
        <v>16.099394273127754</v>
      </c>
      <c r="AB30" s="109">
        <v>125.66630434782608</v>
      </c>
      <c r="AC30" s="109">
        <v>41.527136999264009</v>
      </c>
      <c r="AD30" s="109">
        <v>20.223827918723455</v>
      </c>
      <c r="AE30" s="109">
        <v>50.981354268891067</v>
      </c>
      <c r="AF30" s="109">
        <v>8.2668181818181825</v>
      </c>
      <c r="AG30" s="109">
        <v>0</v>
      </c>
      <c r="AH30" s="109">
        <v>23.362499999999997</v>
      </c>
      <c r="AI30" s="109">
        <v>42.153846153846153</v>
      </c>
      <c r="AJ30" s="109">
        <v>4.153159560603239</v>
      </c>
      <c r="AK30" s="109">
        <v>59.737370801033592</v>
      </c>
      <c r="AL30" s="109">
        <v>1.39</v>
      </c>
      <c r="AM30" s="109">
        <v>2.02</v>
      </c>
      <c r="AN30" s="109">
        <v>3.91</v>
      </c>
      <c r="AO30" s="109">
        <v>1.38</v>
      </c>
      <c r="AP30" s="109">
        <v>28.635260593804578</v>
      </c>
      <c r="AQ30" s="109">
        <v>75.083120510774137</v>
      </c>
      <c r="AR30" s="185">
        <v>21.290636042402827</v>
      </c>
      <c r="AS30" s="109"/>
      <c r="AT30" s="184">
        <v>26</v>
      </c>
      <c r="AU30" s="109">
        <f>CO30*POLICY!$K27</f>
        <v>0</v>
      </c>
      <c r="AV30" s="109">
        <f>CP30*POLICY!$K27</f>
        <v>50</v>
      </c>
      <c r="AW30" s="109">
        <f>CQ30*POLICY!$K27</f>
        <v>35.139183055975792</v>
      </c>
      <c r="AX30" s="109">
        <f>CR30*POLICY!$K27</f>
        <v>0</v>
      </c>
      <c r="AY30" s="109">
        <f>CS30*POLICY!$K27</f>
        <v>24.163425579655947</v>
      </c>
      <c r="AZ30" s="109">
        <f>CT30*POLICY!$K27</f>
        <v>125</v>
      </c>
      <c r="BA30" s="109">
        <f>CU30*POLICY!$K27</f>
        <v>18.199238578680202</v>
      </c>
      <c r="BB30" s="109">
        <f>CV30*POLICY!$K27</f>
        <v>0</v>
      </c>
      <c r="BC30" s="109">
        <f>CW30*POLICY!$K27</f>
        <v>0</v>
      </c>
      <c r="BD30" s="109">
        <f>CX30*POLICY!$K27</f>
        <v>12.197798904619201</v>
      </c>
      <c r="BE30" s="109">
        <f>CY30*POLICY!$K27</f>
        <v>52.663003095975235</v>
      </c>
      <c r="BF30" s="109">
        <f>CZ30*POLICY!$K27</f>
        <v>75.418004908954444</v>
      </c>
      <c r="BG30" s="109">
        <f>DA30*POLICY!$K27</f>
        <v>1.43</v>
      </c>
      <c r="BH30" s="109">
        <f>DB30*POLICY!$K27</f>
        <v>9.9754098360655732</v>
      </c>
      <c r="BI30" s="109">
        <f>DC30*POLICY!$K27</f>
        <v>203.57142857142858</v>
      </c>
      <c r="BJ30" s="109">
        <f>DD30*POLICY!$K27</f>
        <v>24.3220223787816</v>
      </c>
      <c r="BK30" s="109">
        <f>DE30*POLICY!$K27</f>
        <v>52.12</v>
      </c>
      <c r="BL30" s="109">
        <f>DF30*POLICY!$K27</f>
        <v>27.955500000000001</v>
      </c>
      <c r="BM30" s="109">
        <f>DG30*POLICY!$K27</f>
        <v>23.318181818181817</v>
      </c>
      <c r="BN30" s="109">
        <f>DH30*POLICY!$K27</f>
        <v>0</v>
      </c>
      <c r="BO30" s="109">
        <f>DI30*POLICY!$K27</f>
        <v>26.158878504672899</v>
      </c>
      <c r="BP30" s="109">
        <f>DJ30*POLICY!$K27</f>
        <v>36.939489795918369</v>
      </c>
      <c r="BQ30" s="109">
        <f>DK30*POLICY!$K27</f>
        <v>0</v>
      </c>
      <c r="BR30" s="109">
        <f>DL30*POLICY!$K27</f>
        <v>16.099394273127754</v>
      </c>
      <c r="BS30" s="109">
        <f>DM30*POLICY!$K27</f>
        <v>125.66630434782608</v>
      </c>
      <c r="BT30" s="109">
        <f>DN30*POLICY!$K27</f>
        <v>41.527136999264009</v>
      </c>
      <c r="BU30" s="109">
        <f>DO30*POLICY!$K27</f>
        <v>20.223827918723455</v>
      </c>
      <c r="BV30" s="109">
        <f>DP30*POLICY!$K27</f>
        <v>50.981354268891067</v>
      </c>
      <c r="BW30" s="109">
        <f>DQ30*POLICY!$K27</f>
        <v>8.2668181818181825</v>
      </c>
      <c r="BX30" s="109">
        <f>DR30*POLICY!$K27</f>
        <v>0</v>
      </c>
      <c r="BY30" s="109">
        <f>DS30*POLICY!$K27</f>
        <v>23.362499999999997</v>
      </c>
      <c r="BZ30" s="109">
        <f>DT30*POLICY!$K27</f>
        <v>42.153846153846153</v>
      </c>
      <c r="CA30" s="109">
        <f>DU30*POLICY!$K27</f>
        <v>4.153159560603239</v>
      </c>
      <c r="CB30" s="109">
        <f>DV30*POLICY!$K27</f>
        <v>59.737370801033592</v>
      </c>
      <c r="CC30" s="109">
        <f>DW30*POLICY!$K27</f>
        <v>1.39</v>
      </c>
      <c r="CD30" s="109">
        <f>DX30*POLICY!$K27</f>
        <v>2.02</v>
      </c>
      <c r="CE30" s="109">
        <f>DY30*POLICY!$K27</f>
        <v>3.91</v>
      </c>
      <c r="CF30" s="109">
        <f>DZ30*POLICY!$K27</f>
        <v>1.38</v>
      </c>
      <c r="CG30" s="109">
        <f>EA30*POLICY!$K27</f>
        <v>28.635260593804578</v>
      </c>
      <c r="CH30" s="109">
        <f>EB30*POLICY!$K27</f>
        <v>75.083120510774137</v>
      </c>
      <c r="CI30" s="185">
        <f>EC30*POLICY!$K27</f>
        <v>21.290636042402827</v>
      </c>
      <c r="CJ30" s="109"/>
      <c r="CK30" t="s">
        <v>360</v>
      </c>
      <c r="CL30" s="14" t="s">
        <v>188</v>
      </c>
      <c r="CM30" s="22">
        <v>4</v>
      </c>
      <c r="CN30" s="23">
        <v>26</v>
      </c>
      <c r="CO30" s="200">
        <v>0</v>
      </c>
      <c r="CP30" s="200">
        <v>50</v>
      </c>
      <c r="CQ30" s="200">
        <v>35.139183055975792</v>
      </c>
      <c r="CR30" s="200">
        <v>0</v>
      </c>
      <c r="CS30" s="200">
        <v>24.163425579655947</v>
      </c>
      <c r="CT30" s="200">
        <v>125</v>
      </c>
      <c r="CU30" s="200">
        <v>18.199238578680202</v>
      </c>
      <c r="CV30" s="200">
        <v>0</v>
      </c>
      <c r="CW30" s="200">
        <v>0</v>
      </c>
      <c r="CX30" s="200">
        <v>12.197798904619201</v>
      </c>
      <c r="CY30" s="200">
        <v>52.663003095975235</v>
      </c>
      <c r="CZ30" s="200">
        <v>75.418004908954444</v>
      </c>
      <c r="DA30" s="200">
        <v>1.43</v>
      </c>
      <c r="DB30" s="200">
        <v>9.9754098360655732</v>
      </c>
      <c r="DC30" s="200">
        <v>203.57142857142858</v>
      </c>
      <c r="DD30" s="200">
        <v>24.3220223787816</v>
      </c>
      <c r="DE30" s="200">
        <v>52.12</v>
      </c>
      <c r="DF30" s="200">
        <v>27.955500000000001</v>
      </c>
      <c r="DG30" s="200">
        <v>23.318181818181817</v>
      </c>
      <c r="DH30" s="200">
        <v>0</v>
      </c>
      <c r="DI30" s="200">
        <v>26.158878504672899</v>
      </c>
      <c r="DJ30" s="200">
        <v>36.939489795918369</v>
      </c>
      <c r="DK30" s="200">
        <v>0</v>
      </c>
      <c r="DL30" s="200">
        <v>16.099394273127754</v>
      </c>
      <c r="DM30" s="200">
        <v>125.66630434782608</v>
      </c>
      <c r="DN30" s="200">
        <v>41.527136999264009</v>
      </c>
      <c r="DO30" s="200">
        <v>20.223827918723455</v>
      </c>
      <c r="DP30" s="200">
        <v>50.981354268891067</v>
      </c>
      <c r="DQ30" s="200">
        <v>8.2668181818181825</v>
      </c>
      <c r="DR30" s="200">
        <v>0</v>
      </c>
      <c r="DS30" s="200">
        <v>23.362499999999997</v>
      </c>
      <c r="DT30" s="200">
        <v>42.153846153846153</v>
      </c>
      <c r="DU30" s="200">
        <v>4.153159560603239</v>
      </c>
      <c r="DV30" s="200">
        <v>59.737370801033592</v>
      </c>
      <c r="DW30" s="200">
        <v>1.39</v>
      </c>
      <c r="DX30" s="200">
        <v>2.02</v>
      </c>
      <c r="DY30" s="200">
        <v>3.91</v>
      </c>
      <c r="DZ30" s="200">
        <v>1.38</v>
      </c>
      <c r="EA30" s="200">
        <v>28.635260593804578</v>
      </c>
      <c r="EB30" s="200">
        <v>75.083120510774137</v>
      </c>
      <c r="EC30" s="200">
        <v>21.290636042402827</v>
      </c>
    </row>
    <row r="31" spans="1:133" x14ac:dyDescent="0.2">
      <c r="A31" s="69"/>
      <c r="B31" s="62"/>
      <c r="C31" s="110">
        <v>27</v>
      </c>
      <c r="D31" s="109">
        <v>0</v>
      </c>
      <c r="E31" s="109">
        <v>50</v>
      </c>
      <c r="F31" s="109">
        <v>35.139183055975792</v>
      </c>
      <c r="G31" s="109">
        <v>0</v>
      </c>
      <c r="H31" s="109">
        <v>24.163425579655947</v>
      </c>
      <c r="I31" s="109">
        <v>125</v>
      </c>
      <c r="J31" s="109">
        <v>18.199238578680202</v>
      </c>
      <c r="K31" s="109">
        <v>0</v>
      </c>
      <c r="L31" s="109">
        <v>0</v>
      </c>
      <c r="M31" s="109">
        <v>12.197798904619201</v>
      </c>
      <c r="N31" s="109">
        <v>52.663003095975235</v>
      </c>
      <c r="O31" s="109">
        <v>75.418004908954444</v>
      </c>
      <c r="P31" s="109">
        <v>1.43</v>
      </c>
      <c r="Q31" s="109">
        <v>9.9754098360655732</v>
      </c>
      <c r="R31" s="109">
        <v>203.57142857142858</v>
      </c>
      <c r="S31" s="109">
        <v>24.3220223787816</v>
      </c>
      <c r="T31" s="109">
        <v>52.12</v>
      </c>
      <c r="U31" s="109">
        <v>27.955500000000001</v>
      </c>
      <c r="V31" s="109">
        <v>23.318181818181817</v>
      </c>
      <c r="W31" s="109">
        <v>0</v>
      </c>
      <c r="X31" s="109">
        <v>26.158878504672899</v>
      </c>
      <c r="Y31" s="109">
        <v>36.939489795918369</v>
      </c>
      <c r="Z31" s="109">
        <v>0</v>
      </c>
      <c r="AA31" s="109">
        <v>16.099394273127754</v>
      </c>
      <c r="AB31" s="109">
        <v>125.66630434782608</v>
      </c>
      <c r="AC31" s="109">
        <v>41.527136999264009</v>
      </c>
      <c r="AD31" s="109">
        <v>20.223827918723455</v>
      </c>
      <c r="AE31" s="109">
        <v>50.981354268891067</v>
      </c>
      <c r="AF31" s="109">
        <v>8.2668181818181825</v>
      </c>
      <c r="AG31" s="109">
        <v>0</v>
      </c>
      <c r="AH31" s="109">
        <v>23.362499999999997</v>
      </c>
      <c r="AI31" s="109">
        <v>42.153846153846153</v>
      </c>
      <c r="AJ31" s="109">
        <v>4.153159560603239</v>
      </c>
      <c r="AK31" s="109">
        <v>59.737370801033592</v>
      </c>
      <c r="AL31" s="109">
        <v>1.39</v>
      </c>
      <c r="AM31" s="109">
        <v>2.02</v>
      </c>
      <c r="AN31" s="109">
        <v>3.91</v>
      </c>
      <c r="AO31" s="109">
        <v>1.38</v>
      </c>
      <c r="AP31" s="109">
        <v>28.635260593804578</v>
      </c>
      <c r="AQ31" s="109">
        <v>75.083120510774137</v>
      </c>
      <c r="AR31" s="185">
        <v>21.290636042402827</v>
      </c>
      <c r="AS31" s="109"/>
      <c r="AT31" s="184">
        <v>27</v>
      </c>
      <c r="AU31" s="109">
        <f>CO31*POLICY!$K28</f>
        <v>0</v>
      </c>
      <c r="AV31" s="109">
        <f>CP31*POLICY!$K28</f>
        <v>50</v>
      </c>
      <c r="AW31" s="109">
        <f>CQ31*POLICY!$K28</f>
        <v>35.139183055975792</v>
      </c>
      <c r="AX31" s="109">
        <f>CR31*POLICY!$K28</f>
        <v>0</v>
      </c>
      <c r="AY31" s="109">
        <f>CS31*POLICY!$K28</f>
        <v>24.163425579655947</v>
      </c>
      <c r="AZ31" s="109">
        <f>CT31*POLICY!$K28</f>
        <v>125</v>
      </c>
      <c r="BA31" s="109">
        <f>CU31*POLICY!$K28</f>
        <v>18.199238578680202</v>
      </c>
      <c r="BB31" s="109">
        <f>CV31*POLICY!$K28</f>
        <v>0</v>
      </c>
      <c r="BC31" s="109">
        <f>CW31*POLICY!$K28</f>
        <v>0</v>
      </c>
      <c r="BD31" s="109">
        <f>CX31*POLICY!$K28</f>
        <v>12.197798904619201</v>
      </c>
      <c r="BE31" s="109">
        <f>CY31*POLICY!$K28</f>
        <v>52.663003095975235</v>
      </c>
      <c r="BF31" s="109">
        <f>CZ31*POLICY!$K28</f>
        <v>75.418004908954444</v>
      </c>
      <c r="BG31" s="109">
        <f>DA31*POLICY!$K28</f>
        <v>1.43</v>
      </c>
      <c r="BH31" s="109">
        <f>DB31*POLICY!$K28</f>
        <v>9.9754098360655732</v>
      </c>
      <c r="BI31" s="109">
        <f>DC31*POLICY!$K28</f>
        <v>203.57142857142858</v>
      </c>
      <c r="BJ31" s="109">
        <f>DD31*POLICY!$K28</f>
        <v>24.3220223787816</v>
      </c>
      <c r="BK31" s="109">
        <f>DE31*POLICY!$K28</f>
        <v>52.12</v>
      </c>
      <c r="BL31" s="109">
        <f>DF31*POLICY!$K28</f>
        <v>27.955500000000001</v>
      </c>
      <c r="BM31" s="109">
        <f>DG31*POLICY!$K28</f>
        <v>23.318181818181817</v>
      </c>
      <c r="BN31" s="109">
        <f>DH31*POLICY!$K28</f>
        <v>0</v>
      </c>
      <c r="BO31" s="109">
        <f>DI31*POLICY!$K28</f>
        <v>26.158878504672899</v>
      </c>
      <c r="BP31" s="109">
        <f>DJ31*POLICY!$K28</f>
        <v>36.939489795918369</v>
      </c>
      <c r="BQ31" s="109">
        <f>DK31*POLICY!$K28</f>
        <v>0</v>
      </c>
      <c r="BR31" s="109">
        <f>DL31*POLICY!$K28</f>
        <v>16.099394273127754</v>
      </c>
      <c r="BS31" s="109">
        <f>DM31*POLICY!$K28</f>
        <v>125.66630434782608</v>
      </c>
      <c r="BT31" s="109">
        <f>DN31*POLICY!$K28</f>
        <v>41.527136999264009</v>
      </c>
      <c r="BU31" s="109">
        <f>DO31*POLICY!$K28</f>
        <v>20.223827918723455</v>
      </c>
      <c r="BV31" s="109">
        <f>DP31*POLICY!$K28</f>
        <v>50.981354268891067</v>
      </c>
      <c r="BW31" s="109">
        <f>DQ31*POLICY!$K28</f>
        <v>8.2668181818181825</v>
      </c>
      <c r="BX31" s="109">
        <f>DR31*POLICY!$K28</f>
        <v>0</v>
      </c>
      <c r="BY31" s="109">
        <f>DS31*POLICY!$K28</f>
        <v>23.362499999999997</v>
      </c>
      <c r="BZ31" s="109">
        <f>DT31*POLICY!$K28</f>
        <v>42.153846153846153</v>
      </c>
      <c r="CA31" s="109">
        <f>DU31*POLICY!$K28</f>
        <v>4.153159560603239</v>
      </c>
      <c r="CB31" s="109">
        <f>DV31*POLICY!$K28</f>
        <v>59.737370801033592</v>
      </c>
      <c r="CC31" s="109">
        <f>DW31*POLICY!$K28</f>
        <v>1.39</v>
      </c>
      <c r="CD31" s="109">
        <f>DX31*POLICY!$K28</f>
        <v>2.02</v>
      </c>
      <c r="CE31" s="109">
        <f>DY31*POLICY!$K28</f>
        <v>3.91</v>
      </c>
      <c r="CF31" s="109">
        <f>DZ31*POLICY!$K28</f>
        <v>1.38</v>
      </c>
      <c r="CG31" s="109">
        <f>EA31*POLICY!$K28</f>
        <v>28.635260593804578</v>
      </c>
      <c r="CH31" s="109">
        <f>EB31*POLICY!$K28</f>
        <v>75.083120510774137</v>
      </c>
      <c r="CI31" s="185">
        <f>EC31*POLICY!$K28</f>
        <v>21.290636042402827</v>
      </c>
      <c r="CJ31" s="109"/>
      <c r="CK31" t="s">
        <v>359</v>
      </c>
      <c r="CL31" s="14" t="s">
        <v>188</v>
      </c>
      <c r="CM31" s="22">
        <v>4</v>
      </c>
      <c r="CN31" s="23">
        <v>27</v>
      </c>
      <c r="CO31" s="200">
        <v>0</v>
      </c>
      <c r="CP31" s="200">
        <v>50</v>
      </c>
      <c r="CQ31" s="200">
        <v>35.139183055975792</v>
      </c>
      <c r="CR31" s="200">
        <v>0</v>
      </c>
      <c r="CS31" s="200">
        <v>24.163425579655947</v>
      </c>
      <c r="CT31" s="200">
        <v>125</v>
      </c>
      <c r="CU31" s="200">
        <v>18.199238578680202</v>
      </c>
      <c r="CV31" s="200">
        <v>0</v>
      </c>
      <c r="CW31" s="200">
        <v>0</v>
      </c>
      <c r="CX31" s="200">
        <v>12.197798904619201</v>
      </c>
      <c r="CY31" s="200">
        <v>52.663003095975235</v>
      </c>
      <c r="CZ31" s="200">
        <v>75.418004908954444</v>
      </c>
      <c r="DA31" s="200">
        <v>1.43</v>
      </c>
      <c r="DB31" s="200">
        <v>9.9754098360655732</v>
      </c>
      <c r="DC31" s="200">
        <v>203.57142857142858</v>
      </c>
      <c r="DD31" s="200">
        <v>24.3220223787816</v>
      </c>
      <c r="DE31" s="200">
        <v>52.12</v>
      </c>
      <c r="DF31" s="200">
        <v>27.955500000000001</v>
      </c>
      <c r="DG31" s="200">
        <v>23.318181818181817</v>
      </c>
      <c r="DH31" s="200">
        <v>0</v>
      </c>
      <c r="DI31" s="200">
        <v>26.158878504672899</v>
      </c>
      <c r="DJ31" s="200">
        <v>36.939489795918369</v>
      </c>
      <c r="DK31" s="200">
        <v>0</v>
      </c>
      <c r="DL31" s="200">
        <v>16.099394273127754</v>
      </c>
      <c r="DM31" s="200">
        <v>125.66630434782608</v>
      </c>
      <c r="DN31" s="200">
        <v>41.527136999264009</v>
      </c>
      <c r="DO31" s="200">
        <v>20.223827918723455</v>
      </c>
      <c r="DP31" s="200">
        <v>50.981354268891067</v>
      </c>
      <c r="DQ31" s="200">
        <v>8.2668181818181825</v>
      </c>
      <c r="DR31" s="200">
        <v>0</v>
      </c>
      <c r="DS31" s="200">
        <v>23.362499999999997</v>
      </c>
      <c r="DT31" s="200">
        <v>42.153846153846153</v>
      </c>
      <c r="DU31" s="200">
        <v>4.153159560603239</v>
      </c>
      <c r="DV31" s="200">
        <v>59.737370801033592</v>
      </c>
      <c r="DW31" s="200">
        <v>1.39</v>
      </c>
      <c r="DX31" s="200">
        <v>2.02</v>
      </c>
      <c r="DY31" s="200">
        <v>3.91</v>
      </c>
      <c r="DZ31" s="200">
        <v>1.38</v>
      </c>
      <c r="EA31" s="200">
        <v>28.635260593804578</v>
      </c>
      <c r="EB31" s="200">
        <v>75.083120510774137</v>
      </c>
      <c r="EC31" s="200">
        <v>21.290636042402827</v>
      </c>
    </row>
    <row r="32" spans="1:133" x14ac:dyDescent="0.2">
      <c r="A32" s="69"/>
      <c r="B32" s="62"/>
      <c r="C32" s="110">
        <v>28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0</v>
      </c>
      <c r="K32" s="109">
        <v>0</v>
      </c>
      <c r="L32" s="109">
        <v>0</v>
      </c>
      <c r="M32" s="109">
        <v>0</v>
      </c>
      <c r="N32" s="109">
        <v>0</v>
      </c>
      <c r="O32" s="109">
        <v>0</v>
      </c>
      <c r="P32" s="109">
        <v>1.43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  <c r="V32" s="109">
        <v>0</v>
      </c>
      <c r="W32" s="109">
        <v>0</v>
      </c>
      <c r="X32" s="109">
        <v>0</v>
      </c>
      <c r="Y32" s="109">
        <v>0</v>
      </c>
      <c r="Z32" s="109">
        <v>0</v>
      </c>
      <c r="AA32" s="109">
        <v>0</v>
      </c>
      <c r="AB32" s="109">
        <v>44.274967320261439</v>
      </c>
      <c r="AC32" s="109">
        <v>0</v>
      </c>
      <c r="AD32" s="109">
        <v>12.821960321209259</v>
      </c>
      <c r="AE32" s="109">
        <v>0</v>
      </c>
      <c r="AF32" s="109">
        <v>0</v>
      </c>
      <c r="AG32" s="109">
        <v>0</v>
      </c>
      <c r="AH32" s="109">
        <v>23.362499999999997</v>
      </c>
      <c r="AI32" s="109">
        <v>0</v>
      </c>
      <c r="AJ32" s="109">
        <v>0</v>
      </c>
      <c r="AK32" s="109">
        <v>0</v>
      </c>
      <c r="AL32" s="109">
        <v>1.39</v>
      </c>
      <c r="AM32" s="109">
        <v>2.02</v>
      </c>
      <c r="AN32" s="109">
        <v>3.91</v>
      </c>
      <c r="AO32" s="109">
        <v>1.38</v>
      </c>
      <c r="AP32" s="109">
        <v>12.288420490308797</v>
      </c>
      <c r="AQ32" s="109">
        <v>0</v>
      </c>
      <c r="AR32" s="185">
        <v>21.609801980198021</v>
      </c>
      <c r="AS32" s="109"/>
      <c r="AT32" s="184">
        <v>28</v>
      </c>
      <c r="AU32" s="109">
        <f>CO32*POLICY!$K29</f>
        <v>0</v>
      </c>
      <c r="AV32" s="109">
        <f>CP32*POLICY!$K29</f>
        <v>0</v>
      </c>
      <c r="AW32" s="109">
        <f>CQ32*POLICY!$K29</f>
        <v>0</v>
      </c>
      <c r="AX32" s="109">
        <f>CR32*POLICY!$K29</f>
        <v>0</v>
      </c>
      <c r="AY32" s="109">
        <f>CS32*POLICY!$K29</f>
        <v>0</v>
      </c>
      <c r="AZ32" s="109">
        <f>CT32*POLICY!$K29</f>
        <v>0</v>
      </c>
      <c r="BA32" s="109">
        <f>CU32*POLICY!$K29</f>
        <v>0</v>
      </c>
      <c r="BB32" s="109">
        <f>CV32*POLICY!$K29</f>
        <v>0</v>
      </c>
      <c r="BC32" s="109">
        <f>CW32*POLICY!$K29</f>
        <v>0</v>
      </c>
      <c r="BD32" s="109">
        <f>CX32*POLICY!$K29</f>
        <v>0</v>
      </c>
      <c r="BE32" s="109">
        <f>CY32*POLICY!$K29</f>
        <v>0</v>
      </c>
      <c r="BF32" s="109">
        <f>CZ32*POLICY!$K29</f>
        <v>0</v>
      </c>
      <c r="BG32" s="109">
        <f>DA32*POLICY!$K29</f>
        <v>1.43</v>
      </c>
      <c r="BH32" s="109">
        <f>DB32*POLICY!$K29</f>
        <v>0</v>
      </c>
      <c r="BI32" s="109">
        <f>DC32*POLICY!$K29</f>
        <v>0</v>
      </c>
      <c r="BJ32" s="109">
        <f>DD32*POLICY!$K29</f>
        <v>0</v>
      </c>
      <c r="BK32" s="109">
        <f>DE32*POLICY!$K29</f>
        <v>0</v>
      </c>
      <c r="BL32" s="109">
        <f>DF32*POLICY!$K29</f>
        <v>0</v>
      </c>
      <c r="BM32" s="109">
        <f>DG32*POLICY!$K29</f>
        <v>0</v>
      </c>
      <c r="BN32" s="109">
        <f>DH32*POLICY!$K29</f>
        <v>0</v>
      </c>
      <c r="BO32" s="109">
        <f>DI32*POLICY!$K29</f>
        <v>0</v>
      </c>
      <c r="BP32" s="109">
        <f>DJ32*POLICY!$K29</f>
        <v>0</v>
      </c>
      <c r="BQ32" s="109">
        <f>DK32*POLICY!$K29</f>
        <v>0</v>
      </c>
      <c r="BR32" s="109">
        <f>DL32*POLICY!$K29</f>
        <v>0</v>
      </c>
      <c r="BS32" s="109">
        <f>DM32*POLICY!$K29</f>
        <v>44.274967320261439</v>
      </c>
      <c r="BT32" s="109">
        <f>DN32*POLICY!$K29</f>
        <v>0</v>
      </c>
      <c r="BU32" s="109">
        <f>DO32*POLICY!$K29</f>
        <v>12.821960321209259</v>
      </c>
      <c r="BV32" s="109">
        <f>DP32*POLICY!$K29</f>
        <v>0</v>
      </c>
      <c r="BW32" s="109">
        <f>DQ32*POLICY!$K29</f>
        <v>0</v>
      </c>
      <c r="BX32" s="109">
        <f>DR32*POLICY!$K29</f>
        <v>0</v>
      </c>
      <c r="BY32" s="109">
        <f>DS32*POLICY!$K29</f>
        <v>23.362499999999997</v>
      </c>
      <c r="BZ32" s="109">
        <f>DT32*POLICY!$K29</f>
        <v>0</v>
      </c>
      <c r="CA32" s="109">
        <f>DU32*POLICY!$K29</f>
        <v>0</v>
      </c>
      <c r="CB32" s="109">
        <f>DV32*POLICY!$K29</f>
        <v>0</v>
      </c>
      <c r="CC32" s="109">
        <f>DW32*POLICY!$K29</f>
        <v>1.39</v>
      </c>
      <c r="CD32" s="109">
        <f>DX32*POLICY!$K29</f>
        <v>2.02</v>
      </c>
      <c r="CE32" s="109">
        <f>DY32*POLICY!$K29</f>
        <v>3.91</v>
      </c>
      <c r="CF32" s="109">
        <f>DZ32*POLICY!$K29</f>
        <v>1.38</v>
      </c>
      <c r="CG32" s="109">
        <f>EA32*POLICY!$K29</f>
        <v>12.288420490308797</v>
      </c>
      <c r="CH32" s="109">
        <f>EB32*POLICY!$K29</f>
        <v>0</v>
      </c>
      <c r="CI32" s="185">
        <f>EC32*POLICY!$K29</f>
        <v>21.609801980198021</v>
      </c>
      <c r="CJ32" s="109"/>
      <c r="CK32" t="s">
        <v>362</v>
      </c>
      <c r="CL32" s="14" t="s">
        <v>270</v>
      </c>
      <c r="CM32" s="22">
        <v>4</v>
      </c>
      <c r="CN32" s="23">
        <v>28</v>
      </c>
      <c r="CO32" s="200">
        <v>0</v>
      </c>
      <c r="CP32" s="200">
        <v>0</v>
      </c>
      <c r="CQ32" s="200">
        <v>0</v>
      </c>
      <c r="CR32" s="200">
        <v>0</v>
      </c>
      <c r="CS32" s="200">
        <v>0</v>
      </c>
      <c r="CT32" s="200">
        <v>0</v>
      </c>
      <c r="CU32" s="200">
        <v>0</v>
      </c>
      <c r="CV32" s="200">
        <v>0</v>
      </c>
      <c r="CW32" s="200">
        <v>0</v>
      </c>
      <c r="CX32" s="200">
        <v>0</v>
      </c>
      <c r="CY32" s="200">
        <v>0</v>
      </c>
      <c r="CZ32" s="200">
        <v>0</v>
      </c>
      <c r="DA32" s="200">
        <v>1.43</v>
      </c>
      <c r="DB32" s="200">
        <v>0</v>
      </c>
      <c r="DC32" s="200">
        <v>0</v>
      </c>
      <c r="DD32" s="200">
        <v>0</v>
      </c>
      <c r="DE32" s="200">
        <v>0</v>
      </c>
      <c r="DF32" s="200">
        <v>0</v>
      </c>
      <c r="DG32" s="200">
        <v>0</v>
      </c>
      <c r="DH32" s="200">
        <v>0</v>
      </c>
      <c r="DI32" s="200">
        <v>0</v>
      </c>
      <c r="DJ32" s="200">
        <v>0</v>
      </c>
      <c r="DK32" s="200">
        <v>0</v>
      </c>
      <c r="DL32" s="200">
        <v>0</v>
      </c>
      <c r="DM32" s="200">
        <v>44.274967320261439</v>
      </c>
      <c r="DN32" s="200">
        <v>0</v>
      </c>
      <c r="DO32" s="200">
        <v>12.821960321209259</v>
      </c>
      <c r="DP32" s="200">
        <v>0</v>
      </c>
      <c r="DQ32" s="200">
        <v>0</v>
      </c>
      <c r="DR32" s="200">
        <v>0</v>
      </c>
      <c r="DS32" s="200">
        <v>23.362499999999997</v>
      </c>
      <c r="DT32" s="200">
        <v>0</v>
      </c>
      <c r="DU32" s="200">
        <v>0</v>
      </c>
      <c r="DV32" s="200">
        <v>0</v>
      </c>
      <c r="DW32" s="200">
        <v>1.39</v>
      </c>
      <c r="DX32" s="200">
        <v>2.02</v>
      </c>
      <c r="DY32" s="200">
        <v>3.91</v>
      </c>
      <c r="DZ32" s="200">
        <v>1.38</v>
      </c>
      <c r="EA32" s="200">
        <v>12.288420490308797</v>
      </c>
      <c r="EB32" s="200">
        <v>0</v>
      </c>
      <c r="EC32" s="200">
        <v>21.609801980198021</v>
      </c>
    </row>
    <row r="33" spans="1:133" x14ac:dyDescent="0.2">
      <c r="A33" s="69"/>
      <c r="B33" s="62"/>
      <c r="C33" s="110">
        <v>29</v>
      </c>
      <c r="D33" s="109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J33" s="109">
        <v>0</v>
      </c>
      <c r="K33" s="109">
        <v>0</v>
      </c>
      <c r="L33" s="109">
        <v>0</v>
      </c>
      <c r="M33" s="109">
        <v>0</v>
      </c>
      <c r="N33" s="109">
        <v>0</v>
      </c>
      <c r="O33" s="109">
        <v>0</v>
      </c>
      <c r="P33" s="109">
        <v>1.43</v>
      </c>
      <c r="Q33" s="109">
        <v>7.0780298837852795</v>
      </c>
      <c r="R33" s="109">
        <v>0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  <c r="Z33" s="109">
        <v>0</v>
      </c>
      <c r="AA33" s="109">
        <v>0</v>
      </c>
      <c r="AB33" s="109">
        <v>0</v>
      </c>
      <c r="AC33" s="109">
        <v>0</v>
      </c>
      <c r="AD33" s="109">
        <v>0</v>
      </c>
      <c r="AE33" s="109">
        <v>0</v>
      </c>
      <c r="AF33" s="109">
        <v>0</v>
      </c>
      <c r="AG33" s="109">
        <v>0</v>
      </c>
      <c r="AH33" s="109">
        <v>23.362499999999997</v>
      </c>
      <c r="AI33" s="109">
        <v>0</v>
      </c>
      <c r="AJ33" s="109">
        <v>0</v>
      </c>
      <c r="AK33" s="109">
        <v>0</v>
      </c>
      <c r="AL33" s="109">
        <v>1.39</v>
      </c>
      <c r="AM33" s="109">
        <v>2.02</v>
      </c>
      <c r="AN33" s="109">
        <v>3.91</v>
      </c>
      <c r="AO33" s="109">
        <v>1.38</v>
      </c>
      <c r="AP33" s="109">
        <v>0</v>
      </c>
      <c r="AQ33" s="109">
        <v>0</v>
      </c>
      <c r="AR33" s="185">
        <v>0</v>
      </c>
      <c r="AS33" s="109"/>
      <c r="AT33" s="184">
        <v>29</v>
      </c>
      <c r="AU33" s="109">
        <f>CO33*POLICY!$K30</f>
        <v>0</v>
      </c>
      <c r="AV33" s="109">
        <f>CP33*POLICY!$K30</f>
        <v>0</v>
      </c>
      <c r="AW33" s="109">
        <f>CQ33*POLICY!$K30</f>
        <v>0</v>
      </c>
      <c r="AX33" s="109">
        <f>CR33*POLICY!$K30</f>
        <v>0</v>
      </c>
      <c r="AY33" s="109">
        <f>CS33*POLICY!$K30</f>
        <v>0</v>
      </c>
      <c r="AZ33" s="109">
        <f>CT33*POLICY!$K30</f>
        <v>0</v>
      </c>
      <c r="BA33" s="109">
        <f>CU33*POLICY!$K30</f>
        <v>0</v>
      </c>
      <c r="BB33" s="109">
        <f>CV33*POLICY!$K30</f>
        <v>0</v>
      </c>
      <c r="BC33" s="109">
        <f>CW33*POLICY!$K30</f>
        <v>0</v>
      </c>
      <c r="BD33" s="109">
        <f>CX33*POLICY!$K30</f>
        <v>0</v>
      </c>
      <c r="BE33" s="109">
        <f>CY33*POLICY!$K30</f>
        <v>0</v>
      </c>
      <c r="BF33" s="109">
        <f>CZ33*POLICY!$K30</f>
        <v>0</v>
      </c>
      <c r="BG33" s="109">
        <f>DA33*POLICY!$K30</f>
        <v>1.43</v>
      </c>
      <c r="BH33" s="109">
        <f>DB33*POLICY!$K30</f>
        <v>7.0780298837852795</v>
      </c>
      <c r="BI33" s="109">
        <f>DC33*POLICY!$K30</f>
        <v>0</v>
      </c>
      <c r="BJ33" s="109">
        <f>DD33*POLICY!$K30</f>
        <v>0</v>
      </c>
      <c r="BK33" s="109">
        <f>DE33*POLICY!$K30</f>
        <v>0</v>
      </c>
      <c r="BL33" s="109">
        <f>DF33*POLICY!$K30</f>
        <v>0</v>
      </c>
      <c r="BM33" s="109">
        <f>DG33*POLICY!$K30</f>
        <v>0</v>
      </c>
      <c r="BN33" s="109">
        <f>DH33*POLICY!$K30</f>
        <v>0</v>
      </c>
      <c r="BO33" s="109">
        <f>DI33*POLICY!$K30</f>
        <v>0</v>
      </c>
      <c r="BP33" s="109">
        <f>DJ33*POLICY!$K30</f>
        <v>0</v>
      </c>
      <c r="BQ33" s="109">
        <f>DK33*POLICY!$K30</f>
        <v>0</v>
      </c>
      <c r="BR33" s="109">
        <f>DL33*POLICY!$K30</f>
        <v>0</v>
      </c>
      <c r="BS33" s="109">
        <f>DM33*POLICY!$K30</f>
        <v>0</v>
      </c>
      <c r="BT33" s="109">
        <f>DN33*POLICY!$K30</f>
        <v>0</v>
      </c>
      <c r="BU33" s="109">
        <f>DO33*POLICY!$K30</f>
        <v>0</v>
      </c>
      <c r="BV33" s="109">
        <f>DP33*POLICY!$K30</f>
        <v>0</v>
      </c>
      <c r="BW33" s="109">
        <f>DQ33*POLICY!$K30</f>
        <v>0</v>
      </c>
      <c r="BX33" s="109">
        <f>DR33*POLICY!$K30</f>
        <v>0</v>
      </c>
      <c r="BY33" s="109">
        <f>DS33*POLICY!$K30</f>
        <v>23.362499999999997</v>
      </c>
      <c r="BZ33" s="109">
        <f>DT33*POLICY!$K30</f>
        <v>0</v>
      </c>
      <c r="CA33" s="109">
        <f>DU33*POLICY!$K30</f>
        <v>0</v>
      </c>
      <c r="CB33" s="109">
        <f>DV33*POLICY!$K30</f>
        <v>0</v>
      </c>
      <c r="CC33" s="109">
        <f>DW33*POLICY!$K30</f>
        <v>1.39</v>
      </c>
      <c r="CD33" s="109">
        <f>DX33*POLICY!$K30</f>
        <v>2.02</v>
      </c>
      <c r="CE33" s="109">
        <f>DY33*POLICY!$K30</f>
        <v>3.91</v>
      </c>
      <c r="CF33" s="109">
        <f>DZ33*POLICY!$K30</f>
        <v>1.38</v>
      </c>
      <c r="CG33" s="109">
        <f>EA33*POLICY!$K30</f>
        <v>0</v>
      </c>
      <c r="CH33" s="109">
        <f>EB33*POLICY!$K30</f>
        <v>0</v>
      </c>
      <c r="CI33" s="185">
        <f>EC33*POLICY!$K30</f>
        <v>0</v>
      </c>
      <c r="CJ33" s="109"/>
      <c r="CK33" t="s">
        <v>364</v>
      </c>
      <c r="CL33" s="14" t="s">
        <v>189</v>
      </c>
      <c r="CM33" s="22">
        <v>5</v>
      </c>
      <c r="CN33" s="23">
        <v>29</v>
      </c>
      <c r="CO33" s="200">
        <v>0</v>
      </c>
      <c r="CP33" s="200">
        <v>0</v>
      </c>
      <c r="CQ33" s="200">
        <v>0</v>
      </c>
      <c r="CR33" s="200">
        <v>0</v>
      </c>
      <c r="CS33" s="200">
        <v>0</v>
      </c>
      <c r="CT33" s="200">
        <v>0</v>
      </c>
      <c r="CU33" s="200">
        <v>0</v>
      </c>
      <c r="CV33" s="200">
        <v>0</v>
      </c>
      <c r="CW33" s="200">
        <v>0</v>
      </c>
      <c r="CX33" s="200">
        <v>0</v>
      </c>
      <c r="CY33" s="200">
        <v>0</v>
      </c>
      <c r="CZ33" s="200">
        <v>0</v>
      </c>
      <c r="DA33" s="200">
        <v>1.43</v>
      </c>
      <c r="DB33" s="200">
        <v>7.0780298837852795</v>
      </c>
      <c r="DC33" s="200">
        <v>0</v>
      </c>
      <c r="DD33" s="200">
        <v>0</v>
      </c>
      <c r="DE33" s="200">
        <v>0</v>
      </c>
      <c r="DF33" s="200">
        <v>0</v>
      </c>
      <c r="DG33" s="200">
        <v>0</v>
      </c>
      <c r="DH33" s="200">
        <v>0</v>
      </c>
      <c r="DI33" s="200">
        <v>0</v>
      </c>
      <c r="DJ33" s="200">
        <v>0</v>
      </c>
      <c r="DK33" s="200">
        <v>0</v>
      </c>
      <c r="DL33" s="200">
        <v>0</v>
      </c>
      <c r="DM33" s="200">
        <v>0</v>
      </c>
      <c r="DN33" s="200">
        <v>0</v>
      </c>
      <c r="DO33" s="200">
        <v>0</v>
      </c>
      <c r="DP33" s="200">
        <v>0</v>
      </c>
      <c r="DQ33" s="200">
        <v>0</v>
      </c>
      <c r="DR33" s="200">
        <v>0</v>
      </c>
      <c r="DS33" s="200">
        <v>23.362499999999997</v>
      </c>
      <c r="DT33" s="200">
        <v>0</v>
      </c>
      <c r="DU33" s="200">
        <v>0</v>
      </c>
      <c r="DV33" s="200">
        <v>0</v>
      </c>
      <c r="DW33" s="200">
        <v>1.39</v>
      </c>
      <c r="DX33" s="200">
        <v>2.02</v>
      </c>
      <c r="DY33" s="200">
        <v>3.91</v>
      </c>
      <c r="DZ33" s="200">
        <v>1.38</v>
      </c>
      <c r="EA33" s="200">
        <v>0</v>
      </c>
      <c r="EB33" s="200">
        <v>0</v>
      </c>
      <c r="EC33" s="200">
        <v>0</v>
      </c>
    </row>
    <row r="34" spans="1:133" x14ac:dyDescent="0.2">
      <c r="A34" s="69"/>
      <c r="B34" s="62"/>
      <c r="C34" s="110">
        <v>30</v>
      </c>
      <c r="D34" s="109">
        <v>0</v>
      </c>
      <c r="E34" s="109">
        <v>0</v>
      </c>
      <c r="F34" s="109">
        <v>0</v>
      </c>
      <c r="G34" s="109">
        <v>0</v>
      </c>
      <c r="H34" s="109">
        <v>0</v>
      </c>
      <c r="I34" s="109">
        <v>0</v>
      </c>
      <c r="J34" s="109">
        <v>0</v>
      </c>
      <c r="K34" s="109">
        <v>0</v>
      </c>
      <c r="L34" s="109">
        <v>0</v>
      </c>
      <c r="M34" s="109">
        <v>0</v>
      </c>
      <c r="N34" s="109">
        <v>0</v>
      </c>
      <c r="O34" s="109">
        <v>0</v>
      </c>
      <c r="P34" s="109">
        <v>1.43</v>
      </c>
      <c r="Q34" s="109">
        <v>7.0780298837852795</v>
      </c>
      <c r="R34" s="109">
        <v>0</v>
      </c>
      <c r="S34" s="109">
        <v>0</v>
      </c>
      <c r="T34" s="109">
        <v>0</v>
      </c>
      <c r="U34" s="109">
        <v>0</v>
      </c>
      <c r="V34" s="109">
        <v>0</v>
      </c>
      <c r="W34" s="109">
        <v>0</v>
      </c>
      <c r="X34" s="109">
        <v>0</v>
      </c>
      <c r="Y34" s="109">
        <v>0</v>
      </c>
      <c r="Z34" s="109">
        <v>0</v>
      </c>
      <c r="AA34" s="109">
        <v>0</v>
      </c>
      <c r="AB34" s="109">
        <v>0</v>
      </c>
      <c r="AC34" s="109">
        <v>0</v>
      </c>
      <c r="AD34" s="109">
        <v>0</v>
      </c>
      <c r="AE34" s="109">
        <v>0</v>
      </c>
      <c r="AF34" s="109">
        <v>0</v>
      </c>
      <c r="AG34" s="109">
        <v>0</v>
      </c>
      <c r="AH34" s="109">
        <v>23.362499999999997</v>
      </c>
      <c r="AI34" s="109">
        <v>0</v>
      </c>
      <c r="AJ34" s="109">
        <v>6.3426680896478125</v>
      </c>
      <c r="AK34" s="109">
        <v>0</v>
      </c>
      <c r="AL34" s="109">
        <v>1.39</v>
      </c>
      <c r="AM34" s="109">
        <v>2.02</v>
      </c>
      <c r="AN34" s="109">
        <v>3.91</v>
      </c>
      <c r="AO34" s="109">
        <v>1.38</v>
      </c>
      <c r="AP34" s="109">
        <v>12.338709632082393</v>
      </c>
      <c r="AQ34" s="109">
        <v>0</v>
      </c>
      <c r="AR34" s="185">
        <v>0</v>
      </c>
      <c r="AS34" s="109"/>
      <c r="AT34" s="184">
        <v>30</v>
      </c>
      <c r="AU34" s="109">
        <f>CO34*POLICY!$K31</f>
        <v>0</v>
      </c>
      <c r="AV34" s="109">
        <f>CP34*POLICY!$K31</f>
        <v>0</v>
      </c>
      <c r="AW34" s="109">
        <f>CQ34*POLICY!$K31</f>
        <v>0</v>
      </c>
      <c r="AX34" s="109">
        <f>CR34*POLICY!$K31</f>
        <v>0</v>
      </c>
      <c r="AY34" s="109">
        <f>CS34*POLICY!$K31</f>
        <v>0</v>
      </c>
      <c r="AZ34" s="109">
        <f>CT34*POLICY!$K31</f>
        <v>0</v>
      </c>
      <c r="BA34" s="109">
        <f>CU34*POLICY!$K31</f>
        <v>0</v>
      </c>
      <c r="BB34" s="109">
        <f>CV34*POLICY!$K31</f>
        <v>0</v>
      </c>
      <c r="BC34" s="109">
        <f>CW34*POLICY!$K31</f>
        <v>0</v>
      </c>
      <c r="BD34" s="109">
        <f>CX34*POLICY!$K31</f>
        <v>0</v>
      </c>
      <c r="BE34" s="109">
        <f>CY34*POLICY!$K31</f>
        <v>0</v>
      </c>
      <c r="BF34" s="109">
        <f>CZ34*POLICY!$K31</f>
        <v>0</v>
      </c>
      <c r="BG34" s="109">
        <f>DA34*POLICY!$K31</f>
        <v>1.43</v>
      </c>
      <c r="BH34" s="109">
        <f>DB34*POLICY!$K31</f>
        <v>7.0780298837852795</v>
      </c>
      <c r="BI34" s="109">
        <f>DC34*POLICY!$K31</f>
        <v>0</v>
      </c>
      <c r="BJ34" s="109">
        <f>DD34*POLICY!$K31</f>
        <v>0</v>
      </c>
      <c r="BK34" s="109">
        <f>DE34*POLICY!$K31</f>
        <v>0</v>
      </c>
      <c r="BL34" s="109">
        <f>DF34*POLICY!$K31</f>
        <v>0</v>
      </c>
      <c r="BM34" s="109">
        <f>DG34*POLICY!$K31</f>
        <v>0</v>
      </c>
      <c r="BN34" s="109">
        <f>DH34*POLICY!$K31</f>
        <v>0</v>
      </c>
      <c r="BO34" s="109">
        <f>DI34*POLICY!$K31</f>
        <v>0</v>
      </c>
      <c r="BP34" s="109">
        <f>DJ34*POLICY!$K31</f>
        <v>0</v>
      </c>
      <c r="BQ34" s="109">
        <f>DK34*POLICY!$K31</f>
        <v>0</v>
      </c>
      <c r="BR34" s="109">
        <f>DL34*POLICY!$K31</f>
        <v>0</v>
      </c>
      <c r="BS34" s="109">
        <f>DM34*POLICY!$K31</f>
        <v>0</v>
      </c>
      <c r="BT34" s="109">
        <f>DN34*POLICY!$K31</f>
        <v>0</v>
      </c>
      <c r="BU34" s="109">
        <f>DO34*POLICY!$K31</f>
        <v>0</v>
      </c>
      <c r="BV34" s="109">
        <f>DP34*POLICY!$K31</f>
        <v>0</v>
      </c>
      <c r="BW34" s="109">
        <f>DQ34*POLICY!$K31</f>
        <v>0</v>
      </c>
      <c r="BX34" s="109">
        <f>DR34*POLICY!$K31</f>
        <v>0</v>
      </c>
      <c r="BY34" s="109">
        <f>DS34*POLICY!$K31</f>
        <v>23.362499999999997</v>
      </c>
      <c r="BZ34" s="109">
        <f>DT34*POLICY!$K31</f>
        <v>0</v>
      </c>
      <c r="CA34" s="109">
        <f>DU34*POLICY!$K31</f>
        <v>6.3426680896478125</v>
      </c>
      <c r="CB34" s="109">
        <f>DV34*POLICY!$K31</f>
        <v>0</v>
      </c>
      <c r="CC34" s="109">
        <f>DW34*POLICY!$K31</f>
        <v>1.39</v>
      </c>
      <c r="CD34" s="109">
        <f>DX34*POLICY!$K31</f>
        <v>2.02</v>
      </c>
      <c r="CE34" s="109">
        <f>DY34*POLICY!$K31</f>
        <v>3.91</v>
      </c>
      <c r="CF34" s="109">
        <f>DZ34*POLICY!$K31</f>
        <v>1.38</v>
      </c>
      <c r="CG34" s="109">
        <f>EA34*POLICY!$K31</f>
        <v>12.338709632082393</v>
      </c>
      <c r="CH34" s="109">
        <f>EB34*POLICY!$K31</f>
        <v>0</v>
      </c>
      <c r="CI34" s="185">
        <f>EC34*POLICY!$K31</f>
        <v>0</v>
      </c>
      <c r="CJ34" s="109"/>
      <c r="CK34" t="s">
        <v>362</v>
      </c>
      <c r="CL34" s="14" t="s">
        <v>270</v>
      </c>
      <c r="CM34" s="22">
        <v>5</v>
      </c>
      <c r="CN34" s="23">
        <v>30</v>
      </c>
      <c r="CO34" s="200">
        <v>0</v>
      </c>
      <c r="CP34" s="200">
        <v>0</v>
      </c>
      <c r="CQ34" s="200">
        <v>0</v>
      </c>
      <c r="CR34" s="200">
        <v>0</v>
      </c>
      <c r="CS34" s="200">
        <v>0</v>
      </c>
      <c r="CT34" s="200">
        <v>0</v>
      </c>
      <c r="CU34" s="200">
        <v>0</v>
      </c>
      <c r="CV34" s="200">
        <v>0</v>
      </c>
      <c r="CW34" s="200">
        <v>0</v>
      </c>
      <c r="CX34" s="200">
        <v>0</v>
      </c>
      <c r="CY34" s="200">
        <v>0</v>
      </c>
      <c r="CZ34" s="200">
        <v>0</v>
      </c>
      <c r="DA34" s="200">
        <v>1.43</v>
      </c>
      <c r="DB34" s="200">
        <v>7.0780298837852795</v>
      </c>
      <c r="DC34" s="200">
        <v>0</v>
      </c>
      <c r="DD34" s="200">
        <v>0</v>
      </c>
      <c r="DE34" s="200">
        <v>0</v>
      </c>
      <c r="DF34" s="200">
        <v>0</v>
      </c>
      <c r="DG34" s="200">
        <v>0</v>
      </c>
      <c r="DH34" s="200">
        <v>0</v>
      </c>
      <c r="DI34" s="200">
        <v>0</v>
      </c>
      <c r="DJ34" s="200">
        <v>0</v>
      </c>
      <c r="DK34" s="200">
        <v>0</v>
      </c>
      <c r="DL34" s="200">
        <v>0</v>
      </c>
      <c r="DM34" s="200">
        <v>0</v>
      </c>
      <c r="DN34" s="200">
        <v>0</v>
      </c>
      <c r="DO34" s="200">
        <v>0</v>
      </c>
      <c r="DP34" s="200">
        <v>0</v>
      </c>
      <c r="DQ34" s="200">
        <v>0</v>
      </c>
      <c r="DR34" s="200">
        <v>0</v>
      </c>
      <c r="DS34" s="200">
        <v>23.362499999999997</v>
      </c>
      <c r="DT34" s="200">
        <v>0</v>
      </c>
      <c r="DU34" s="200">
        <v>6.3426680896478125</v>
      </c>
      <c r="DV34" s="200">
        <v>0</v>
      </c>
      <c r="DW34" s="200">
        <v>1.39</v>
      </c>
      <c r="DX34" s="200">
        <v>2.02</v>
      </c>
      <c r="DY34" s="200">
        <v>3.91</v>
      </c>
      <c r="DZ34" s="200">
        <v>1.38</v>
      </c>
      <c r="EA34" s="200">
        <v>12.338709632082393</v>
      </c>
      <c r="EB34" s="200">
        <v>0</v>
      </c>
      <c r="EC34" s="200">
        <v>0</v>
      </c>
    </row>
    <row r="35" spans="1:133" x14ac:dyDescent="0.2">
      <c r="A35" s="69"/>
      <c r="B35" s="62"/>
      <c r="C35" s="110">
        <v>31</v>
      </c>
      <c r="D35" s="109">
        <v>0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09">
        <v>0</v>
      </c>
      <c r="M35" s="109">
        <v>0</v>
      </c>
      <c r="N35" s="109">
        <v>0</v>
      </c>
      <c r="O35" s="109">
        <v>0</v>
      </c>
      <c r="P35" s="109">
        <v>1.43</v>
      </c>
      <c r="Q35" s="109">
        <v>7.0780298837852795</v>
      </c>
      <c r="R35" s="109">
        <v>0</v>
      </c>
      <c r="S35" s="109">
        <v>0</v>
      </c>
      <c r="T35" s="109">
        <v>0</v>
      </c>
      <c r="U35" s="109">
        <v>0</v>
      </c>
      <c r="V35" s="109">
        <v>0</v>
      </c>
      <c r="W35" s="109">
        <v>0</v>
      </c>
      <c r="X35" s="109">
        <v>0</v>
      </c>
      <c r="Y35" s="109">
        <v>0</v>
      </c>
      <c r="Z35" s="109">
        <v>0</v>
      </c>
      <c r="AA35" s="109">
        <v>0</v>
      </c>
      <c r="AB35" s="109">
        <v>0</v>
      </c>
      <c r="AC35" s="109">
        <v>0</v>
      </c>
      <c r="AD35" s="109">
        <v>0</v>
      </c>
      <c r="AE35" s="109">
        <v>0</v>
      </c>
      <c r="AF35" s="109">
        <v>0</v>
      </c>
      <c r="AG35" s="109">
        <v>0</v>
      </c>
      <c r="AH35" s="109">
        <v>23.362499999999997</v>
      </c>
      <c r="AI35" s="109">
        <v>0</v>
      </c>
      <c r="AJ35" s="109">
        <v>0</v>
      </c>
      <c r="AK35" s="109">
        <v>0</v>
      </c>
      <c r="AL35" s="109">
        <v>1.39</v>
      </c>
      <c r="AM35" s="109">
        <v>2.02</v>
      </c>
      <c r="AN35" s="109">
        <v>3.91</v>
      </c>
      <c r="AO35" s="109">
        <v>1.38</v>
      </c>
      <c r="AP35" s="109">
        <v>0</v>
      </c>
      <c r="AQ35" s="109">
        <v>0</v>
      </c>
      <c r="AR35" s="185">
        <v>0</v>
      </c>
      <c r="AS35" s="109"/>
      <c r="AT35" s="184">
        <v>31</v>
      </c>
      <c r="AU35" s="109">
        <f>CO35*POLICY!$K32</f>
        <v>0</v>
      </c>
      <c r="AV35" s="109">
        <f>CP35*POLICY!$K32</f>
        <v>0</v>
      </c>
      <c r="AW35" s="109">
        <f>CQ35*POLICY!$K32</f>
        <v>0</v>
      </c>
      <c r="AX35" s="109">
        <f>CR35*POLICY!$K32</f>
        <v>0</v>
      </c>
      <c r="AY35" s="109">
        <f>CS35*POLICY!$K32</f>
        <v>0</v>
      </c>
      <c r="AZ35" s="109">
        <f>CT35*POLICY!$K32</f>
        <v>0</v>
      </c>
      <c r="BA35" s="109">
        <f>CU35*POLICY!$K32</f>
        <v>0</v>
      </c>
      <c r="BB35" s="109">
        <f>CV35*POLICY!$K32</f>
        <v>0</v>
      </c>
      <c r="BC35" s="109">
        <f>CW35*POLICY!$K32</f>
        <v>0</v>
      </c>
      <c r="BD35" s="109">
        <f>CX35*POLICY!$K32</f>
        <v>0</v>
      </c>
      <c r="BE35" s="109">
        <f>CY35*POLICY!$K32</f>
        <v>0</v>
      </c>
      <c r="BF35" s="109">
        <f>CZ35*POLICY!$K32</f>
        <v>0</v>
      </c>
      <c r="BG35" s="109">
        <f>DA35*POLICY!$K32</f>
        <v>1.43</v>
      </c>
      <c r="BH35" s="109">
        <f>DB35*POLICY!$K32</f>
        <v>7.0780298837852795</v>
      </c>
      <c r="BI35" s="109">
        <f>DC35*POLICY!$K32</f>
        <v>0</v>
      </c>
      <c r="BJ35" s="109">
        <f>DD35*POLICY!$K32</f>
        <v>0</v>
      </c>
      <c r="BK35" s="109">
        <f>DE35*POLICY!$K32</f>
        <v>0</v>
      </c>
      <c r="BL35" s="109">
        <f>DF35*POLICY!$K32</f>
        <v>0</v>
      </c>
      <c r="BM35" s="109">
        <f>DG35*POLICY!$K32</f>
        <v>0</v>
      </c>
      <c r="BN35" s="109">
        <f>DH35*POLICY!$K32</f>
        <v>0</v>
      </c>
      <c r="BO35" s="109">
        <f>DI35*POLICY!$K32</f>
        <v>0</v>
      </c>
      <c r="BP35" s="109">
        <f>DJ35*POLICY!$K32</f>
        <v>0</v>
      </c>
      <c r="BQ35" s="109">
        <f>DK35*POLICY!$K32</f>
        <v>0</v>
      </c>
      <c r="BR35" s="109">
        <f>DL35*POLICY!$K32</f>
        <v>0</v>
      </c>
      <c r="BS35" s="109">
        <f>DM35*POLICY!$K32</f>
        <v>0</v>
      </c>
      <c r="BT35" s="109">
        <f>DN35*POLICY!$K32</f>
        <v>0</v>
      </c>
      <c r="BU35" s="109">
        <f>DO35*POLICY!$K32</f>
        <v>0</v>
      </c>
      <c r="BV35" s="109">
        <f>DP35*POLICY!$K32</f>
        <v>0</v>
      </c>
      <c r="BW35" s="109">
        <f>DQ35*POLICY!$K32</f>
        <v>0</v>
      </c>
      <c r="BX35" s="109">
        <f>DR35*POLICY!$K32</f>
        <v>0</v>
      </c>
      <c r="BY35" s="109">
        <f>DS35*POLICY!$K32</f>
        <v>23.362499999999997</v>
      </c>
      <c r="BZ35" s="109">
        <f>DT35*POLICY!$K32</f>
        <v>0</v>
      </c>
      <c r="CA35" s="109">
        <f>DU35*POLICY!$K32</f>
        <v>0</v>
      </c>
      <c r="CB35" s="109">
        <f>DV35*POLICY!$K32</f>
        <v>0</v>
      </c>
      <c r="CC35" s="109">
        <f>DW35*POLICY!$K32</f>
        <v>1.39</v>
      </c>
      <c r="CD35" s="109">
        <f>DX35*POLICY!$K32</f>
        <v>2.02</v>
      </c>
      <c r="CE35" s="109">
        <f>DY35*POLICY!$K32</f>
        <v>3.91</v>
      </c>
      <c r="CF35" s="109">
        <f>DZ35*POLICY!$K32</f>
        <v>1.38</v>
      </c>
      <c r="CG35" s="109">
        <f>EA35*POLICY!$K32</f>
        <v>0</v>
      </c>
      <c r="CH35" s="109">
        <f>EB35*POLICY!$K32</f>
        <v>0</v>
      </c>
      <c r="CI35" s="185">
        <f>EC35*POLICY!$K32</f>
        <v>0</v>
      </c>
      <c r="CJ35" s="109"/>
      <c r="CK35" t="s">
        <v>364</v>
      </c>
      <c r="CL35" s="14" t="s">
        <v>270</v>
      </c>
      <c r="CM35" s="22">
        <v>5</v>
      </c>
      <c r="CN35" s="23">
        <v>31</v>
      </c>
      <c r="CO35" s="200">
        <v>0</v>
      </c>
      <c r="CP35" s="200">
        <v>0</v>
      </c>
      <c r="CQ35" s="200">
        <v>0</v>
      </c>
      <c r="CR35" s="200">
        <v>0</v>
      </c>
      <c r="CS35" s="200">
        <v>0</v>
      </c>
      <c r="CT35" s="200">
        <v>0</v>
      </c>
      <c r="CU35" s="200">
        <v>0</v>
      </c>
      <c r="CV35" s="200">
        <v>0</v>
      </c>
      <c r="CW35" s="200">
        <v>0</v>
      </c>
      <c r="CX35" s="200">
        <v>0</v>
      </c>
      <c r="CY35" s="200">
        <v>0</v>
      </c>
      <c r="CZ35" s="200">
        <v>0</v>
      </c>
      <c r="DA35" s="200">
        <v>1.43</v>
      </c>
      <c r="DB35" s="200">
        <v>7.0780298837852795</v>
      </c>
      <c r="DC35" s="200">
        <v>0</v>
      </c>
      <c r="DD35" s="200">
        <v>0</v>
      </c>
      <c r="DE35" s="200">
        <v>0</v>
      </c>
      <c r="DF35" s="200">
        <v>0</v>
      </c>
      <c r="DG35" s="200">
        <v>0</v>
      </c>
      <c r="DH35" s="200">
        <v>0</v>
      </c>
      <c r="DI35" s="200">
        <v>0</v>
      </c>
      <c r="DJ35" s="200">
        <v>0</v>
      </c>
      <c r="DK35" s="200">
        <v>0</v>
      </c>
      <c r="DL35" s="200">
        <v>0</v>
      </c>
      <c r="DM35" s="200">
        <v>0</v>
      </c>
      <c r="DN35" s="200">
        <v>0</v>
      </c>
      <c r="DO35" s="200">
        <v>0</v>
      </c>
      <c r="DP35" s="200">
        <v>0</v>
      </c>
      <c r="DQ35" s="200">
        <v>0</v>
      </c>
      <c r="DR35" s="200">
        <v>0</v>
      </c>
      <c r="DS35" s="200">
        <v>23.362499999999997</v>
      </c>
      <c r="DT35" s="200">
        <v>0</v>
      </c>
      <c r="DU35" s="200">
        <v>0</v>
      </c>
      <c r="DV35" s="200">
        <v>0</v>
      </c>
      <c r="DW35" s="200">
        <v>1.39</v>
      </c>
      <c r="DX35" s="200">
        <v>2.02</v>
      </c>
      <c r="DY35" s="200">
        <v>3.91</v>
      </c>
      <c r="DZ35" s="200">
        <v>1.38</v>
      </c>
      <c r="EA35" s="200">
        <v>0</v>
      </c>
      <c r="EB35" s="200">
        <v>0</v>
      </c>
      <c r="EC35" s="200">
        <v>0</v>
      </c>
    </row>
    <row r="36" spans="1:133" x14ac:dyDescent="0.2">
      <c r="A36" s="69"/>
      <c r="B36" s="62"/>
      <c r="C36" s="110">
        <v>32</v>
      </c>
      <c r="D36" s="109">
        <v>0</v>
      </c>
      <c r="E36" s="109">
        <v>0</v>
      </c>
      <c r="F36" s="109">
        <v>43.394216133942159</v>
      </c>
      <c r="G36" s="109">
        <v>0</v>
      </c>
      <c r="H36" s="109">
        <v>23.406383547008549</v>
      </c>
      <c r="I36" s="109">
        <v>0</v>
      </c>
      <c r="J36" s="109">
        <v>32.413218970736629</v>
      </c>
      <c r="K36" s="109">
        <v>0</v>
      </c>
      <c r="L36" s="109">
        <v>0</v>
      </c>
      <c r="M36" s="109">
        <v>12.451992105021572</v>
      </c>
      <c r="N36" s="109">
        <v>58.558558558558559</v>
      </c>
      <c r="O36" s="109">
        <v>75.249868734447887</v>
      </c>
      <c r="P36" s="109">
        <v>1.43</v>
      </c>
      <c r="Q36" s="109">
        <v>11.533333333333333</v>
      </c>
      <c r="R36" s="109">
        <v>309.81004255319147</v>
      </c>
      <c r="S36" s="109">
        <v>23.059023298935827</v>
      </c>
      <c r="T36" s="109">
        <v>32.83707431796801</v>
      </c>
      <c r="U36" s="109">
        <v>28.805371596762324</v>
      </c>
      <c r="V36" s="109">
        <v>29.839154411764707</v>
      </c>
      <c r="W36" s="109">
        <v>0</v>
      </c>
      <c r="X36" s="109">
        <v>33.126086956521739</v>
      </c>
      <c r="Y36" s="109">
        <v>104.3710843373494</v>
      </c>
      <c r="Z36" s="109">
        <v>0</v>
      </c>
      <c r="AA36" s="109">
        <v>13.930574448529413</v>
      </c>
      <c r="AB36" s="109">
        <v>110.07453874538746</v>
      </c>
      <c r="AC36" s="109">
        <v>63.841072042148667</v>
      </c>
      <c r="AD36" s="109">
        <v>21.476060322343344</v>
      </c>
      <c r="AE36" s="109">
        <v>48.143040141676501</v>
      </c>
      <c r="AF36" s="109">
        <v>8.6348547717842319</v>
      </c>
      <c r="AG36" s="109">
        <v>0</v>
      </c>
      <c r="AH36" s="109">
        <v>23.362499999999997</v>
      </c>
      <c r="AI36" s="109">
        <v>0</v>
      </c>
      <c r="AJ36" s="109">
        <v>6.6288505224897776</v>
      </c>
      <c r="AK36" s="109">
        <v>58.359145220588232</v>
      </c>
      <c r="AL36" s="109">
        <v>1.39</v>
      </c>
      <c r="AM36" s="109">
        <v>2.02</v>
      </c>
      <c r="AN36" s="109">
        <v>3.91</v>
      </c>
      <c r="AO36" s="109">
        <v>1.38</v>
      </c>
      <c r="AP36" s="109">
        <v>30.771119883648453</v>
      </c>
      <c r="AQ36" s="109">
        <v>71.742468856172138</v>
      </c>
      <c r="AR36" s="185">
        <v>23.598781676413253</v>
      </c>
      <c r="AS36" s="109"/>
      <c r="AT36" s="184">
        <v>32</v>
      </c>
      <c r="AU36" s="109">
        <f>CO36*POLICY!$K33</f>
        <v>0</v>
      </c>
      <c r="AV36" s="109">
        <f>CP36*POLICY!$K33</f>
        <v>0</v>
      </c>
      <c r="AW36" s="109">
        <f>CQ36*POLICY!$K33</f>
        <v>43.394216133942159</v>
      </c>
      <c r="AX36" s="109">
        <f>CR36*POLICY!$K33</f>
        <v>0</v>
      </c>
      <c r="AY36" s="109">
        <f>CS36*POLICY!$K33</f>
        <v>23.406383547008549</v>
      </c>
      <c r="AZ36" s="109">
        <f>CT36*POLICY!$K33</f>
        <v>0</v>
      </c>
      <c r="BA36" s="109">
        <f>CU36*POLICY!$K33</f>
        <v>32.413218970736629</v>
      </c>
      <c r="BB36" s="109">
        <f>CV36*POLICY!$K33</f>
        <v>0</v>
      </c>
      <c r="BC36" s="109">
        <f>CW36*POLICY!$K33</f>
        <v>0</v>
      </c>
      <c r="BD36" s="109">
        <f>CX36*POLICY!$K33</f>
        <v>12.451992105021572</v>
      </c>
      <c r="BE36" s="109">
        <f>CY36*POLICY!$K33</f>
        <v>58.558558558558559</v>
      </c>
      <c r="BF36" s="109">
        <f>CZ36*POLICY!$K33</f>
        <v>75.249868734447887</v>
      </c>
      <c r="BG36" s="109">
        <f>DA36*POLICY!$K33</f>
        <v>1.43</v>
      </c>
      <c r="BH36" s="109">
        <f>DB36*POLICY!$K33</f>
        <v>11.533333333333333</v>
      </c>
      <c r="BI36" s="109">
        <f>DC36*POLICY!$K33</f>
        <v>309.81004255319147</v>
      </c>
      <c r="BJ36" s="109">
        <f>DD36*POLICY!$K33</f>
        <v>23.059023298935827</v>
      </c>
      <c r="BK36" s="109">
        <f>DE36*POLICY!$K33</f>
        <v>32.83707431796801</v>
      </c>
      <c r="BL36" s="109">
        <f>DF36*POLICY!$K33</f>
        <v>28.805371596762324</v>
      </c>
      <c r="BM36" s="109">
        <f>DG36*POLICY!$K33</f>
        <v>29.839154411764707</v>
      </c>
      <c r="BN36" s="109">
        <f>DH36*POLICY!$K33</f>
        <v>0</v>
      </c>
      <c r="BO36" s="109">
        <f>DI36*POLICY!$K33</f>
        <v>33.126086956521739</v>
      </c>
      <c r="BP36" s="109">
        <f>DJ36*POLICY!$K33</f>
        <v>104.3710843373494</v>
      </c>
      <c r="BQ36" s="109">
        <f>DK36*POLICY!$K33</f>
        <v>0</v>
      </c>
      <c r="BR36" s="109">
        <f>DL36*POLICY!$K33</f>
        <v>13.930574448529413</v>
      </c>
      <c r="BS36" s="109">
        <f>DM36*POLICY!$K33</f>
        <v>110.07453874538746</v>
      </c>
      <c r="BT36" s="109">
        <f>DN36*POLICY!$K33</f>
        <v>63.841072042148667</v>
      </c>
      <c r="BU36" s="109">
        <f>DO36*POLICY!$K33</f>
        <v>21.476060322343344</v>
      </c>
      <c r="BV36" s="109">
        <f>DP36*POLICY!$K33</f>
        <v>48.143040141676501</v>
      </c>
      <c r="BW36" s="109">
        <f>DQ36*POLICY!$K33</f>
        <v>8.6348547717842319</v>
      </c>
      <c r="BX36" s="109">
        <f>DR36*POLICY!$K33</f>
        <v>0</v>
      </c>
      <c r="BY36" s="109">
        <f>DS36*POLICY!$K33</f>
        <v>23.362499999999997</v>
      </c>
      <c r="BZ36" s="109">
        <f>DT36*POLICY!$K33</f>
        <v>0</v>
      </c>
      <c r="CA36" s="109">
        <f>DU36*POLICY!$K33</f>
        <v>6.6288505224897776</v>
      </c>
      <c r="CB36" s="109">
        <f>DV36*POLICY!$K33</f>
        <v>58.359145220588232</v>
      </c>
      <c r="CC36" s="109">
        <f>DW36*POLICY!$K33</f>
        <v>1.39</v>
      </c>
      <c r="CD36" s="109">
        <f>DX36*POLICY!$K33</f>
        <v>2.02</v>
      </c>
      <c r="CE36" s="109">
        <f>DY36*POLICY!$K33</f>
        <v>3.91</v>
      </c>
      <c r="CF36" s="109">
        <f>DZ36*POLICY!$K33</f>
        <v>1.38</v>
      </c>
      <c r="CG36" s="109">
        <f>EA36*POLICY!$K33</f>
        <v>30.771119883648453</v>
      </c>
      <c r="CH36" s="109">
        <f>EB36*POLICY!$K33</f>
        <v>71.742468856172138</v>
      </c>
      <c r="CI36" s="185">
        <f>EC36*POLICY!$K33</f>
        <v>23.598781676413253</v>
      </c>
      <c r="CJ36" s="109"/>
      <c r="CK36" t="s">
        <v>358</v>
      </c>
      <c r="CL36" s="14" t="s">
        <v>192</v>
      </c>
      <c r="CM36" s="22">
        <v>6</v>
      </c>
      <c r="CN36" s="23">
        <v>32</v>
      </c>
      <c r="CO36" s="200">
        <v>0</v>
      </c>
      <c r="CP36" s="200">
        <v>0</v>
      </c>
      <c r="CQ36" s="200">
        <v>43.394216133942159</v>
      </c>
      <c r="CR36" s="200">
        <v>0</v>
      </c>
      <c r="CS36" s="200">
        <v>23.406383547008549</v>
      </c>
      <c r="CT36" s="200">
        <v>0</v>
      </c>
      <c r="CU36" s="200">
        <v>32.413218970736629</v>
      </c>
      <c r="CV36" s="200">
        <v>0</v>
      </c>
      <c r="CW36" s="200">
        <v>0</v>
      </c>
      <c r="CX36" s="200">
        <v>12.451992105021572</v>
      </c>
      <c r="CY36" s="200">
        <v>58.558558558558559</v>
      </c>
      <c r="CZ36" s="200">
        <v>75.249868734447887</v>
      </c>
      <c r="DA36" s="200">
        <v>1.43</v>
      </c>
      <c r="DB36" s="200">
        <v>11.533333333333333</v>
      </c>
      <c r="DC36" s="200">
        <v>309.81004255319147</v>
      </c>
      <c r="DD36" s="200">
        <v>23.059023298935827</v>
      </c>
      <c r="DE36" s="200">
        <v>32.83707431796801</v>
      </c>
      <c r="DF36" s="200">
        <v>28.805371596762324</v>
      </c>
      <c r="DG36" s="200">
        <v>29.839154411764707</v>
      </c>
      <c r="DH36" s="200">
        <v>0</v>
      </c>
      <c r="DI36" s="200">
        <v>33.126086956521739</v>
      </c>
      <c r="DJ36" s="200">
        <v>104.3710843373494</v>
      </c>
      <c r="DK36" s="200">
        <v>0</v>
      </c>
      <c r="DL36" s="200">
        <v>13.930574448529413</v>
      </c>
      <c r="DM36" s="200">
        <v>110.07453874538746</v>
      </c>
      <c r="DN36" s="200">
        <v>63.841072042148667</v>
      </c>
      <c r="DO36" s="200">
        <v>21.476060322343344</v>
      </c>
      <c r="DP36" s="200">
        <v>48.143040141676501</v>
      </c>
      <c r="DQ36" s="200">
        <v>8.6348547717842319</v>
      </c>
      <c r="DR36" s="200">
        <v>0</v>
      </c>
      <c r="DS36" s="200">
        <v>23.362499999999997</v>
      </c>
      <c r="DT36" s="200">
        <v>0</v>
      </c>
      <c r="DU36" s="200">
        <v>6.6288505224897776</v>
      </c>
      <c r="DV36" s="200">
        <v>58.359145220588232</v>
      </c>
      <c r="DW36" s="200">
        <v>1.39</v>
      </c>
      <c r="DX36" s="200">
        <v>2.02</v>
      </c>
      <c r="DY36" s="200">
        <v>3.91</v>
      </c>
      <c r="DZ36" s="200">
        <v>1.38</v>
      </c>
      <c r="EA36" s="200">
        <v>30.771119883648453</v>
      </c>
      <c r="EB36" s="200">
        <v>71.742468856172138</v>
      </c>
      <c r="EC36" s="200">
        <v>23.598781676413253</v>
      </c>
    </row>
    <row r="37" spans="1:133" x14ac:dyDescent="0.2">
      <c r="A37" s="69"/>
      <c r="B37" s="62"/>
      <c r="C37" s="110">
        <v>33</v>
      </c>
      <c r="D37" s="109">
        <v>0</v>
      </c>
      <c r="E37" s="109">
        <v>0</v>
      </c>
      <c r="F37" s="109">
        <v>43.394216133942159</v>
      </c>
      <c r="G37" s="109">
        <v>0</v>
      </c>
      <c r="H37" s="109">
        <v>23.406383547008549</v>
      </c>
      <c r="I37" s="109">
        <v>0</v>
      </c>
      <c r="J37" s="109">
        <v>32.413218970736629</v>
      </c>
      <c r="K37" s="109">
        <v>0</v>
      </c>
      <c r="L37" s="109">
        <v>0</v>
      </c>
      <c r="M37" s="109">
        <v>12.451992105021572</v>
      </c>
      <c r="N37" s="109">
        <v>58.558558558558559</v>
      </c>
      <c r="O37" s="109">
        <v>75.249868734447887</v>
      </c>
      <c r="P37" s="109">
        <v>1.43</v>
      </c>
      <c r="Q37" s="109">
        <v>11.533333333333333</v>
      </c>
      <c r="R37" s="109">
        <v>309.81004255319147</v>
      </c>
      <c r="S37" s="109">
        <v>23.059023298935827</v>
      </c>
      <c r="T37" s="109">
        <v>32.83707431796801</v>
      </c>
      <c r="U37" s="109">
        <v>28.805371596762324</v>
      </c>
      <c r="V37" s="109">
        <v>29.839154411764707</v>
      </c>
      <c r="W37" s="109">
        <v>0</v>
      </c>
      <c r="X37" s="109">
        <v>33.126086956521739</v>
      </c>
      <c r="Y37" s="109">
        <v>104.3710843373494</v>
      </c>
      <c r="Z37" s="109">
        <v>0</v>
      </c>
      <c r="AA37" s="109">
        <v>13.930574448529413</v>
      </c>
      <c r="AB37" s="109">
        <v>110.07453874538746</v>
      </c>
      <c r="AC37" s="109">
        <v>63.841072042148667</v>
      </c>
      <c r="AD37" s="109">
        <v>21.476060322343344</v>
      </c>
      <c r="AE37" s="109">
        <v>48.143040141676501</v>
      </c>
      <c r="AF37" s="109">
        <v>8.6348547717842319</v>
      </c>
      <c r="AG37" s="109">
        <v>0</v>
      </c>
      <c r="AH37" s="109">
        <v>23.362499999999997</v>
      </c>
      <c r="AI37" s="109">
        <v>0</v>
      </c>
      <c r="AJ37" s="109">
        <v>6.6288505224897776</v>
      </c>
      <c r="AK37" s="109">
        <v>58.359145220588232</v>
      </c>
      <c r="AL37" s="109">
        <v>1.39</v>
      </c>
      <c r="AM37" s="109">
        <v>2.02</v>
      </c>
      <c r="AN37" s="109">
        <v>3.91</v>
      </c>
      <c r="AO37" s="109">
        <v>1.38</v>
      </c>
      <c r="AP37" s="109">
        <v>30.771119883648453</v>
      </c>
      <c r="AQ37" s="109">
        <v>71.742468856172138</v>
      </c>
      <c r="AR37" s="185">
        <v>23.598781676413253</v>
      </c>
      <c r="AS37" s="109"/>
      <c r="AT37" s="184">
        <v>33</v>
      </c>
      <c r="AU37" s="109">
        <f>CO37*POLICY!$K34</f>
        <v>0</v>
      </c>
      <c r="AV37" s="109">
        <f>CP37*POLICY!$K34</f>
        <v>0</v>
      </c>
      <c r="AW37" s="109">
        <f>CQ37*POLICY!$K34</f>
        <v>43.394216133942159</v>
      </c>
      <c r="AX37" s="109">
        <f>CR37*POLICY!$K34</f>
        <v>0</v>
      </c>
      <c r="AY37" s="109">
        <f>CS37*POLICY!$K34</f>
        <v>23.406383547008549</v>
      </c>
      <c r="AZ37" s="109">
        <f>CT37*POLICY!$K34</f>
        <v>0</v>
      </c>
      <c r="BA37" s="109">
        <f>CU37*POLICY!$K34</f>
        <v>32.413218970736629</v>
      </c>
      <c r="BB37" s="109">
        <f>CV37*POLICY!$K34</f>
        <v>0</v>
      </c>
      <c r="BC37" s="109">
        <f>CW37*POLICY!$K34</f>
        <v>0</v>
      </c>
      <c r="BD37" s="109">
        <f>CX37*POLICY!$K34</f>
        <v>12.451992105021572</v>
      </c>
      <c r="BE37" s="109">
        <f>CY37*POLICY!$K34</f>
        <v>58.558558558558559</v>
      </c>
      <c r="BF37" s="109">
        <f>CZ37*POLICY!$K34</f>
        <v>75.249868734447887</v>
      </c>
      <c r="BG37" s="109">
        <f>DA37*POLICY!$K34</f>
        <v>1.43</v>
      </c>
      <c r="BH37" s="109">
        <f>DB37*POLICY!$K34</f>
        <v>11.533333333333333</v>
      </c>
      <c r="BI37" s="109">
        <f>DC37*POLICY!$K34</f>
        <v>309.81004255319147</v>
      </c>
      <c r="BJ37" s="109">
        <f>DD37*POLICY!$K34</f>
        <v>23.059023298935827</v>
      </c>
      <c r="BK37" s="109">
        <f>DE37*POLICY!$K34</f>
        <v>32.83707431796801</v>
      </c>
      <c r="BL37" s="109">
        <f>DF37*POLICY!$K34</f>
        <v>28.805371596762324</v>
      </c>
      <c r="BM37" s="109">
        <f>DG37*POLICY!$K34</f>
        <v>29.839154411764707</v>
      </c>
      <c r="BN37" s="109">
        <f>DH37*POLICY!$K34</f>
        <v>0</v>
      </c>
      <c r="BO37" s="109">
        <f>DI37*POLICY!$K34</f>
        <v>33.126086956521739</v>
      </c>
      <c r="BP37" s="109">
        <f>DJ37*POLICY!$K34</f>
        <v>104.3710843373494</v>
      </c>
      <c r="BQ37" s="109">
        <f>DK37*POLICY!$K34</f>
        <v>0</v>
      </c>
      <c r="BR37" s="109">
        <f>DL37*POLICY!$K34</f>
        <v>13.930574448529413</v>
      </c>
      <c r="BS37" s="109">
        <f>DM37*POLICY!$K34</f>
        <v>110.07453874538746</v>
      </c>
      <c r="BT37" s="109">
        <f>DN37*POLICY!$K34</f>
        <v>63.841072042148667</v>
      </c>
      <c r="BU37" s="109">
        <f>DO37*POLICY!$K34</f>
        <v>21.476060322343344</v>
      </c>
      <c r="BV37" s="109">
        <f>DP37*POLICY!$K34</f>
        <v>48.143040141676501</v>
      </c>
      <c r="BW37" s="109">
        <f>DQ37*POLICY!$K34</f>
        <v>8.6348547717842319</v>
      </c>
      <c r="BX37" s="109">
        <f>DR37*POLICY!$K34</f>
        <v>0</v>
      </c>
      <c r="BY37" s="109">
        <f>DS37*POLICY!$K34</f>
        <v>23.362499999999997</v>
      </c>
      <c r="BZ37" s="109">
        <f>DT37*POLICY!$K34</f>
        <v>0</v>
      </c>
      <c r="CA37" s="109">
        <f>DU37*POLICY!$K34</f>
        <v>6.6288505224897776</v>
      </c>
      <c r="CB37" s="109">
        <f>DV37*POLICY!$K34</f>
        <v>58.359145220588232</v>
      </c>
      <c r="CC37" s="109">
        <f>DW37*POLICY!$K34</f>
        <v>1.39</v>
      </c>
      <c r="CD37" s="109">
        <f>DX37*POLICY!$K34</f>
        <v>2.02</v>
      </c>
      <c r="CE37" s="109">
        <f>DY37*POLICY!$K34</f>
        <v>3.91</v>
      </c>
      <c r="CF37" s="109">
        <f>DZ37*POLICY!$K34</f>
        <v>1.38</v>
      </c>
      <c r="CG37" s="109">
        <f>EA37*POLICY!$K34</f>
        <v>30.771119883648453</v>
      </c>
      <c r="CH37" s="109">
        <f>EB37*POLICY!$K34</f>
        <v>71.742468856172138</v>
      </c>
      <c r="CI37" s="185">
        <f>EC37*POLICY!$K34</f>
        <v>23.598781676413253</v>
      </c>
      <c r="CJ37" s="109"/>
      <c r="CK37" t="s">
        <v>357</v>
      </c>
      <c r="CL37" s="14" t="s">
        <v>192</v>
      </c>
      <c r="CM37" s="22">
        <v>6</v>
      </c>
      <c r="CN37" s="23">
        <v>33</v>
      </c>
      <c r="CO37" s="200">
        <v>0</v>
      </c>
      <c r="CP37" s="200">
        <v>0</v>
      </c>
      <c r="CQ37" s="200">
        <v>43.394216133942159</v>
      </c>
      <c r="CR37" s="200">
        <v>0</v>
      </c>
      <c r="CS37" s="200">
        <v>23.406383547008549</v>
      </c>
      <c r="CT37" s="200">
        <v>0</v>
      </c>
      <c r="CU37" s="200">
        <v>32.413218970736629</v>
      </c>
      <c r="CV37" s="200">
        <v>0</v>
      </c>
      <c r="CW37" s="200">
        <v>0</v>
      </c>
      <c r="CX37" s="200">
        <v>12.451992105021572</v>
      </c>
      <c r="CY37" s="200">
        <v>58.558558558558559</v>
      </c>
      <c r="CZ37" s="200">
        <v>75.249868734447887</v>
      </c>
      <c r="DA37" s="200">
        <v>1.43</v>
      </c>
      <c r="DB37" s="200">
        <v>11.533333333333333</v>
      </c>
      <c r="DC37" s="200">
        <v>309.81004255319147</v>
      </c>
      <c r="DD37" s="200">
        <v>23.059023298935827</v>
      </c>
      <c r="DE37" s="200">
        <v>32.83707431796801</v>
      </c>
      <c r="DF37" s="200">
        <v>28.805371596762324</v>
      </c>
      <c r="DG37" s="200">
        <v>29.839154411764707</v>
      </c>
      <c r="DH37" s="200">
        <v>0</v>
      </c>
      <c r="DI37" s="200">
        <v>33.126086956521739</v>
      </c>
      <c r="DJ37" s="200">
        <v>104.3710843373494</v>
      </c>
      <c r="DK37" s="200">
        <v>0</v>
      </c>
      <c r="DL37" s="200">
        <v>13.930574448529413</v>
      </c>
      <c r="DM37" s="200">
        <v>110.07453874538746</v>
      </c>
      <c r="DN37" s="200">
        <v>63.841072042148667</v>
      </c>
      <c r="DO37" s="200">
        <v>21.476060322343344</v>
      </c>
      <c r="DP37" s="200">
        <v>48.143040141676501</v>
      </c>
      <c r="DQ37" s="200">
        <v>8.6348547717842319</v>
      </c>
      <c r="DR37" s="200">
        <v>0</v>
      </c>
      <c r="DS37" s="200">
        <v>23.362499999999997</v>
      </c>
      <c r="DT37" s="200">
        <v>0</v>
      </c>
      <c r="DU37" s="200">
        <v>6.6288505224897776</v>
      </c>
      <c r="DV37" s="200">
        <v>58.359145220588232</v>
      </c>
      <c r="DW37" s="200">
        <v>1.39</v>
      </c>
      <c r="DX37" s="200">
        <v>2.02</v>
      </c>
      <c r="DY37" s="200">
        <v>3.91</v>
      </c>
      <c r="DZ37" s="200">
        <v>1.38</v>
      </c>
      <c r="EA37" s="200">
        <v>30.771119883648453</v>
      </c>
      <c r="EB37" s="200">
        <v>71.742468856172138</v>
      </c>
      <c r="EC37" s="200">
        <v>23.598781676413253</v>
      </c>
    </row>
    <row r="38" spans="1:133" x14ac:dyDescent="0.2">
      <c r="A38" s="69"/>
      <c r="B38" s="62"/>
      <c r="C38" s="110">
        <v>34</v>
      </c>
      <c r="D38" s="109">
        <v>0</v>
      </c>
      <c r="E38" s="109">
        <v>0</v>
      </c>
      <c r="F38" s="109">
        <v>43.394216133942159</v>
      </c>
      <c r="G38" s="109">
        <v>0</v>
      </c>
      <c r="H38" s="109">
        <v>23.406383547008549</v>
      </c>
      <c r="I38" s="109">
        <v>0</v>
      </c>
      <c r="J38" s="109">
        <v>32.413218970736629</v>
      </c>
      <c r="K38" s="109">
        <v>0</v>
      </c>
      <c r="L38" s="109">
        <v>0</v>
      </c>
      <c r="M38" s="109">
        <v>12.451992105021572</v>
      </c>
      <c r="N38" s="109">
        <v>58.558558558558559</v>
      </c>
      <c r="O38" s="109">
        <v>75.249868734447887</v>
      </c>
      <c r="P38" s="109">
        <v>1.43</v>
      </c>
      <c r="Q38" s="109">
        <v>11.533333333333333</v>
      </c>
      <c r="R38" s="109">
        <v>309.81004255319147</v>
      </c>
      <c r="S38" s="109">
        <v>23.059023298935827</v>
      </c>
      <c r="T38" s="109">
        <v>32.83707431796801</v>
      </c>
      <c r="U38" s="109">
        <v>28.805371596762324</v>
      </c>
      <c r="V38" s="109">
        <v>29.839154411764707</v>
      </c>
      <c r="W38" s="109">
        <v>0</v>
      </c>
      <c r="X38" s="109">
        <v>33.126086956521739</v>
      </c>
      <c r="Y38" s="109">
        <v>104.3710843373494</v>
      </c>
      <c r="Z38" s="109">
        <v>0</v>
      </c>
      <c r="AA38" s="109">
        <v>13.930574448529413</v>
      </c>
      <c r="AB38" s="109">
        <v>110.07453874538746</v>
      </c>
      <c r="AC38" s="109">
        <v>63.841072042148667</v>
      </c>
      <c r="AD38" s="109">
        <v>21.476060322343344</v>
      </c>
      <c r="AE38" s="109">
        <v>48.143040141676501</v>
      </c>
      <c r="AF38" s="109">
        <v>8.6348547717842319</v>
      </c>
      <c r="AG38" s="109">
        <v>0</v>
      </c>
      <c r="AH38" s="109">
        <v>23.362499999999997</v>
      </c>
      <c r="AI38" s="109">
        <v>0</v>
      </c>
      <c r="AJ38" s="109">
        <v>6.6288505224897776</v>
      </c>
      <c r="AK38" s="109">
        <v>58.359145220588232</v>
      </c>
      <c r="AL38" s="109">
        <v>1.39</v>
      </c>
      <c r="AM38" s="109">
        <v>2.02</v>
      </c>
      <c r="AN38" s="109">
        <v>3.91</v>
      </c>
      <c r="AO38" s="109">
        <v>1.38</v>
      </c>
      <c r="AP38" s="109">
        <v>30.771119883648453</v>
      </c>
      <c r="AQ38" s="109">
        <v>71.742468856172138</v>
      </c>
      <c r="AR38" s="185">
        <v>23.598781676413253</v>
      </c>
      <c r="AS38" s="109"/>
      <c r="AT38" s="184">
        <v>34</v>
      </c>
      <c r="AU38" s="109">
        <f>CO38*POLICY!$K35</f>
        <v>0</v>
      </c>
      <c r="AV38" s="109">
        <f>CP38*POLICY!$K35</f>
        <v>0</v>
      </c>
      <c r="AW38" s="109">
        <f>CQ38*POLICY!$K35</f>
        <v>43.394216133942159</v>
      </c>
      <c r="AX38" s="109">
        <f>CR38*POLICY!$K35</f>
        <v>0</v>
      </c>
      <c r="AY38" s="109">
        <f>CS38*POLICY!$K35</f>
        <v>23.406383547008549</v>
      </c>
      <c r="AZ38" s="109">
        <f>CT38*POLICY!$K35</f>
        <v>0</v>
      </c>
      <c r="BA38" s="109">
        <f>CU38*POLICY!$K35</f>
        <v>32.413218970736629</v>
      </c>
      <c r="BB38" s="109">
        <f>CV38*POLICY!$K35</f>
        <v>0</v>
      </c>
      <c r="BC38" s="109">
        <f>CW38*POLICY!$K35</f>
        <v>0</v>
      </c>
      <c r="BD38" s="109">
        <f>CX38*POLICY!$K35</f>
        <v>12.451992105021572</v>
      </c>
      <c r="BE38" s="109">
        <f>CY38*POLICY!$K35</f>
        <v>58.558558558558559</v>
      </c>
      <c r="BF38" s="109">
        <f>CZ38*POLICY!$K35</f>
        <v>75.249868734447887</v>
      </c>
      <c r="BG38" s="109">
        <f>DA38*POLICY!$K35</f>
        <v>1.43</v>
      </c>
      <c r="BH38" s="109">
        <f>DB38*POLICY!$K35</f>
        <v>11.533333333333333</v>
      </c>
      <c r="BI38" s="109">
        <f>DC38*POLICY!$K35</f>
        <v>309.81004255319147</v>
      </c>
      <c r="BJ38" s="109">
        <f>DD38*POLICY!$K35</f>
        <v>23.059023298935827</v>
      </c>
      <c r="BK38" s="109">
        <f>DE38*POLICY!$K35</f>
        <v>32.83707431796801</v>
      </c>
      <c r="BL38" s="109">
        <f>DF38*POLICY!$K35</f>
        <v>28.805371596762324</v>
      </c>
      <c r="BM38" s="109">
        <f>DG38*POLICY!$K35</f>
        <v>29.839154411764707</v>
      </c>
      <c r="BN38" s="109">
        <f>DH38*POLICY!$K35</f>
        <v>0</v>
      </c>
      <c r="BO38" s="109">
        <f>DI38*POLICY!$K35</f>
        <v>33.126086956521739</v>
      </c>
      <c r="BP38" s="109">
        <f>DJ38*POLICY!$K35</f>
        <v>104.3710843373494</v>
      </c>
      <c r="BQ38" s="109">
        <f>DK38*POLICY!$K35</f>
        <v>0</v>
      </c>
      <c r="BR38" s="109">
        <f>DL38*POLICY!$K35</f>
        <v>13.930574448529413</v>
      </c>
      <c r="BS38" s="109">
        <f>DM38*POLICY!$K35</f>
        <v>110.07453874538746</v>
      </c>
      <c r="BT38" s="109">
        <f>DN38*POLICY!$K35</f>
        <v>63.841072042148667</v>
      </c>
      <c r="BU38" s="109">
        <f>DO38*POLICY!$K35</f>
        <v>21.476060322343344</v>
      </c>
      <c r="BV38" s="109">
        <f>DP38*POLICY!$K35</f>
        <v>48.143040141676501</v>
      </c>
      <c r="BW38" s="109">
        <f>DQ38*POLICY!$K35</f>
        <v>8.6348547717842319</v>
      </c>
      <c r="BX38" s="109">
        <f>DR38*POLICY!$K35</f>
        <v>0</v>
      </c>
      <c r="BY38" s="109">
        <f>DS38*POLICY!$K35</f>
        <v>23.362499999999997</v>
      </c>
      <c r="BZ38" s="109">
        <f>DT38*POLICY!$K35</f>
        <v>0</v>
      </c>
      <c r="CA38" s="109">
        <f>DU38*POLICY!$K35</f>
        <v>6.6288505224897776</v>
      </c>
      <c r="CB38" s="109">
        <f>DV38*POLICY!$K35</f>
        <v>58.359145220588232</v>
      </c>
      <c r="CC38" s="109">
        <f>DW38*POLICY!$K35</f>
        <v>1.39</v>
      </c>
      <c r="CD38" s="109">
        <f>DX38*POLICY!$K35</f>
        <v>2.02</v>
      </c>
      <c r="CE38" s="109">
        <f>DY38*POLICY!$K35</f>
        <v>3.91</v>
      </c>
      <c r="CF38" s="109">
        <f>DZ38*POLICY!$K35</f>
        <v>1.38</v>
      </c>
      <c r="CG38" s="109">
        <f>EA38*POLICY!$K35</f>
        <v>30.771119883648453</v>
      </c>
      <c r="CH38" s="109">
        <f>EB38*POLICY!$K35</f>
        <v>71.742468856172138</v>
      </c>
      <c r="CI38" s="185">
        <f>EC38*POLICY!$K35</f>
        <v>23.598781676413253</v>
      </c>
      <c r="CJ38" s="109"/>
      <c r="CK38" t="s">
        <v>360</v>
      </c>
      <c r="CL38" s="14" t="s">
        <v>192</v>
      </c>
      <c r="CM38" s="22">
        <v>6</v>
      </c>
      <c r="CN38" s="23">
        <v>34</v>
      </c>
      <c r="CO38" s="200">
        <v>0</v>
      </c>
      <c r="CP38" s="200">
        <v>0</v>
      </c>
      <c r="CQ38" s="200">
        <v>43.394216133942159</v>
      </c>
      <c r="CR38" s="200">
        <v>0</v>
      </c>
      <c r="CS38" s="200">
        <v>23.406383547008549</v>
      </c>
      <c r="CT38" s="200">
        <v>0</v>
      </c>
      <c r="CU38" s="200">
        <v>32.413218970736629</v>
      </c>
      <c r="CV38" s="200">
        <v>0</v>
      </c>
      <c r="CW38" s="200">
        <v>0</v>
      </c>
      <c r="CX38" s="200">
        <v>12.451992105021572</v>
      </c>
      <c r="CY38" s="200">
        <v>58.558558558558559</v>
      </c>
      <c r="CZ38" s="200">
        <v>75.249868734447887</v>
      </c>
      <c r="DA38" s="200">
        <v>1.43</v>
      </c>
      <c r="DB38" s="200">
        <v>11.533333333333333</v>
      </c>
      <c r="DC38" s="200">
        <v>309.81004255319147</v>
      </c>
      <c r="DD38" s="200">
        <v>23.059023298935827</v>
      </c>
      <c r="DE38" s="200">
        <v>32.83707431796801</v>
      </c>
      <c r="DF38" s="200">
        <v>28.805371596762324</v>
      </c>
      <c r="DG38" s="200">
        <v>29.839154411764707</v>
      </c>
      <c r="DH38" s="200">
        <v>0</v>
      </c>
      <c r="DI38" s="200">
        <v>33.126086956521739</v>
      </c>
      <c r="DJ38" s="200">
        <v>104.3710843373494</v>
      </c>
      <c r="DK38" s="200">
        <v>0</v>
      </c>
      <c r="DL38" s="200">
        <v>13.930574448529413</v>
      </c>
      <c r="DM38" s="200">
        <v>110.07453874538746</v>
      </c>
      <c r="DN38" s="200">
        <v>63.841072042148667</v>
      </c>
      <c r="DO38" s="200">
        <v>21.476060322343344</v>
      </c>
      <c r="DP38" s="200">
        <v>48.143040141676501</v>
      </c>
      <c r="DQ38" s="200">
        <v>8.6348547717842319</v>
      </c>
      <c r="DR38" s="200">
        <v>0</v>
      </c>
      <c r="DS38" s="200">
        <v>23.362499999999997</v>
      </c>
      <c r="DT38" s="200">
        <v>0</v>
      </c>
      <c r="DU38" s="200">
        <v>6.6288505224897776</v>
      </c>
      <c r="DV38" s="200">
        <v>58.359145220588232</v>
      </c>
      <c r="DW38" s="200">
        <v>1.39</v>
      </c>
      <c r="DX38" s="200">
        <v>2.02</v>
      </c>
      <c r="DY38" s="200">
        <v>3.91</v>
      </c>
      <c r="DZ38" s="200">
        <v>1.38</v>
      </c>
      <c r="EA38" s="200">
        <v>30.771119883648453</v>
      </c>
      <c r="EB38" s="200">
        <v>71.742468856172138</v>
      </c>
      <c r="EC38" s="200">
        <v>23.598781676413253</v>
      </c>
    </row>
    <row r="39" spans="1:133" x14ac:dyDescent="0.2">
      <c r="A39" s="69"/>
      <c r="B39" s="62"/>
      <c r="C39" s="110">
        <v>35</v>
      </c>
      <c r="D39" s="109">
        <v>0</v>
      </c>
      <c r="E39" s="109">
        <v>0</v>
      </c>
      <c r="F39" s="109">
        <v>43.394216133942159</v>
      </c>
      <c r="G39" s="109">
        <v>0</v>
      </c>
      <c r="H39" s="109">
        <v>23.406383547008549</v>
      </c>
      <c r="I39" s="109">
        <v>0</v>
      </c>
      <c r="J39" s="109">
        <v>32.413218970736629</v>
      </c>
      <c r="K39" s="109">
        <v>0</v>
      </c>
      <c r="L39" s="109">
        <v>0</v>
      </c>
      <c r="M39" s="109">
        <v>12.451992105021572</v>
      </c>
      <c r="N39" s="109">
        <v>58.558558558558559</v>
      </c>
      <c r="O39" s="109">
        <v>75.249868734447887</v>
      </c>
      <c r="P39" s="109">
        <v>1.43</v>
      </c>
      <c r="Q39" s="109">
        <v>11.533333333333333</v>
      </c>
      <c r="R39" s="109">
        <v>309.81004255319147</v>
      </c>
      <c r="S39" s="109">
        <v>23.059023298935827</v>
      </c>
      <c r="T39" s="109">
        <v>32.83707431796801</v>
      </c>
      <c r="U39" s="109">
        <v>28.805371596762324</v>
      </c>
      <c r="V39" s="109">
        <v>29.839154411764707</v>
      </c>
      <c r="W39" s="109">
        <v>0</v>
      </c>
      <c r="X39" s="109">
        <v>33.126086956521739</v>
      </c>
      <c r="Y39" s="109">
        <v>104.3710843373494</v>
      </c>
      <c r="Z39" s="109">
        <v>0</v>
      </c>
      <c r="AA39" s="109">
        <v>13.930574448529413</v>
      </c>
      <c r="AB39" s="109">
        <v>110.07453874538746</v>
      </c>
      <c r="AC39" s="109">
        <v>63.841072042148667</v>
      </c>
      <c r="AD39" s="109">
        <v>21.476060322343344</v>
      </c>
      <c r="AE39" s="109">
        <v>48.143040141676501</v>
      </c>
      <c r="AF39" s="109">
        <v>8.6348547717842319</v>
      </c>
      <c r="AG39" s="109">
        <v>0</v>
      </c>
      <c r="AH39" s="109">
        <v>23.362499999999997</v>
      </c>
      <c r="AI39" s="109">
        <v>0</v>
      </c>
      <c r="AJ39" s="109">
        <v>6.6288505224897776</v>
      </c>
      <c r="AK39" s="109">
        <v>58.359145220588232</v>
      </c>
      <c r="AL39" s="109">
        <v>1.39</v>
      </c>
      <c r="AM39" s="109">
        <v>2.02</v>
      </c>
      <c r="AN39" s="109">
        <v>3.91</v>
      </c>
      <c r="AO39" s="109">
        <v>1.38</v>
      </c>
      <c r="AP39" s="109">
        <v>30.771119883648453</v>
      </c>
      <c r="AQ39" s="109">
        <v>71.742468856172138</v>
      </c>
      <c r="AR39" s="185">
        <v>23.598781676413253</v>
      </c>
      <c r="AS39" s="109"/>
      <c r="AT39" s="184">
        <v>35</v>
      </c>
      <c r="AU39" s="109">
        <f>CO39*POLICY!$K36</f>
        <v>0</v>
      </c>
      <c r="AV39" s="109">
        <f>CP39*POLICY!$K36</f>
        <v>0</v>
      </c>
      <c r="AW39" s="109">
        <f>CQ39*POLICY!$K36</f>
        <v>43.394216133942159</v>
      </c>
      <c r="AX39" s="109">
        <f>CR39*POLICY!$K36</f>
        <v>0</v>
      </c>
      <c r="AY39" s="109">
        <f>CS39*POLICY!$K36</f>
        <v>23.406383547008549</v>
      </c>
      <c r="AZ39" s="109">
        <f>CT39*POLICY!$K36</f>
        <v>0</v>
      </c>
      <c r="BA39" s="109">
        <f>CU39*POLICY!$K36</f>
        <v>32.413218970736629</v>
      </c>
      <c r="BB39" s="109">
        <f>CV39*POLICY!$K36</f>
        <v>0</v>
      </c>
      <c r="BC39" s="109">
        <f>CW39*POLICY!$K36</f>
        <v>0</v>
      </c>
      <c r="BD39" s="109">
        <f>CX39*POLICY!$K36</f>
        <v>12.451992105021572</v>
      </c>
      <c r="BE39" s="109">
        <f>CY39*POLICY!$K36</f>
        <v>58.558558558558559</v>
      </c>
      <c r="BF39" s="109">
        <f>CZ39*POLICY!$K36</f>
        <v>75.249868734447887</v>
      </c>
      <c r="BG39" s="109">
        <f>DA39*POLICY!$K36</f>
        <v>1.43</v>
      </c>
      <c r="BH39" s="109">
        <f>DB39*POLICY!$K36</f>
        <v>11.533333333333333</v>
      </c>
      <c r="BI39" s="109">
        <f>DC39*POLICY!$K36</f>
        <v>309.81004255319147</v>
      </c>
      <c r="BJ39" s="109">
        <f>DD39*POLICY!$K36</f>
        <v>23.059023298935827</v>
      </c>
      <c r="BK39" s="109">
        <f>DE39*POLICY!$K36</f>
        <v>32.83707431796801</v>
      </c>
      <c r="BL39" s="109">
        <f>DF39*POLICY!$K36</f>
        <v>28.805371596762324</v>
      </c>
      <c r="BM39" s="109">
        <f>DG39*POLICY!$K36</f>
        <v>29.839154411764707</v>
      </c>
      <c r="BN39" s="109">
        <f>DH39*POLICY!$K36</f>
        <v>0</v>
      </c>
      <c r="BO39" s="109">
        <f>DI39*POLICY!$K36</f>
        <v>33.126086956521739</v>
      </c>
      <c r="BP39" s="109">
        <f>DJ39*POLICY!$K36</f>
        <v>104.3710843373494</v>
      </c>
      <c r="BQ39" s="109">
        <f>DK39*POLICY!$K36</f>
        <v>0</v>
      </c>
      <c r="BR39" s="109">
        <f>DL39*POLICY!$K36</f>
        <v>13.930574448529413</v>
      </c>
      <c r="BS39" s="109">
        <f>DM39*POLICY!$K36</f>
        <v>110.07453874538746</v>
      </c>
      <c r="BT39" s="109">
        <f>DN39*POLICY!$K36</f>
        <v>63.841072042148667</v>
      </c>
      <c r="BU39" s="109">
        <f>DO39*POLICY!$K36</f>
        <v>21.476060322343344</v>
      </c>
      <c r="BV39" s="109">
        <f>DP39*POLICY!$K36</f>
        <v>48.143040141676501</v>
      </c>
      <c r="BW39" s="109">
        <f>DQ39*POLICY!$K36</f>
        <v>8.6348547717842319</v>
      </c>
      <c r="BX39" s="109">
        <f>DR39*POLICY!$K36</f>
        <v>0</v>
      </c>
      <c r="BY39" s="109">
        <f>DS39*POLICY!$K36</f>
        <v>23.362499999999997</v>
      </c>
      <c r="BZ39" s="109">
        <f>DT39*POLICY!$K36</f>
        <v>0</v>
      </c>
      <c r="CA39" s="109">
        <f>DU39*POLICY!$K36</f>
        <v>6.6288505224897776</v>
      </c>
      <c r="CB39" s="109">
        <f>DV39*POLICY!$K36</f>
        <v>58.359145220588232</v>
      </c>
      <c r="CC39" s="109">
        <f>DW39*POLICY!$K36</f>
        <v>1.39</v>
      </c>
      <c r="CD39" s="109">
        <f>DX39*POLICY!$K36</f>
        <v>2.02</v>
      </c>
      <c r="CE39" s="109">
        <f>DY39*POLICY!$K36</f>
        <v>3.91</v>
      </c>
      <c r="CF39" s="109">
        <f>DZ39*POLICY!$K36</f>
        <v>1.38</v>
      </c>
      <c r="CG39" s="109">
        <f>EA39*POLICY!$K36</f>
        <v>30.771119883648453</v>
      </c>
      <c r="CH39" s="109">
        <f>EB39*POLICY!$K36</f>
        <v>71.742468856172138</v>
      </c>
      <c r="CI39" s="185">
        <f>EC39*POLICY!$K36</f>
        <v>23.598781676413253</v>
      </c>
      <c r="CJ39" s="109"/>
      <c r="CK39" t="s">
        <v>359</v>
      </c>
      <c r="CL39" s="14" t="s">
        <v>192</v>
      </c>
      <c r="CM39" s="22">
        <v>6</v>
      </c>
      <c r="CN39" s="23">
        <v>35</v>
      </c>
      <c r="CO39" s="200">
        <v>0</v>
      </c>
      <c r="CP39" s="200">
        <v>0</v>
      </c>
      <c r="CQ39" s="200">
        <v>43.394216133942159</v>
      </c>
      <c r="CR39" s="200">
        <v>0</v>
      </c>
      <c r="CS39" s="200">
        <v>23.406383547008549</v>
      </c>
      <c r="CT39" s="200">
        <v>0</v>
      </c>
      <c r="CU39" s="200">
        <v>32.413218970736629</v>
      </c>
      <c r="CV39" s="200">
        <v>0</v>
      </c>
      <c r="CW39" s="200">
        <v>0</v>
      </c>
      <c r="CX39" s="200">
        <v>12.451992105021572</v>
      </c>
      <c r="CY39" s="200">
        <v>58.558558558558559</v>
      </c>
      <c r="CZ39" s="200">
        <v>75.249868734447887</v>
      </c>
      <c r="DA39" s="200">
        <v>1.43</v>
      </c>
      <c r="DB39" s="200">
        <v>11.533333333333333</v>
      </c>
      <c r="DC39" s="200">
        <v>309.81004255319147</v>
      </c>
      <c r="DD39" s="200">
        <v>23.059023298935827</v>
      </c>
      <c r="DE39" s="200">
        <v>32.83707431796801</v>
      </c>
      <c r="DF39" s="200">
        <v>28.805371596762324</v>
      </c>
      <c r="DG39" s="200">
        <v>29.839154411764707</v>
      </c>
      <c r="DH39" s="200">
        <v>0</v>
      </c>
      <c r="DI39" s="200">
        <v>33.126086956521739</v>
      </c>
      <c r="DJ39" s="200">
        <v>104.3710843373494</v>
      </c>
      <c r="DK39" s="200">
        <v>0</v>
      </c>
      <c r="DL39" s="200">
        <v>13.930574448529413</v>
      </c>
      <c r="DM39" s="200">
        <v>110.07453874538746</v>
      </c>
      <c r="DN39" s="200">
        <v>63.841072042148667</v>
      </c>
      <c r="DO39" s="200">
        <v>21.476060322343344</v>
      </c>
      <c r="DP39" s="200">
        <v>48.143040141676501</v>
      </c>
      <c r="DQ39" s="200">
        <v>8.6348547717842319</v>
      </c>
      <c r="DR39" s="200">
        <v>0</v>
      </c>
      <c r="DS39" s="200">
        <v>23.362499999999997</v>
      </c>
      <c r="DT39" s="200">
        <v>0</v>
      </c>
      <c r="DU39" s="200">
        <v>6.6288505224897776</v>
      </c>
      <c r="DV39" s="200">
        <v>58.359145220588232</v>
      </c>
      <c r="DW39" s="200">
        <v>1.39</v>
      </c>
      <c r="DX39" s="200">
        <v>2.02</v>
      </c>
      <c r="DY39" s="200">
        <v>3.91</v>
      </c>
      <c r="DZ39" s="200">
        <v>1.38</v>
      </c>
      <c r="EA39" s="200">
        <v>30.771119883648453</v>
      </c>
      <c r="EB39" s="200">
        <v>71.742468856172138</v>
      </c>
      <c r="EC39" s="200">
        <v>23.598781676413253</v>
      </c>
    </row>
    <row r="40" spans="1:133" x14ac:dyDescent="0.2">
      <c r="A40" s="69"/>
      <c r="B40" s="62"/>
      <c r="C40" s="110">
        <v>36</v>
      </c>
      <c r="D40" s="109">
        <v>0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9">
        <v>0</v>
      </c>
      <c r="L40" s="109">
        <v>0</v>
      </c>
      <c r="M40" s="109">
        <v>0</v>
      </c>
      <c r="N40" s="109">
        <v>0</v>
      </c>
      <c r="O40" s="109">
        <v>0</v>
      </c>
      <c r="P40" s="109">
        <v>1.43</v>
      </c>
      <c r="Q40" s="109">
        <v>1.8411177115345025</v>
      </c>
      <c r="R40" s="109">
        <v>0</v>
      </c>
      <c r="S40" s="109">
        <v>0</v>
      </c>
      <c r="T40" s="109">
        <v>0</v>
      </c>
      <c r="U40" s="109">
        <v>0</v>
      </c>
      <c r="V40" s="109">
        <v>0</v>
      </c>
      <c r="W40" s="109">
        <v>0</v>
      </c>
      <c r="X40" s="109">
        <v>0</v>
      </c>
      <c r="Y40" s="109">
        <v>0</v>
      </c>
      <c r="Z40" s="109">
        <v>0</v>
      </c>
      <c r="AA40" s="109">
        <v>0</v>
      </c>
      <c r="AB40" s="109">
        <v>0</v>
      </c>
      <c r="AC40" s="109">
        <v>0</v>
      </c>
      <c r="AD40" s="109">
        <v>0</v>
      </c>
      <c r="AE40" s="109">
        <v>0</v>
      </c>
      <c r="AF40" s="109">
        <v>0</v>
      </c>
      <c r="AG40" s="109">
        <v>0</v>
      </c>
      <c r="AH40" s="109">
        <v>23.362499999999997</v>
      </c>
      <c r="AI40" s="109">
        <v>0</v>
      </c>
      <c r="AJ40" s="109">
        <v>0</v>
      </c>
      <c r="AK40" s="109">
        <v>0</v>
      </c>
      <c r="AL40" s="109">
        <v>1.39</v>
      </c>
      <c r="AM40" s="109">
        <v>2.02</v>
      </c>
      <c r="AN40" s="109">
        <v>3.91</v>
      </c>
      <c r="AO40" s="109">
        <v>1.38</v>
      </c>
      <c r="AP40" s="109">
        <v>0</v>
      </c>
      <c r="AQ40" s="109">
        <v>0</v>
      </c>
      <c r="AR40" s="185">
        <v>0</v>
      </c>
      <c r="AS40" s="109"/>
      <c r="AT40" s="184">
        <v>36</v>
      </c>
      <c r="AU40" s="109">
        <f>CO40*POLICY!$K37</f>
        <v>0</v>
      </c>
      <c r="AV40" s="109">
        <f>CP40*POLICY!$K37</f>
        <v>0</v>
      </c>
      <c r="AW40" s="109">
        <f>CQ40*POLICY!$K37</f>
        <v>0</v>
      </c>
      <c r="AX40" s="109">
        <f>CR40*POLICY!$K37</f>
        <v>0</v>
      </c>
      <c r="AY40" s="109">
        <f>CS40*POLICY!$K37</f>
        <v>0</v>
      </c>
      <c r="AZ40" s="109">
        <f>CT40*POLICY!$K37</f>
        <v>0</v>
      </c>
      <c r="BA40" s="109">
        <f>CU40*POLICY!$K37</f>
        <v>0</v>
      </c>
      <c r="BB40" s="109">
        <f>CV40*POLICY!$K37</f>
        <v>0</v>
      </c>
      <c r="BC40" s="109">
        <f>CW40*POLICY!$K37</f>
        <v>0</v>
      </c>
      <c r="BD40" s="109">
        <f>CX40*POLICY!$K37</f>
        <v>0</v>
      </c>
      <c r="BE40" s="109">
        <f>CY40*POLICY!$K37</f>
        <v>0</v>
      </c>
      <c r="BF40" s="109">
        <f>CZ40*POLICY!$K37</f>
        <v>0</v>
      </c>
      <c r="BG40" s="109">
        <f>DA40*POLICY!$K37</f>
        <v>1.43</v>
      </c>
      <c r="BH40" s="109">
        <f>DB40*POLICY!$K37</f>
        <v>1.8411177115345025</v>
      </c>
      <c r="BI40" s="109">
        <f>DC40*POLICY!$K37</f>
        <v>0</v>
      </c>
      <c r="BJ40" s="109">
        <f>DD40*POLICY!$K37</f>
        <v>0</v>
      </c>
      <c r="BK40" s="109">
        <f>DE40*POLICY!$K37</f>
        <v>0</v>
      </c>
      <c r="BL40" s="109">
        <f>DF40*POLICY!$K37</f>
        <v>0</v>
      </c>
      <c r="BM40" s="109">
        <f>DG40*POLICY!$K37</f>
        <v>0</v>
      </c>
      <c r="BN40" s="109">
        <f>DH40*POLICY!$K37</f>
        <v>0</v>
      </c>
      <c r="BO40" s="109">
        <f>DI40*POLICY!$K37</f>
        <v>0</v>
      </c>
      <c r="BP40" s="109">
        <f>DJ40*POLICY!$K37</f>
        <v>0</v>
      </c>
      <c r="BQ40" s="109">
        <f>DK40*POLICY!$K37</f>
        <v>0</v>
      </c>
      <c r="BR40" s="109">
        <f>DL40*POLICY!$K37</f>
        <v>0</v>
      </c>
      <c r="BS40" s="109">
        <f>DM40*POLICY!$K37</f>
        <v>0</v>
      </c>
      <c r="BT40" s="109">
        <f>DN40*POLICY!$K37</f>
        <v>0</v>
      </c>
      <c r="BU40" s="109">
        <f>DO40*POLICY!$K37</f>
        <v>0</v>
      </c>
      <c r="BV40" s="109">
        <f>DP40*POLICY!$K37</f>
        <v>0</v>
      </c>
      <c r="BW40" s="109">
        <f>DQ40*POLICY!$K37</f>
        <v>0</v>
      </c>
      <c r="BX40" s="109">
        <f>DR40*POLICY!$K37</f>
        <v>0</v>
      </c>
      <c r="BY40" s="109">
        <f>DS40*POLICY!$K37</f>
        <v>23.362499999999997</v>
      </c>
      <c r="BZ40" s="109">
        <f>DT40*POLICY!$K37</f>
        <v>0</v>
      </c>
      <c r="CA40" s="109">
        <f>DU40*POLICY!$K37</f>
        <v>0</v>
      </c>
      <c r="CB40" s="109">
        <f>DV40*POLICY!$K37</f>
        <v>0</v>
      </c>
      <c r="CC40" s="109">
        <f>DW40*POLICY!$K37</f>
        <v>1.39</v>
      </c>
      <c r="CD40" s="109">
        <f>DX40*POLICY!$K37</f>
        <v>2.02</v>
      </c>
      <c r="CE40" s="109">
        <f>DY40*POLICY!$K37</f>
        <v>3.91</v>
      </c>
      <c r="CF40" s="109">
        <f>DZ40*POLICY!$K37</f>
        <v>1.38</v>
      </c>
      <c r="CG40" s="109">
        <f>EA40*POLICY!$K37</f>
        <v>0</v>
      </c>
      <c r="CH40" s="109">
        <f>EB40*POLICY!$K37</f>
        <v>0</v>
      </c>
      <c r="CI40" s="185">
        <f>EC40*POLICY!$K37</f>
        <v>0</v>
      </c>
      <c r="CJ40" s="109"/>
      <c r="CK40" t="s">
        <v>364</v>
      </c>
      <c r="CL40" s="14" t="s">
        <v>189</v>
      </c>
      <c r="CM40" s="22">
        <v>6</v>
      </c>
      <c r="CN40" s="23">
        <v>36</v>
      </c>
      <c r="CO40" s="200">
        <v>0</v>
      </c>
      <c r="CP40" s="200">
        <v>0</v>
      </c>
      <c r="CQ40" s="200">
        <v>0</v>
      </c>
      <c r="CR40" s="200">
        <v>0</v>
      </c>
      <c r="CS40" s="200">
        <v>0</v>
      </c>
      <c r="CT40" s="200">
        <v>0</v>
      </c>
      <c r="CU40" s="200">
        <v>0</v>
      </c>
      <c r="CV40" s="200">
        <v>0</v>
      </c>
      <c r="CW40" s="200">
        <v>0</v>
      </c>
      <c r="CX40" s="200">
        <v>0</v>
      </c>
      <c r="CY40" s="200">
        <v>0</v>
      </c>
      <c r="CZ40" s="200">
        <v>0</v>
      </c>
      <c r="DA40" s="200">
        <v>1.43</v>
      </c>
      <c r="DB40" s="200">
        <v>1.8411177115345025</v>
      </c>
      <c r="DC40" s="200">
        <v>0</v>
      </c>
      <c r="DD40" s="200">
        <v>0</v>
      </c>
      <c r="DE40" s="200">
        <v>0</v>
      </c>
      <c r="DF40" s="200">
        <v>0</v>
      </c>
      <c r="DG40" s="200">
        <v>0</v>
      </c>
      <c r="DH40" s="200">
        <v>0</v>
      </c>
      <c r="DI40" s="200">
        <v>0</v>
      </c>
      <c r="DJ40" s="200">
        <v>0</v>
      </c>
      <c r="DK40" s="200">
        <v>0</v>
      </c>
      <c r="DL40" s="200">
        <v>0</v>
      </c>
      <c r="DM40" s="200">
        <v>0</v>
      </c>
      <c r="DN40" s="200">
        <v>0</v>
      </c>
      <c r="DO40" s="200">
        <v>0</v>
      </c>
      <c r="DP40" s="200">
        <v>0</v>
      </c>
      <c r="DQ40" s="200">
        <v>0</v>
      </c>
      <c r="DR40" s="200">
        <v>0</v>
      </c>
      <c r="DS40" s="200">
        <v>23.362499999999997</v>
      </c>
      <c r="DT40" s="200">
        <v>0</v>
      </c>
      <c r="DU40" s="200">
        <v>0</v>
      </c>
      <c r="DV40" s="200">
        <v>0</v>
      </c>
      <c r="DW40" s="200">
        <v>1.39</v>
      </c>
      <c r="DX40" s="200">
        <v>2.02</v>
      </c>
      <c r="DY40" s="200">
        <v>3.91</v>
      </c>
      <c r="DZ40" s="200">
        <v>1.38</v>
      </c>
      <c r="EA40" s="200">
        <v>0</v>
      </c>
      <c r="EB40" s="200">
        <v>0</v>
      </c>
      <c r="EC40" s="200">
        <v>0</v>
      </c>
    </row>
    <row r="41" spans="1:133" x14ac:dyDescent="0.2">
      <c r="A41" s="69"/>
      <c r="B41" s="62"/>
      <c r="C41" s="110">
        <v>37</v>
      </c>
      <c r="D41" s="109">
        <v>0</v>
      </c>
      <c r="E41" s="109">
        <v>0</v>
      </c>
      <c r="F41" s="109">
        <v>43.394216133942159</v>
      </c>
      <c r="G41" s="109">
        <v>0</v>
      </c>
      <c r="H41" s="109">
        <v>23.406383547008549</v>
      </c>
      <c r="I41" s="109">
        <v>0</v>
      </c>
      <c r="J41" s="109">
        <v>32.413218970736629</v>
      </c>
      <c r="K41" s="109">
        <v>0</v>
      </c>
      <c r="L41" s="109">
        <v>0</v>
      </c>
      <c r="M41" s="109">
        <v>12.451992105021572</v>
      </c>
      <c r="N41" s="109">
        <v>58.558558558558559</v>
      </c>
      <c r="O41" s="109">
        <v>75.249868734447887</v>
      </c>
      <c r="P41" s="109">
        <v>1.43</v>
      </c>
      <c r="Q41" s="109">
        <v>11.533333333333333</v>
      </c>
      <c r="R41" s="109">
        <v>309.81004255319147</v>
      </c>
      <c r="S41" s="109">
        <v>23.059023298935827</v>
      </c>
      <c r="T41" s="109">
        <v>32.83707431796801</v>
      </c>
      <c r="U41" s="109">
        <v>28.805371596762324</v>
      </c>
      <c r="V41" s="109">
        <v>29.839154411764707</v>
      </c>
      <c r="W41" s="109">
        <v>0</v>
      </c>
      <c r="X41" s="109">
        <v>33.126086956521739</v>
      </c>
      <c r="Y41" s="109">
        <v>104.3710843373494</v>
      </c>
      <c r="Z41" s="109">
        <v>0</v>
      </c>
      <c r="AA41" s="109">
        <v>13.930574448529413</v>
      </c>
      <c r="AB41" s="109">
        <v>110.07453874538746</v>
      </c>
      <c r="AC41" s="109">
        <v>63.841072042148667</v>
      </c>
      <c r="AD41" s="109">
        <v>21.476060322343344</v>
      </c>
      <c r="AE41" s="109">
        <v>48.143040141676501</v>
      </c>
      <c r="AF41" s="109">
        <v>8.6348547717842319</v>
      </c>
      <c r="AG41" s="109">
        <v>0</v>
      </c>
      <c r="AH41" s="109">
        <v>23.362499999999997</v>
      </c>
      <c r="AI41" s="109">
        <v>0</v>
      </c>
      <c r="AJ41" s="109">
        <v>6.6288505224897776</v>
      </c>
      <c r="AK41" s="109">
        <v>58.359145220588232</v>
      </c>
      <c r="AL41" s="109">
        <v>1.39</v>
      </c>
      <c r="AM41" s="109">
        <v>2.02</v>
      </c>
      <c r="AN41" s="109">
        <v>3.91</v>
      </c>
      <c r="AO41" s="109">
        <v>1.38</v>
      </c>
      <c r="AP41" s="109">
        <v>30.771119883648453</v>
      </c>
      <c r="AQ41" s="109">
        <v>71.742468856172138</v>
      </c>
      <c r="AR41" s="185">
        <v>23.598781676413253</v>
      </c>
      <c r="AS41" s="109"/>
      <c r="AT41" s="184">
        <v>37</v>
      </c>
      <c r="AU41" s="109">
        <f>CO41*POLICY!$K38</f>
        <v>0</v>
      </c>
      <c r="AV41" s="109">
        <f>CP41*POLICY!$K38</f>
        <v>0</v>
      </c>
      <c r="AW41" s="109">
        <f>CQ41*POLICY!$K38</f>
        <v>43.394216133942159</v>
      </c>
      <c r="AX41" s="109">
        <f>CR41*POLICY!$K38</f>
        <v>0</v>
      </c>
      <c r="AY41" s="109">
        <f>CS41*POLICY!$K38</f>
        <v>23.406383547008549</v>
      </c>
      <c r="AZ41" s="109">
        <f>CT41*POLICY!$K38</f>
        <v>0</v>
      </c>
      <c r="BA41" s="109">
        <f>CU41*POLICY!$K38</f>
        <v>32.413218970736629</v>
      </c>
      <c r="BB41" s="109">
        <f>CV41*POLICY!$K38</f>
        <v>0</v>
      </c>
      <c r="BC41" s="109">
        <f>CW41*POLICY!$K38</f>
        <v>0</v>
      </c>
      <c r="BD41" s="109">
        <f>CX41*POLICY!$K38</f>
        <v>12.451992105021572</v>
      </c>
      <c r="BE41" s="109">
        <f>CY41*POLICY!$K38</f>
        <v>58.558558558558559</v>
      </c>
      <c r="BF41" s="109">
        <f>CZ41*POLICY!$K38</f>
        <v>75.249868734447887</v>
      </c>
      <c r="BG41" s="109">
        <f>DA41*POLICY!$K38</f>
        <v>1.43</v>
      </c>
      <c r="BH41" s="109">
        <f>DB41*POLICY!$K38</f>
        <v>11.533333333333333</v>
      </c>
      <c r="BI41" s="109">
        <f>DC41*POLICY!$K38</f>
        <v>309.81004255319147</v>
      </c>
      <c r="BJ41" s="109">
        <f>DD41*POLICY!$K38</f>
        <v>23.059023298935827</v>
      </c>
      <c r="BK41" s="109">
        <f>DE41*POLICY!$K38</f>
        <v>32.83707431796801</v>
      </c>
      <c r="BL41" s="109">
        <f>DF41*POLICY!$K38</f>
        <v>28.805371596762324</v>
      </c>
      <c r="BM41" s="109">
        <f>DG41*POLICY!$K38</f>
        <v>29.839154411764707</v>
      </c>
      <c r="BN41" s="109">
        <f>DH41*POLICY!$K38</f>
        <v>0</v>
      </c>
      <c r="BO41" s="109">
        <f>DI41*POLICY!$K38</f>
        <v>33.126086956521739</v>
      </c>
      <c r="BP41" s="109">
        <f>DJ41*POLICY!$K38</f>
        <v>104.3710843373494</v>
      </c>
      <c r="BQ41" s="109">
        <f>DK41*POLICY!$K38</f>
        <v>0</v>
      </c>
      <c r="BR41" s="109">
        <f>DL41*POLICY!$K38</f>
        <v>13.930574448529413</v>
      </c>
      <c r="BS41" s="109">
        <f>DM41*POLICY!$K38</f>
        <v>110.07453874538746</v>
      </c>
      <c r="BT41" s="109">
        <f>DN41*POLICY!$K38</f>
        <v>63.841072042148667</v>
      </c>
      <c r="BU41" s="109">
        <f>DO41*POLICY!$K38</f>
        <v>21.476060322343344</v>
      </c>
      <c r="BV41" s="109">
        <f>DP41*POLICY!$K38</f>
        <v>48.143040141676501</v>
      </c>
      <c r="BW41" s="109">
        <f>DQ41*POLICY!$K38</f>
        <v>8.6348547717842319</v>
      </c>
      <c r="BX41" s="109">
        <f>DR41*POLICY!$K38</f>
        <v>0</v>
      </c>
      <c r="BY41" s="109">
        <f>DS41*POLICY!$K38</f>
        <v>23.362499999999997</v>
      </c>
      <c r="BZ41" s="109">
        <f>DT41*POLICY!$K38</f>
        <v>0</v>
      </c>
      <c r="CA41" s="109">
        <f>DU41*POLICY!$K38</f>
        <v>6.6288505224897776</v>
      </c>
      <c r="CB41" s="109">
        <f>DV41*POLICY!$K38</f>
        <v>58.359145220588232</v>
      </c>
      <c r="CC41" s="109">
        <f>DW41*POLICY!$K38</f>
        <v>1.39</v>
      </c>
      <c r="CD41" s="109">
        <f>DX41*POLICY!$K38</f>
        <v>2.02</v>
      </c>
      <c r="CE41" s="109">
        <f>DY41*POLICY!$K38</f>
        <v>3.91</v>
      </c>
      <c r="CF41" s="109">
        <f>DZ41*POLICY!$K38</f>
        <v>1.38</v>
      </c>
      <c r="CG41" s="109">
        <f>EA41*POLICY!$K38</f>
        <v>30.771119883648453</v>
      </c>
      <c r="CH41" s="109">
        <f>EB41*POLICY!$K38</f>
        <v>71.742468856172138</v>
      </c>
      <c r="CI41" s="185">
        <f>EC41*POLICY!$K38</f>
        <v>23.598781676413253</v>
      </c>
      <c r="CJ41" s="109"/>
      <c r="CK41" t="s">
        <v>361</v>
      </c>
      <c r="CL41" s="14" t="s">
        <v>188</v>
      </c>
      <c r="CM41" s="22">
        <v>6</v>
      </c>
      <c r="CN41" s="23">
        <v>37</v>
      </c>
      <c r="CO41" s="200">
        <v>0</v>
      </c>
      <c r="CP41" s="200">
        <v>0</v>
      </c>
      <c r="CQ41" s="200">
        <v>43.394216133942159</v>
      </c>
      <c r="CR41" s="200">
        <v>0</v>
      </c>
      <c r="CS41" s="200">
        <v>23.406383547008549</v>
      </c>
      <c r="CT41" s="200">
        <v>0</v>
      </c>
      <c r="CU41" s="200">
        <v>32.413218970736629</v>
      </c>
      <c r="CV41" s="200">
        <v>0</v>
      </c>
      <c r="CW41" s="200">
        <v>0</v>
      </c>
      <c r="CX41" s="200">
        <v>12.451992105021572</v>
      </c>
      <c r="CY41" s="200">
        <v>58.558558558558559</v>
      </c>
      <c r="CZ41" s="200">
        <v>75.249868734447887</v>
      </c>
      <c r="DA41" s="200">
        <v>1.43</v>
      </c>
      <c r="DB41" s="200">
        <v>11.533333333333333</v>
      </c>
      <c r="DC41" s="200">
        <v>309.81004255319147</v>
      </c>
      <c r="DD41" s="200">
        <v>23.059023298935827</v>
      </c>
      <c r="DE41" s="200">
        <v>32.83707431796801</v>
      </c>
      <c r="DF41" s="200">
        <v>28.805371596762324</v>
      </c>
      <c r="DG41" s="200">
        <v>29.839154411764707</v>
      </c>
      <c r="DH41" s="200">
        <v>0</v>
      </c>
      <c r="DI41" s="200">
        <v>33.126086956521739</v>
      </c>
      <c r="DJ41" s="200">
        <v>104.3710843373494</v>
      </c>
      <c r="DK41" s="200">
        <v>0</v>
      </c>
      <c r="DL41" s="200">
        <v>13.930574448529413</v>
      </c>
      <c r="DM41" s="200">
        <v>110.07453874538746</v>
      </c>
      <c r="DN41" s="200">
        <v>63.841072042148667</v>
      </c>
      <c r="DO41" s="200">
        <v>21.476060322343344</v>
      </c>
      <c r="DP41" s="200">
        <v>48.143040141676501</v>
      </c>
      <c r="DQ41" s="200">
        <v>8.6348547717842319</v>
      </c>
      <c r="DR41" s="200">
        <v>0</v>
      </c>
      <c r="DS41" s="200">
        <v>23.362499999999997</v>
      </c>
      <c r="DT41" s="200">
        <v>0</v>
      </c>
      <c r="DU41" s="200">
        <v>6.6288505224897776</v>
      </c>
      <c r="DV41" s="200">
        <v>58.359145220588232</v>
      </c>
      <c r="DW41" s="200">
        <v>1.39</v>
      </c>
      <c r="DX41" s="200">
        <v>2.02</v>
      </c>
      <c r="DY41" s="200">
        <v>3.91</v>
      </c>
      <c r="DZ41" s="200">
        <v>1.38</v>
      </c>
      <c r="EA41" s="200">
        <v>30.771119883648453</v>
      </c>
      <c r="EB41" s="200">
        <v>71.742468856172138</v>
      </c>
      <c r="EC41" s="200">
        <v>23.598781676413253</v>
      </c>
    </row>
    <row r="42" spans="1:133" x14ac:dyDescent="0.2">
      <c r="A42" s="69"/>
      <c r="B42" s="62"/>
      <c r="C42" s="110">
        <v>38</v>
      </c>
      <c r="D42" s="109">
        <v>0</v>
      </c>
      <c r="E42" s="109">
        <v>0</v>
      </c>
      <c r="F42" s="109">
        <v>43.394216133942159</v>
      </c>
      <c r="G42" s="109">
        <v>0</v>
      </c>
      <c r="H42" s="109">
        <v>23.406383547008549</v>
      </c>
      <c r="I42" s="109">
        <v>0</v>
      </c>
      <c r="J42" s="109">
        <v>32.413218970736629</v>
      </c>
      <c r="K42" s="109">
        <v>0</v>
      </c>
      <c r="L42" s="109">
        <v>0</v>
      </c>
      <c r="M42" s="109">
        <v>12.451992105021572</v>
      </c>
      <c r="N42" s="109">
        <v>58.558558558558559</v>
      </c>
      <c r="O42" s="109">
        <v>75.249868734447887</v>
      </c>
      <c r="P42" s="109">
        <v>1.43</v>
      </c>
      <c r="Q42" s="109">
        <v>11.533333333333333</v>
      </c>
      <c r="R42" s="109">
        <v>309.81004255319147</v>
      </c>
      <c r="S42" s="109">
        <v>23.059023298935827</v>
      </c>
      <c r="T42" s="109">
        <v>32.83707431796801</v>
      </c>
      <c r="U42" s="109">
        <v>28.805371596762324</v>
      </c>
      <c r="V42" s="109">
        <v>29.839154411764707</v>
      </c>
      <c r="W42" s="109">
        <v>0</v>
      </c>
      <c r="X42" s="109">
        <v>33.126086956521739</v>
      </c>
      <c r="Y42" s="109">
        <v>104.3710843373494</v>
      </c>
      <c r="Z42" s="109">
        <v>0</v>
      </c>
      <c r="AA42" s="109">
        <v>13.930574448529413</v>
      </c>
      <c r="AB42" s="109">
        <v>110.07453874538746</v>
      </c>
      <c r="AC42" s="109">
        <v>63.841072042148667</v>
      </c>
      <c r="AD42" s="109">
        <v>21.476060322343344</v>
      </c>
      <c r="AE42" s="109">
        <v>48.143040141676501</v>
      </c>
      <c r="AF42" s="109">
        <v>8.6348547717842319</v>
      </c>
      <c r="AG42" s="109">
        <v>0</v>
      </c>
      <c r="AH42" s="109">
        <v>23.362499999999997</v>
      </c>
      <c r="AI42" s="109">
        <v>0</v>
      </c>
      <c r="AJ42" s="109">
        <v>6.6288505224897776</v>
      </c>
      <c r="AK42" s="109">
        <v>58.359145220588232</v>
      </c>
      <c r="AL42" s="109">
        <v>1.39</v>
      </c>
      <c r="AM42" s="109">
        <v>2.02</v>
      </c>
      <c r="AN42" s="109">
        <v>3.91</v>
      </c>
      <c r="AO42" s="109">
        <v>1.38</v>
      </c>
      <c r="AP42" s="109">
        <v>30.771119883648453</v>
      </c>
      <c r="AQ42" s="109">
        <v>71.742468856172138</v>
      </c>
      <c r="AR42" s="185">
        <v>23.598781676413253</v>
      </c>
      <c r="AS42" s="109"/>
      <c r="AT42" s="184">
        <v>38</v>
      </c>
      <c r="AU42" s="109">
        <f>CO42*POLICY!$K39</f>
        <v>0</v>
      </c>
      <c r="AV42" s="109">
        <f>CP42*POLICY!$K39</f>
        <v>0</v>
      </c>
      <c r="AW42" s="109">
        <f>CQ42*POLICY!$K39</f>
        <v>43.394216133942159</v>
      </c>
      <c r="AX42" s="109">
        <f>CR42*POLICY!$K39</f>
        <v>0</v>
      </c>
      <c r="AY42" s="109">
        <f>CS42*POLICY!$K39</f>
        <v>23.406383547008549</v>
      </c>
      <c r="AZ42" s="109">
        <f>CT42*POLICY!$K39</f>
        <v>0</v>
      </c>
      <c r="BA42" s="109">
        <f>CU42*POLICY!$K39</f>
        <v>32.413218970736629</v>
      </c>
      <c r="BB42" s="109">
        <f>CV42*POLICY!$K39</f>
        <v>0</v>
      </c>
      <c r="BC42" s="109">
        <f>CW42*POLICY!$K39</f>
        <v>0</v>
      </c>
      <c r="BD42" s="109">
        <f>CX42*POLICY!$K39</f>
        <v>12.451992105021572</v>
      </c>
      <c r="BE42" s="109">
        <f>CY42*POLICY!$K39</f>
        <v>58.558558558558559</v>
      </c>
      <c r="BF42" s="109">
        <f>CZ42*POLICY!$K39</f>
        <v>75.249868734447887</v>
      </c>
      <c r="BG42" s="109">
        <f>DA42*POLICY!$K39</f>
        <v>1.43</v>
      </c>
      <c r="BH42" s="109">
        <f>DB42*POLICY!$K39</f>
        <v>11.533333333333333</v>
      </c>
      <c r="BI42" s="109">
        <f>DC42*POLICY!$K39</f>
        <v>309.81004255319147</v>
      </c>
      <c r="BJ42" s="109">
        <f>DD42*POLICY!$K39</f>
        <v>23.059023298935827</v>
      </c>
      <c r="BK42" s="109">
        <f>DE42*POLICY!$K39</f>
        <v>32.83707431796801</v>
      </c>
      <c r="BL42" s="109">
        <f>DF42*POLICY!$K39</f>
        <v>28.805371596762324</v>
      </c>
      <c r="BM42" s="109">
        <f>DG42*POLICY!$K39</f>
        <v>29.839154411764707</v>
      </c>
      <c r="BN42" s="109">
        <f>DH42*POLICY!$K39</f>
        <v>0</v>
      </c>
      <c r="BO42" s="109">
        <f>DI42*POLICY!$K39</f>
        <v>33.126086956521739</v>
      </c>
      <c r="BP42" s="109">
        <f>DJ42*POLICY!$K39</f>
        <v>104.3710843373494</v>
      </c>
      <c r="BQ42" s="109">
        <f>DK42*POLICY!$K39</f>
        <v>0</v>
      </c>
      <c r="BR42" s="109">
        <f>DL42*POLICY!$K39</f>
        <v>13.930574448529413</v>
      </c>
      <c r="BS42" s="109">
        <f>DM42*POLICY!$K39</f>
        <v>110.07453874538746</v>
      </c>
      <c r="BT42" s="109">
        <f>DN42*POLICY!$K39</f>
        <v>63.841072042148667</v>
      </c>
      <c r="BU42" s="109">
        <f>DO42*POLICY!$K39</f>
        <v>21.476060322343344</v>
      </c>
      <c r="BV42" s="109">
        <f>DP42*POLICY!$K39</f>
        <v>48.143040141676501</v>
      </c>
      <c r="BW42" s="109">
        <f>DQ42*POLICY!$K39</f>
        <v>8.6348547717842319</v>
      </c>
      <c r="BX42" s="109">
        <f>DR42*POLICY!$K39</f>
        <v>0</v>
      </c>
      <c r="BY42" s="109">
        <f>DS42*POLICY!$K39</f>
        <v>23.362499999999997</v>
      </c>
      <c r="BZ42" s="109">
        <f>DT42*POLICY!$K39</f>
        <v>0</v>
      </c>
      <c r="CA42" s="109">
        <f>DU42*POLICY!$K39</f>
        <v>6.6288505224897776</v>
      </c>
      <c r="CB42" s="109">
        <f>DV42*POLICY!$K39</f>
        <v>58.359145220588232</v>
      </c>
      <c r="CC42" s="109">
        <f>DW42*POLICY!$K39</f>
        <v>1.39</v>
      </c>
      <c r="CD42" s="109">
        <f>DX42*POLICY!$K39</f>
        <v>2.02</v>
      </c>
      <c r="CE42" s="109">
        <f>DY42*POLICY!$K39</f>
        <v>3.91</v>
      </c>
      <c r="CF42" s="109">
        <f>DZ42*POLICY!$K39</f>
        <v>1.38</v>
      </c>
      <c r="CG42" s="109">
        <f>EA42*POLICY!$K39</f>
        <v>30.771119883648453</v>
      </c>
      <c r="CH42" s="109">
        <f>EB42*POLICY!$K39</f>
        <v>71.742468856172138</v>
      </c>
      <c r="CI42" s="185">
        <f>EC42*POLICY!$K39</f>
        <v>23.598781676413253</v>
      </c>
      <c r="CJ42" s="109"/>
      <c r="CK42" t="s">
        <v>357</v>
      </c>
      <c r="CL42" s="14" t="s">
        <v>188</v>
      </c>
      <c r="CM42" s="22">
        <v>6</v>
      </c>
      <c r="CN42" s="23">
        <v>38</v>
      </c>
      <c r="CO42" s="200">
        <v>0</v>
      </c>
      <c r="CP42" s="200">
        <v>0</v>
      </c>
      <c r="CQ42" s="200">
        <v>43.394216133942159</v>
      </c>
      <c r="CR42" s="200">
        <v>0</v>
      </c>
      <c r="CS42" s="200">
        <v>23.406383547008549</v>
      </c>
      <c r="CT42" s="200">
        <v>0</v>
      </c>
      <c r="CU42" s="200">
        <v>32.413218970736629</v>
      </c>
      <c r="CV42" s="200">
        <v>0</v>
      </c>
      <c r="CW42" s="200">
        <v>0</v>
      </c>
      <c r="CX42" s="200">
        <v>12.451992105021572</v>
      </c>
      <c r="CY42" s="200">
        <v>58.558558558558559</v>
      </c>
      <c r="CZ42" s="200">
        <v>75.249868734447887</v>
      </c>
      <c r="DA42" s="200">
        <v>1.43</v>
      </c>
      <c r="DB42" s="200">
        <v>11.533333333333333</v>
      </c>
      <c r="DC42" s="200">
        <v>309.81004255319147</v>
      </c>
      <c r="DD42" s="200">
        <v>23.059023298935827</v>
      </c>
      <c r="DE42" s="200">
        <v>32.83707431796801</v>
      </c>
      <c r="DF42" s="200">
        <v>28.805371596762324</v>
      </c>
      <c r="DG42" s="200">
        <v>29.839154411764707</v>
      </c>
      <c r="DH42" s="200">
        <v>0</v>
      </c>
      <c r="DI42" s="200">
        <v>33.126086956521739</v>
      </c>
      <c r="DJ42" s="200">
        <v>104.3710843373494</v>
      </c>
      <c r="DK42" s="200">
        <v>0</v>
      </c>
      <c r="DL42" s="200">
        <v>13.930574448529413</v>
      </c>
      <c r="DM42" s="200">
        <v>110.07453874538746</v>
      </c>
      <c r="DN42" s="200">
        <v>63.841072042148667</v>
      </c>
      <c r="DO42" s="200">
        <v>21.476060322343344</v>
      </c>
      <c r="DP42" s="200">
        <v>48.143040141676501</v>
      </c>
      <c r="DQ42" s="200">
        <v>8.6348547717842319</v>
      </c>
      <c r="DR42" s="200">
        <v>0</v>
      </c>
      <c r="DS42" s="200">
        <v>23.362499999999997</v>
      </c>
      <c r="DT42" s="200">
        <v>0</v>
      </c>
      <c r="DU42" s="200">
        <v>6.6288505224897776</v>
      </c>
      <c r="DV42" s="200">
        <v>58.359145220588232</v>
      </c>
      <c r="DW42" s="200">
        <v>1.39</v>
      </c>
      <c r="DX42" s="200">
        <v>2.02</v>
      </c>
      <c r="DY42" s="200">
        <v>3.91</v>
      </c>
      <c r="DZ42" s="200">
        <v>1.38</v>
      </c>
      <c r="EA42" s="200">
        <v>30.771119883648453</v>
      </c>
      <c r="EB42" s="200">
        <v>71.742468856172138</v>
      </c>
      <c r="EC42" s="200">
        <v>23.598781676413253</v>
      </c>
    </row>
    <row r="43" spans="1:133" x14ac:dyDescent="0.2">
      <c r="A43" s="69"/>
      <c r="B43" s="62"/>
      <c r="C43" s="110">
        <v>39</v>
      </c>
      <c r="D43" s="109">
        <v>0</v>
      </c>
      <c r="E43" s="109">
        <v>0</v>
      </c>
      <c r="F43" s="109">
        <v>43.394216133942159</v>
      </c>
      <c r="G43" s="109">
        <v>0</v>
      </c>
      <c r="H43" s="109">
        <v>23.406383547008549</v>
      </c>
      <c r="I43" s="109">
        <v>0</v>
      </c>
      <c r="J43" s="109">
        <v>32.413218970736629</v>
      </c>
      <c r="K43" s="109">
        <v>0</v>
      </c>
      <c r="L43" s="109">
        <v>0</v>
      </c>
      <c r="M43" s="109">
        <v>12.451992105021572</v>
      </c>
      <c r="N43" s="109">
        <v>58.558558558558559</v>
      </c>
      <c r="O43" s="109">
        <v>75.249868734447887</v>
      </c>
      <c r="P43" s="109">
        <v>1.43</v>
      </c>
      <c r="Q43" s="109">
        <v>11.533333333333333</v>
      </c>
      <c r="R43" s="109">
        <v>309.81004255319147</v>
      </c>
      <c r="S43" s="109">
        <v>23.059023298935827</v>
      </c>
      <c r="T43" s="109">
        <v>32.83707431796801</v>
      </c>
      <c r="U43" s="109">
        <v>28.805371596762324</v>
      </c>
      <c r="V43" s="109">
        <v>29.839154411764707</v>
      </c>
      <c r="W43" s="109">
        <v>0</v>
      </c>
      <c r="X43" s="109">
        <v>33.126086956521739</v>
      </c>
      <c r="Y43" s="109">
        <v>104.3710843373494</v>
      </c>
      <c r="Z43" s="109">
        <v>0</v>
      </c>
      <c r="AA43" s="109">
        <v>13.930574448529413</v>
      </c>
      <c r="AB43" s="109">
        <v>110.07453874538746</v>
      </c>
      <c r="AC43" s="109">
        <v>63.841072042148667</v>
      </c>
      <c r="AD43" s="109">
        <v>21.476060322343344</v>
      </c>
      <c r="AE43" s="109">
        <v>48.143040141676501</v>
      </c>
      <c r="AF43" s="109">
        <v>8.6348547717842319</v>
      </c>
      <c r="AG43" s="109">
        <v>0</v>
      </c>
      <c r="AH43" s="109">
        <v>23.362499999999997</v>
      </c>
      <c r="AI43" s="109">
        <v>0</v>
      </c>
      <c r="AJ43" s="109">
        <v>6.6288505224897776</v>
      </c>
      <c r="AK43" s="109">
        <v>58.359145220588232</v>
      </c>
      <c r="AL43" s="109">
        <v>1.39</v>
      </c>
      <c r="AM43" s="109">
        <v>2.02</v>
      </c>
      <c r="AN43" s="109">
        <v>3.91</v>
      </c>
      <c r="AO43" s="109">
        <v>1.38</v>
      </c>
      <c r="AP43" s="109">
        <v>30.771119883648453</v>
      </c>
      <c r="AQ43" s="109">
        <v>71.742468856172138</v>
      </c>
      <c r="AR43" s="185">
        <v>23.598781676413253</v>
      </c>
      <c r="AS43" s="109"/>
      <c r="AT43" s="184">
        <v>39</v>
      </c>
      <c r="AU43" s="109">
        <f>CO43*POLICY!$K40</f>
        <v>0</v>
      </c>
      <c r="AV43" s="109">
        <f>CP43*POLICY!$K40</f>
        <v>0</v>
      </c>
      <c r="AW43" s="109">
        <f>CQ43*POLICY!$K40</f>
        <v>43.394216133942159</v>
      </c>
      <c r="AX43" s="109">
        <f>CR43*POLICY!$K40</f>
        <v>0</v>
      </c>
      <c r="AY43" s="109">
        <f>CS43*POLICY!$K40</f>
        <v>23.406383547008549</v>
      </c>
      <c r="AZ43" s="109">
        <f>CT43*POLICY!$K40</f>
        <v>0</v>
      </c>
      <c r="BA43" s="109">
        <f>CU43*POLICY!$K40</f>
        <v>32.413218970736629</v>
      </c>
      <c r="BB43" s="109">
        <f>CV43*POLICY!$K40</f>
        <v>0</v>
      </c>
      <c r="BC43" s="109">
        <f>CW43*POLICY!$K40</f>
        <v>0</v>
      </c>
      <c r="BD43" s="109">
        <f>CX43*POLICY!$K40</f>
        <v>12.451992105021572</v>
      </c>
      <c r="BE43" s="109">
        <f>CY43*POLICY!$K40</f>
        <v>58.558558558558559</v>
      </c>
      <c r="BF43" s="109">
        <f>CZ43*POLICY!$K40</f>
        <v>75.249868734447887</v>
      </c>
      <c r="BG43" s="109">
        <f>DA43*POLICY!$K40</f>
        <v>1.43</v>
      </c>
      <c r="BH43" s="109">
        <f>DB43*POLICY!$K40</f>
        <v>11.533333333333333</v>
      </c>
      <c r="BI43" s="109">
        <f>DC43*POLICY!$K40</f>
        <v>309.81004255319147</v>
      </c>
      <c r="BJ43" s="109">
        <f>DD43*POLICY!$K40</f>
        <v>23.059023298935827</v>
      </c>
      <c r="BK43" s="109">
        <f>DE43*POLICY!$K40</f>
        <v>32.83707431796801</v>
      </c>
      <c r="BL43" s="109">
        <f>DF43*POLICY!$K40</f>
        <v>28.805371596762324</v>
      </c>
      <c r="BM43" s="109">
        <f>DG43*POLICY!$K40</f>
        <v>29.839154411764707</v>
      </c>
      <c r="BN43" s="109">
        <f>DH43*POLICY!$K40</f>
        <v>0</v>
      </c>
      <c r="BO43" s="109">
        <f>DI43*POLICY!$K40</f>
        <v>33.126086956521739</v>
      </c>
      <c r="BP43" s="109">
        <f>DJ43*POLICY!$K40</f>
        <v>104.3710843373494</v>
      </c>
      <c r="BQ43" s="109">
        <f>DK43*POLICY!$K40</f>
        <v>0</v>
      </c>
      <c r="BR43" s="109">
        <f>DL43*POLICY!$K40</f>
        <v>13.930574448529413</v>
      </c>
      <c r="BS43" s="109">
        <f>DM43*POLICY!$K40</f>
        <v>110.07453874538746</v>
      </c>
      <c r="BT43" s="109">
        <f>DN43*POLICY!$K40</f>
        <v>63.841072042148667</v>
      </c>
      <c r="BU43" s="109">
        <f>DO43*POLICY!$K40</f>
        <v>21.476060322343344</v>
      </c>
      <c r="BV43" s="109">
        <f>DP43*POLICY!$K40</f>
        <v>48.143040141676501</v>
      </c>
      <c r="BW43" s="109">
        <f>DQ43*POLICY!$K40</f>
        <v>8.6348547717842319</v>
      </c>
      <c r="BX43" s="109">
        <f>DR43*POLICY!$K40</f>
        <v>0</v>
      </c>
      <c r="BY43" s="109">
        <f>DS43*POLICY!$K40</f>
        <v>23.362499999999997</v>
      </c>
      <c r="BZ43" s="109">
        <f>DT43*POLICY!$K40</f>
        <v>0</v>
      </c>
      <c r="CA43" s="109">
        <f>DU43*POLICY!$K40</f>
        <v>6.6288505224897776</v>
      </c>
      <c r="CB43" s="109">
        <f>DV43*POLICY!$K40</f>
        <v>58.359145220588232</v>
      </c>
      <c r="CC43" s="109">
        <f>DW43*POLICY!$K40</f>
        <v>1.39</v>
      </c>
      <c r="CD43" s="109">
        <f>DX43*POLICY!$K40</f>
        <v>2.02</v>
      </c>
      <c r="CE43" s="109">
        <f>DY43*POLICY!$K40</f>
        <v>3.91</v>
      </c>
      <c r="CF43" s="109">
        <f>DZ43*POLICY!$K40</f>
        <v>1.38</v>
      </c>
      <c r="CG43" s="109">
        <f>EA43*POLICY!$K40</f>
        <v>30.771119883648453</v>
      </c>
      <c r="CH43" s="109">
        <f>EB43*POLICY!$K40</f>
        <v>71.742468856172138</v>
      </c>
      <c r="CI43" s="185">
        <f>EC43*POLICY!$K40</f>
        <v>23.598781676413253</v>
      </c>
      <c r="CJ43" s="109"/>
      <c r="CK43" t="s">
        <v>360</v>
      </c>
      <c r="CL43" s="14" t="s">
        <v>188</v>
      </c>
      <c r="CM43" s="22">
        <v>6</v>
      </c>
      <c r="CN43" s="23">
        <v>39</v>
      </c>
      <c r="CO43" s="200">
        <v>0</v>
      </c>
      <c r="CP43" s="200">
        <v>0</v>
      </c>
      <c r="CQ43" s="200">
        <v>43.394216133942159</v>
      </c>
      <c r="CR43" s="200">
        <v>0</v>
      </c>
      <c r="CS43" s="200">
        <v>23.406383547008549</v>
      </c>
      <c r="CT43" s="200">
        <v>0</v>
      </c>
      <c r="CU43" s="200">
        <v>32.413218970736629</v>
      </c>
      <c r="CV43" s="200">
        <v>0</v>
      </c>
      <c r="CW43" s="200">
        <v>0</v>
      </c>
      <c r="CX43" s="200">
        <v>12.451992105021572</v>
      </c>
      <c r="CY43" s="200">
        <v>58.558558558558559</v>
      </c>
      <c r="CZ43" s="200">
        <v>75.249868734447887</v>
      </c>
      <c r="DA43" s="200">
        <v>1.43</v>
      </c>
      <c r="DB43" s="200">
        <v>11.533333333333333</v>
      </c>
      <c r="DC43" s="200">
        <v>309.81004255319147</v>
      </c>
      <c r="DD43" s="200">
        <v>23.059023298935827</v>
      </c>
      <c r="DE43" s="200">
        <v>32.83707431796801</v>
      </c>
      <c r="DF43" s="200">
        <v>28.805371596762324</v>
      </c>
      <c r="DG43" s="200">
        <v>29.839154411764707</v>
      </c>
      <c r="DH43" s="200">
        <v>0</v>
      </c>
      <c r="DI43" s="200">
        <v>33.126086956521739</v>
      </c>
      <c r="DJ43" s="200">
        <v>104.3710843373494</v>
      </c>
      <c r="DK43" s="200">
        <v>0</v>
      </c>
      <c r="DL43" s="200">
        <v>13.930574448529413</v>
      </c>
      <c r="DM43" s="200">
        <v>110.07453874538746</v>
      </c>
      <c r="DN43" s="200">
        <v>63.841072042148667</v>
      </c>
      <c r="DO43" s="200">
        <v>21.476060322343344</v>
      </c>
      <c r="DP43" s="200">
        <v>48.143040141676501</v>
      </c>
      <c r="DQ43" s="200">
        <v>8.6348547717842319</v>
      </c>
      <c r="DR43" s="200">
        <v>0</v>
      </c>
      <c r="DS43" s="200">
        <v>23.362499999999997</v>
      </c>
      <c r="DT43" s="200">
        <v>0</v>
      </c>
      <c r="DU43" s="200">
        <v>6.6288505224897776</v>
      </c>
      <c r="DV43" s="200">
        <v>58.359145220588232</v>
      </c>
      <c r="DW43" s="200">
        <v>1.39</v>
      </c>
      <c r="DX43" s="200">
        <v>2.02</v>
      </c>
      <c r="DY43" s="200">
        <v>3.91</v>
      </c>
      <c r="DZ43" s="200">
        <v>1.38</v>
      </c>
      <c r="EA43" s="200">
        <v>30.771119883648453</v>
      </c>
      <c r="EB43" s="200">
        <v>71.742468856172138</v>
      </c>
      <c r="EC43" s="200">
        <v>23.598781676413253</v>
      </c>
    </row>
    <row r="44" spans="1:133" x14ac:dyDescent="0.2">
      <c r="A44" s="69"/>
      <c r="B44" s="62"/>
      <c r="C44" s="110">
        <v>40</v>
      </c>
      <c r="D44" s="109">
        <v>0</v>
      </c>
      <c r="E44" s="109">
        <v>0</v>
      </c>
      <c r="F44" s="109">
        <v>43.394216133942159</v>
      </c>
      <c r="G44" s="109">
        <v>0</v>
      </c>
      <c r="H44" s="109">
        <v>23.406383547008549</v>
      </c>
      <c r="I44" s="109">
        <v>0</v>
      </c>
      <c r="J44" s="109">
        <v>32.413218970736629</v>
      </c>
      <c r="K44" s="109">
        <v>0</v>
      </c>
      <c r="L44" s="109">
        <v>0</v>
      </c>
      <c r="M44" s="109">
        <v>12.451992105021572</v>
      </c>
      <c r="N44" s="109">
        <v>58.558558558558559</v>
      </c>
      <c r="O44" s="109">
        <v>75.249868734447887</v>
      </c>
      <c r="P44" s="109">
        <v>1.43</v>
      </c>
      <c r="Q44" s="109">
        <v>11.533333333333333</v>
      </c>
      <c r="R44" s="109">
        <v>309.81004255319147</v>
      </c>
      <c r="S44" s="109">
        <v>23.059023298935827</v>
      </c>
      <c r="T44" s="109">
        <v>32.83707431796801</v>
      </c>
      <c r="U44" s="109">
        <v>28.805371596762324</v>
      </c>
      <c r="V44" s="109">
        <v>29.839154411764707</v>
      </c>
      <c r="W44" s="109">
        <v>0</v>
      </c>
      <c r="X44" s="109">
        <v>33.126086956521739</v>
      </c>
      <c r="Y44" s="109">
        <v>104.3710843373494</v>
      </c>
      <c r="Z44" s="109">
        <v>0</v>
      </c>
      <c r="AA44" s="109">
        <v>13.930574448529413</v>
      </c>
      <c r="AB44" s="109">
        <v>110.07453874538746</v>
      </c>
      <c r="AC44" s="109">
        <v>63.841072042148667</v>
      </c>
      <c r="AD44" s="109">
        <v>21.476060322343344</v>
      </c>
      <c r="AE44" s="109">
        <v>48.143040141676501</v>
      </c>
      <c r="AF44" s="109">
        <v>8.6348547717842319</v>
      </c>
      <c r="AG44" s="109">
        <v>0</v>
      </c>
      <c r="AH44" s="109">
        <v>23.362499999999997</v>
      </c>
      <c r="AI44" s="109">
        <v>0</v>
      </c>
      <c r="AJ44" s="109">
        <v>6.6288505224897776</v>
      </c>
      <c r="AK44" s="109">
        <v>58.359145220588232</v>
      </c>
      <c r="AL44" s="109">
        <v>1.39</v>
      </c>
      <c r="AM44" s="109">
        <v>2.02</v>
      </c>
      <c r="AN44" s="109">
        <v>3.91</v>
      </c>
      <c r="AO44" s="109">
        <v>1.38</v>
      </c>
      <c r="AP44" s="109">
        <v>30.771119883648453</v>
      </c>
      <c r="AQ44" s="109">
        <v>71.742468856172138</v>
      </c>
      <c r="AR44" s="185">
        <v>23.598781676413253</v>
      </c>
      <c r="AS44" s="109"/>
      <c r="AT44" s="184">
        <v>40</v>
      </c>
      <c r="AU44" s="109">
        <f>CO44*POLICY!$K41</f>
        <v>0</v>
      </c>
      <c r="AV44" s="109">
        <f>CP44*POLICY!$K41</f>
        <v>0</v>
      </c>
      <c r="AW44" s="109">
        <f>CQ44*POLICY!$K41</f>
        <v>43.394216133942159</v>
      </c>
      <c r="AX44" s="109">
        <f>CR44*POLICY!$K41</f>
        <v>0</v>
      </c>
      <c r="AY44" s="109">
        <f>CS44*POLICY!$K41</f>
        <v>23.406383547008549</v>
      </c>
      <c r="AZ44" s="109">
        <f>CT44*POLICY!$K41</f>
        <v>0</v>
      </c>
      <c r="BA44" s="109">
        <f>CU44*POLICY!$K41</f>
        <v>32.413218970736629</v>
      </c>
      <c r="BB44" s="109">
        <f>CV44*POLICY!$K41</f>
        <v>0</v>
      </c>
      <c r="BC44" s="109">
        <f>CW44*POLICY!$K41</f>
        <v>0</v>
      </c>
      <c r="BD44" s="109">
        <f>CX44*POLICY!$K41</f>
        <v>12.451992105021572</v>
      </c>
      <c r="BE44" s="109">
        <f>CY44*POLICY!$K41</f>
        <v>58.558558558558559</v>
      </c>
      <c r="BF44" s="109">
        <f>CZ44*POLICY!$K41</f>
        <v>75.249868734447887</v>
      </c>
      <c r="BG44" s="109">
        <f>DA44*POLICY!$K41</f>
        <v>1.43</v>
      </c>
      <c r="BH44" s="109">
        <f>DB44*POLICY!$K41</f>
        <v>11.533333333333333</v>
      </c>
      <c r="BI44" s="109">
        <f>DC44*POLICY!$K41</f>
        <v>309.81004255319147</v>
      </c>
      <c r="BJ44" s="109">
        <f>DD44*POLICY!$K41</f>
        <v>23.059023298935827</v>
      </c>
      <c r="BK44" s="109">
        <f>DE44*POLICY!$K41</f>
        <v>32.83707431796801</v>
      </c>
      <c r="BL44" s="109">
        <f>DF44*POLICY!$K41</f>
        <v>28.805371596762324</v>
      </c>
      <c r="BM44" s="109">
        <f>DG44*POLICY!$K41</f>
        <v>29.839154411764707</v>
      </c>
      <c r="BN44" s="109">
        <f>DH44*POLICY!$K41</f>
        <v>0</v>
      </c>
      <c r="BO44" s="109">
        <f>DI44*POLICY!$K41</f>
        <v>33.126086956521739</v>
      </c>
      <c r="BP44" s="109">
        <f>DJ44*POLICY!$K41</f>
        <v>104.3710843373494</v>
      </c>
      <c r="BQ44" s="109">
        <f>DK44*POLICY!$K41</f>
        <v>0</v>
      </c>
      <c r="BR44" s="109">
        <f>DL44*POLICY!$K41</f>
        <v>13.930574448529413</v>
      </c>
      <c r="BS44" s="109">
        <f>DM44*POLICY!$K41</f>
        <v>110.07453874538746</v>
      </c>
      <c r="BT44" s="109">
        <f>DN44*POLICY!$K41</f>
        <v>63.841072042148667</v>
      </c>
      <c r="BU44" s="109">
        <f>DO44*POLICY!$K41</f>
        <v>21.476060322343344</v>
      </c>
      <c r="BV44" s="109">
        <f>DP44*POLICY!$K41</f>
        <v>48.143040141676501</v>
      </c>
      <c r="BW44" s="109">
        <f>DQ44*POLICY!$K41</f>
        <v>8.6348547717842319</v>
      </c>
      <c r="BX44" s="109">
        <f>DR44*POLICY!$K41</f>
        <v>0</v>
      </c>
      <c r="BY44" s="109">
        <f>DS44*POLICY!$K41</f>
        <v>23.362499999999997</v>
      </c>
      <c r="BZ44" s="109">
        <f>DT44*POLICY!$K41</f>
        <v>0</v>
      </c>
      <c r="CA44" s="109">
        <f>DU44*POLICY!$K41</f>
        <v>6.6288505224897776</v>
      </c>
      <c r="CB44" s="109">
        <f>DV44*POLICY!$K41</f>
        <v>58.359145220588232</v>
      </c>
      <c r="CC44" s="109">
        <f>DW44*POLICY!$K41</f>
        <v>1.39</v>
      </c>
      <c r="CD44" s="109">
        <f>DX44*POLICY!$K41</f>
        <v>2.02</v>
      </c>
      <c r="CE44" s="109">
        <f>DY44*POLICY!$K41</f>
        <v>3.91</v>
      </c>
      <c r="CF44" s="109">
        <f>DZ44*POLICY!$K41</f>
        <v>1.38</v>
      </c>
      <c r="CG44" s="109">
        <f>EA44*POLICY!$K41</f>
        <v>30.771119883648453</v>
      </c>
      <c r="CH44" s="109">
        <f>EB44*POLICY!$K41</f>
        <v>71.742468856172138</v>
      </c>
      <c r="CI44" s="185">
        <f>EC44*POLICY!$K41</f>
        <v>23.598781676413253</v>
      </c>
      <c r="CJ44" s="109"/>
      <c r="CK44" t="s">
        <v>359</v>
      </c>
      <c r="CL44" s="14" t="s">
        <v>188</v>
      </c>
      <c r="CM44" s="22">
        <v>6</v>
      </c>
      <c r="CN44" s="23">
        <v>40</v>
      </c>
      <c r="CO44" s="200">
        <v>0</v>
      </c>
      <c r="CP44" s="200">
        <v>0</v>
      </c>
      <c r="CQ44" s="200">
        <v>43.394216133942159</v>
      </c>
      <c r="CR44" s="200">
        <v>0</v>
      </c>
      <c r="CS44" s="200">
        <v>23.406383547008549</v>
      </c>
      <c r="CT44" s="200">
        <v>0</v>
      </c>
      <c r="CU44" s="200">
        <v>32.413218970736629</v>
      </c>
      <c r="CV44" s="200">
        <v>0</v>
      </c>
      <c r="CW44" s="200">
        <v>0</v>
      </c>
      <c r="CX44" s="200">
        <v>12.451992105021572</v>
      </c>
      <c r="CY44" s="200">
        <v>58.558558558558559</v>
      </c>
      <c r="CZ44" s="200">
        <v>75.249868734447887</v>
      </c>
      <c r="DA44" s="200">
        <v>1.43</v>
      </c>
      <c r="DB44" s="200">
        <v>11.533333333333333</v>
      </c>
      <c r="DC44" s="200">
        <v>309.81004255319147</v>
      </c>
      <c r="DD44" s="200">
        <v>23.059023298935827</v>
      </c>
      <c r="DE44" s="200">
        <v>32.83707431796801</v>
      </c>
      <c r="DF44" s="200">
        <v>28.805371596762324</v>
      </c>
      <c r="DG44" s="200">
        <v>29.839154411764707</v>
      </c>
      <c r="DH44" s="200">
        <v>0</v>
      </c>
      <c r="DI44" s="200">
        <v>33.126086956521739</v>
      </c>
      <c r="DJ44" s="200">
        <v>104.3710843373494</v>
      </c>
      <c r="DK44" s="200">
        <v>0</v>
      </c>
      <c r="DL44" s="200">
        <v>13.930574448529413</v>
      </c>
      <c r="DM44" s="200">
        <v>110.07453874538746</v>
      </c>
      <c r="DN44" s="200">
        <v>63.841072042148667</v>
      </c>
      <c r="DO44" s="200">
        <v>21.476060322343344</v>
      </c>
      <c r="DP44" s="200">
        <v>48.143040141676501</v>
      </c>
      <c r="DQ44" s="200">
        <v>8.6348547717842319</v>
      </c>
      <c r="DR44" s="200">
        <v>0</v>
      </c>
      <c r="DS44" s="200">
        <v>23.362499999999997</v>
      </c>
      <c r="DT44" s="200">
        <v>0</v>
      </c>
      <c r="DU44" s="200">
        <v>6.6288505224897776</v>
      </c>
      <c r="DV44" s="200">
        <v>58.359145220588232</v>
      </c>
      <c r="DW44" s="200">
        <v>1.39</v>
      </c>
      <c r="DX44" s="200">
        <v>2.02</v>
      </c>
      <c r="DY44" s="200">
        <v>3.91</v>
      </c>
      <c r="DZ44" s="200">
        <v>1.38</v>
      </c>
      <c r="EA44" s="200">
        <v>30.771119883648453</v>
      </c>
      <c r="EB44" s="200">
        <v>71.742468856172138</v>
      </c>
      <c r="EC44" s="200">
        <v>23.598781676413253</v>
      </c>
    </row>
    <row r="45" spans="1:133" x14ac:dyDescent="0.2">
      <c r="A45" s="69"/>
      <c r="B45" s="62"/>
      <c r="C45" s="110">
        <v>41</v>
      </c>
      <c r="D45" s="109">
        <v>0</v>
      </c>
      <c r="E45" s="109">
        <v>40.65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9">
        <v>0</v>
      </c>
      <c r="L45" s="109">
        <v>0</v>
      </c>
      <c r="M45" s="109">
        <v>0</v>
      </c>
      <c r="N45" s="109">
        <v>0</v>
      </c>
      <c r="O45" s="109">
        <v>0</v>
      </c>
      <c r="P45" s="109">
        <v>1.43</v>
      </c>
      <c r="Q45" s="109">
        <v>0</v>
      </c>
      <c r="R45" s="109">
        <v>0</v>
      </c>
      <c r="S45" s="109">
        <v>5</v>
      </c>
      <c r="T45" s="109">
        <v>0</v>
      </c>
      <c r="U45" s="109">
        <v>27.474285714285713</v>
      </c>
      <c r="V45" s="109">
        <v>0</v>
      </c>
      <c r="W45" s="109">
        <v>30.68</v>
      </c>
      <c r="X45" s="109">
        <v>22.918918918918919</v>
      </c>
      <c r="Y45" s="109">
        <v>0</v>
      </c>
      <c r="Z45" s="109">
        <v>25</v>
      </c>
      <c r="AA45" s="109">
        <v>0</v>
      </c>
      <c r="AB45" s="109">
        <v>37.956373506209481</v>
      </c>
      <c r="AC45" s="109">
        <v>0</v>
      </c>
      <c r="AD45" s="109">
        <v>13.072300685841308</v>
      </c>
      <c r="AE45" s="109">
        <v>0</v>
      </c>
      <c r="AF45" s="109">
        <v>5.2137931034482756</v>
      </c>
      <c r="AG45" s="109">
        <v>0</v>
      </c>
      <c r="AH45" s="109">
        <v>23.362499999999997</v>
      </c>
      <c r="AI45" s="109">
        <v>0</v>
      </c>
      <c r="AJ45" s="109">
        <v>6.3426680896478125</v>
      </c>
      <c r="AK45" s="109">
        <v>40</v>
      </c>
      <c r="AL45" s="109">
        <v>1.39</v>
      </c>
      <c r="AM45" s="109">
        <v>2.02</v>
      </c>
      <c r="AN45" s="109">
        <v>3.91</v>
      </c>
      <c r="AO45" s="109">
        <v>1.38</v>
      </c>
      <c r="AP45" s="109">
        <v>12.338709632082393</v>
      </c>
      <c r="AQ45" s="109">
        <v>0</v>
      </c>
      <c r="AR45" s="185">
        <v>13.227855070127356</v>
      </c>
      <c r="AS45" s="109"/>
      <c r="AT45" s="184">
        <v>41</v>
      </c>
      <c r="AU45" s="109">
        <f>CO45*POLICY!$K42</f>
        <v>0</v>
      </c>
      <c r="AV45" s="109">
        <f>CP45*POLICY!$K42</f>
        <v>40.65</v>
      </c>
      <c r="AW45" s="109">
        <f>CQ45*POLICY!$K42</f>
        <v>0</v>
      </c>
      <c r="AX45" s="109">
        <f>CR45*POLICY!$K42</f>
        <v>0</v>
      </c>
      <c r="AY45" s="109">
        <f>CS45*POLICY!$K42</f>
        <v>0</v>
      </c>
      <c r="AZ45" s="109">
        <f>CT45*POLICY!$K42</f>
        <v>0</v>
      </c>
      <c r="BA45" s="109">
        <f>CU45*POLICY!$K42</f>
        <v>0</v>
      </c>
      <c r="BB45" s="109">
        <f>CV45*POLICY!$K42</f>
        <v>0</v>
      </c>
      <c r="BC45" s="109">
        <f>CW45*POLICY!$K42</f>
        <v>0</v>
      </c>
      <c r="BD45" s="109">
        <f>CX45*POLICY!$K42</f>
        <v>0</v>
      </c>
      <c r="BE45" s="109">
        <f>CY45*POLICY!$K42</f>
        <v>0</v>
      </c>
      <c r="BF45" s="109">
        <f>CZ45*POLICY!$K42</f>
        <v>0</v>
      </c>
      <c r="BG45" s="109">
        <f>DA45*POLICY!$K42</f>
        <v>1.43</v>
      </c>
      <c r="BH45" s="109">
        <f>DB45*POLICY!$K42</f>
        <v>0</v>
      </c>
      <c r="BI45" s="109">
        <f>DC45*POLICY!$K42</f>
        <v>0</v>
      </c>
      <c r="BJ45" s="109">
        <f>DD45*POLICY!$K42</f>
        <v>5</v>
      </c>
      <c r="BK45" s="109">
        <f>DE45*POLICY!$K42</f>
        <v>0</v>
      </c>
      <c r="BL45" s="109">
        <f>DF45*POLICY!$K42</f>
        <v>27.474285714285713</v>
      </c>
      <c r="BM45" s="109">
        <f>DG45*POLICY!$K42</f>
        <v>0</v>
      </c>
      <c r="BN45" s="109">
        <f>DH45*POLICY!$K42</f>
        <v>30.68</v>
      </c>
      <c r="BO45" s="109">
        <f>DI45*POLICY!$K42</f>
        <v>22.918918918918919</v>
      </c>
      <c r="BP45" s="109">
        <f>DJ45*POLICY!$K42</f>
        <v>0</v>
      </c>
      <c r="BQ45" s="109">
        <f>DK45*POLICY!$K42</f>
        <v>25</v>
      </c>
      <c r="BR45" s="109">
        <f>DL45*POLICY!$K42</f>
        <v>0</v>
      </c>
      <c r="BS45" s="109">
        <f>DM45*POLICY!$K42</f>
        <v>37.956373506209481</v>
      </c>
      <c r="BT45" s="109">
        <f>DN45*POLICY!$K42</f>
        <v>0</v>
      </c>
      <c r="BU45" s="109">
        <f>DO45*POLICY!$K42</f>
        <v>13.072300685841308</v>
      </c>
      <c r="BV45" s="109">
        <f>DP45*POLICY!$K42</f>
        <v>0</v>
      </c>
      <c r="BW45" s="109">
        <f>DQ45*POLICY!$K42</f>
        <v>5.2137931034482756</v>
      </c>
      <c r="BX45" s="109">
        <f>DR45*POLICY!$K42</f>
        <v>0</v>
      </c>
      <c r="BY45" s="109">
        <f>DS45*POLICY!$K42</f>
        <v>23.362499999999997</v>
      </c>
      <c r="BZ45" s="109">
        <f>DT45*POLICY!$K42</f>
        <v>0</v>
      </c>
      <c r="CA45" s="109">
        <f>DU45*POLICY!$K42</f>
        <v>6.3426680896478125</v>
      </c>
      <c r="CB45" s="109">
        <f>DV45*POLICY!$K42</f>
        <v>40</v>
      </c>
      <c r="CC45" s="109">
        <f>DW45*POLICY!$K42</f>
        <v>1.39</v>
      </c>
      <c r="CD45" s="109">
        <f>DX45*POLICY!$K42</f>
        <v>2.02</v>
      </c>
      <c r="CE45" s="109">
        <f>DY45*POLICY!$K42</f>
        <v>3.91</v>
      </c>
      <c r="CF45" s="109">
        <f>DZ45*POLICY!$K42</f>
        <v>1.38</v>
      </c>
      <c r="CG45" s="109">
        <f>EA45*POLICY!$K42</f>
        <v>12.338709632082393</v>
      </c>
      <c r="CH45" s="109">
        <f>EB45*POLICY!$K42</f>
        <v>0</v>
      </c>
      <c r="CI45" s="185">
        <f>EC45*POLICY!$K42</f>
        <v>13.227855070127356</v>
      </c>
      <c r="CJ45" s="109"/>
      <c r="CK45" t="s">
        <v>362</v>
      </c>
      <c r="CL45" s="14" t="s">
        <v>191</v>
      </c>
      <c r="CM45" s="22">
        <v>6</v>
      </c>
      <c r="CN45" s="23">
        <v>41</v>
      </c>
      <c r="CO45" s="200">
        <v>0</v>
      </c>
      <c r="CP45" s="200">
        <v>40.65</v>
      </c>
      <c r="CQ45" s="200">
        <v>0</v>
      </c>
      <c r="CR45" s="200">
        <v>0</v>
      </c>
      <c r="CS45" s="200">
        <v>0</v>
      </c>
      <c r="CT45" s="200">
        <v>0</v>
      </c>
      <c r="CU45" s="200">
        <v>0</v>
      </c>
      <c r="CV45" s="200">
        <v>0</v>
      </c>
      <c r="CW45" s="200">
        <v>0</v>
      </c>
      <c r="CX45" s="200">
        <v>0</v>
      </c>
      <c r="CY45" s="200">
        <v>0</v>
      </c>
      <c r="CZ45" s="200">
        <v>0</v>
      </c>
      <c r="DA45" s="200">
        <v>1.43</v>
      </c>
      <c r="DB45" s="200">
        <v>0</v>
      </c>
      <c r="DC45" s="200">
        <v>0</v>
      </c>
      <c r="DD45" s="200">
        <v>5</v>
      </c>
      <c r="DE45" s="200">
        <v>0</v>
      </c>
      <c r="DF45" s="200">
        <v>27.474285714285713</v>
      </c>
      <c r="DG45" s="200">
        <v>0</v>
      </c>
      <c r="DH45" s="200">
        <v>30.68</v>
      </c>
      <c r="DI45" s="200">
        <v>22.918918918918919</v>
      </c>
      <c r="DJ45" s="200">
        <v>0</v>
      </c>
      <c r="DK45" s="200">
        <v>25</v>
      </c>
      <c r="DL45" s="200">
        <v>0</v>
      </c>
      <c r="DM45" s="200">
        <v>37.956373506209481</v>
      </c>
      <c r="DN45" s="200">
        <v>0</v>
      </c>
      <c r="DO45" s="200">
        <v>13.072300685841308</v>
      </c>
      <c r="DP45" s="200">
        <v>0</v>
      </c>
      <c r="DQ45" s="200">
        <v>5.2137931034482756</v>
      </c>
      <c r="DR45" s="200">
        <v>0</v>
      </c>
      <c r="DS45" s="200">
        <v>23.362499999999997</v>
      </c>
      <c r="DT45" s="200">
        <v>0</v>
      </c>
      <c r="DU45" s="200">
        <v>6.3426680896478125</v>
      </c>
      <c r="DV45" s="200">
        <v>40</v>
      </c>
      <c r="DW45" s="200">
        <v>1.39</v>
      </c>
      <c r="DX45" s="200">
        <v>2.02</v>
      </c>
      <c r="DY45" s="200">
        <v>3.91</v>
      </c>
      <c r="DZ45" s="200">
        <v>1.38</v>
      </c>
      <c r="EA45" s="200">
        <v>12.338709632082393</v>
      </c>
      <c r="EB45" s="200">
        <v>0</v>
      </c>
      <c r="EC45" s="200">
        <v>13.227855070127356</v>
      </c>
    </row>
    <row r="46" spans="1:133" x14ac:dyDescent="0.2">
      <c r="A46" s="69"/>
      <c r="B46" s="62"/>
      <c r="C46" s="110">
        <v>42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  <c r="K46" s="109">
        <v>0</v>
      </c>
      <c r="L46" s="109">
        <v>0</v>
      </c>
      <c r="M46" s="109">
        <v>0</v>
      </c>
      <c r="N46" s="109">
        <v>0</v>
      </c>
      <c r="O46" s="109">
        <v>0</v>
      </c>
      <c r="P46" s="109">
        <v>1.43</v>
      </c>
      <c r="Q46" s="109">
        <v>1.8411177115345025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09">
        <v>0</v>
      </c>
      <c r="AB46" s="109">
        <v>0</v>
      </c>
      <c r="AC46" s="109">
        <v>0</v>
      </c>
      <c r="AD46" s="109">
        <v>0</v>
      </c>
      <c r="AE46" s="109">
        <v>0</v>
      </c>
      <c r="AF46" s="109">
        <v>0</v>
      </c>
      <c r="AG46" s="109">
        <v>0</v>
      </c>
      <c r="AH46" s="109">
        <v>23.362499999999997</v>
      </c>
      <c r="AI46" s="109">
        <v>0</v>
      </c>
      <c r="AJ46" s="109">
        <v>6.3426680896478125</v>
      </c>
      <c r="AK46" s="109">
        <v>0</v>
      </c>
      <c r="AL46" s="109">
        <v>1.39</v>
      </c>
      <c r="AM46" s="109">
        <v>2.02</v>
      </c>
      <c r="AN46" s="109">
        <v>3.91</v>
      </c>
      <c r="AO46" s="109">
        <v>1.38</v>
      </c>
      <c r="AP46" s="109">
        <v>12.338709632082393</v>
      </c>
      <c r="AQ46" s="109">
        <v>0</v>
      </c>
      <c r="AR46" s="185">
        <v>0</v>
      </c>
      <c r="AS46" s="109"/>
      <c r="AT46" s="184">
        <v>42</v>
      </c>
      <c r="AU46" s="109">
        <f>CO46*POLICY!$K43</f>
        <v>0</v>
      </c>
      <c r="AV46" s="109">
        <f>CP46*POLICY!$K43</f>
        <v>0</v>
      </c>
      <c r="AW46" s="109">
        <f>CQ46*POLICY!$K43</f>
        <v>0</v>
      </c>
      <c r="AX46" s="109">
        <f>CR46*POLICY!$K43</f>
        <v>0</v>
      </c>
      <c r="AY46" s="109">
        <f>CS46*POLICY!$K43</f>
        <v>0</v>
      </c>
      <c r="AZ46" s="109">
        <f>CT46*POLICY!$K43</f>
        <v>0</v>
      </c>
      <c r="BA46" s="109">
        <f>CU46*POLICY!$K43</f>
        <v>0</v>
      </c>
      <c r="BB46" s="109">
        <f>CV46*POLICY!$K43</f>
        <v>0</v>
      </c>
      <c r="BC46" s="109">
        <f>CW46*POLICY!$K43</f>
        <v>0</v>
      </c>
      <c r="BD46" s="109">
        <f>CX46*POLICY!$K43</f>
        <v>0</v>
      </c>
      <c r="BE46" s="109">
        <f>CY46*POLICY!$K43</f>
        <v>0</v>
      </c>
      <c r="BF46" s="109">
        <f>CZ46*POLICY!$K43</f>
        <v>0</v>
      </c>
      <c r="BG46" s="109">
        <f>DA46*POLICY!$K43</f>
        <v>1.43</v>
      </c>
      <c r="BH46" s="109">
        <f>DB46*POLICY!$K43</f>
        <v>1.8411177115345025</v>
      </c>
      <c r="BI46" s="109">
        <f>DC46*POLICY!$K43</f>
        <v>0</v>
      </c>
      <c r="BJ46" s="109">
        <f>DD46*POLICY!$K43</f>
        <v>0</v>
      </c>
      <c r="BK46" s="109">
        <f>DE46*POLICY!$K43</f>
        <v>0</v>
      </c>
      <c r="BL46" s="109">
        <f>DF46*POLICY!$K43</f>
        <v>0</v>
      </c>
      <c r="BM46" s="109">
        <f>DG46*POLICY!$K43</f>
        <v>0</v>
      </c>
      <c r="BN46" s="109">
        <f>DH46*POLICY!$K43</f>
        <v>0</v>
      </c>
      <c r="BO46" s="109">
        <f>DI46*POLICY!$K43</f>
        <v>0</v>
      </c>
      <c r="BP46" s="109">
        <f>DJ46*POLICY!$K43</f>
        <v>0</v>
      </c>
      <c r="BQ46" s="109">
        <f>DK46*POLICY!$K43</f>
        <v>0</v>
      </c>
      <c r="BR46" s="109">
        <f>DL46*POLICY!$K43</f>
        <v>0</v>
      </c>
      <c r="BS46" s="109">
        <f>DM46*POLICY!$K43</f>
        <v>0</v>
      </c>
      <c r="BT46" s="109">
        <f>DN46*POLICY!$K43</f>
        <v>0</v>
      </c>
      <c r="BU46" s="109">
        <f>DO46*POLICY!$K43</f>
        <v>0</v>
      </c>
      <c r="BV46" s="109">
        <f>DP46*POLICY!$K43</f>
        <v>0</v>
      </c>
      <c r="BW46" s="109">
        <f>DQ46*POLICY!$K43</f>
        <v>0</v>
      </c>
      <c r="BX46" s="109">
        <f>DR46*POLICY!$K43</f>
        <v>0</v>
      </c>
      <c r="BY46" s="109">
        <f>DS46*POLICY!$K43</f>
        <v>23.362499999999997</v>
      </c>
      <c r="BZ46" s="109">
        <f>DT46*POLICY!$K43</f>
        <v>0</v>
      </c>
      <c r="CA46" s="109">
        <f>DU46*POLICY!$K43</f>
        <v>6.3426680896478125</v>
      </c>
      <c r="CB46" s="109">
        <f>DV46*POLICY!$K43</f>
        <v>0</v>
      </c>
      <c r="CC46" s="109">
        <f>DW46*POLICY!$K43</f>
        <v>1.39</v>
      </c>
      <c r="CD46" s="109">
        <f>DX46*POLICY!$K43</f>
        <v>2.02</v>
      </c>
      <c r="CE46" s="109">
        <f>DY46*POLICY!$K43</f>
        <v>3.91</v>
      </c>
      <c r="CF46" s="109">
        <f>DZ46*POLICY!$K43</f>
        <v>1.38</v>
      </c>
      <c r="CG46" s="109">
        <f>EA46*POLICY!$K43</f>
        <v>12.338709632082393</v>
      </c>
      <c r="CH46" s="109">
        <f>EB46*POLICY!$K43</f>
        <v>0</v>
      </c>
      <c r="CI46" s="185">
        <f>EC46*POLICY!$K43</f>
        <v>0</v>
      </c>
      <c r="CJ46" s="109"/>
      <c r="CK46" t="s">
        <v>362</v>
      </c>
      <c r="CL46" s="14" t="s">
        <v>270</v>
      </c>
      <c r="CM46" s="22">
        <v>6</v>
      </c>
      <c r="CN46" s="23">
        <v>42</v>
      </c>
      <c r="CO46" s="200">
        <v>0</v>
      </c>
      <c r="CP46" s="200">
        <v>0</v>
      </c>
      <c r="CQ46" s="200">
        <v>0</v>
      </c>
      <c r="CR46" s="200">
        <v>0</v>
      </c>
      <c r="CS46" s="200">
        <v>0</v>
      </c>
      <c r="CT46" s="200">
        <v>0</v>
      </c>
      <c r="CU46" s="200">
        <v>0</v>
      </c>
      <c r="CV46" s="200">
        <v>0</v>
      </c>
      <c r="CW46" s="200">
        <v>0</v>
      </c>
      <c r="CX46" s="200">
        <v>0</v>
      </c>
      <c r="CY46" s="200">
        <v>0</v>
      </c>
      <c r="CZ46" s="200">
        <v>0</v>
      </c>
      <c r="DA46" s="200">
        <v>1.43</v>
      </c>
      <c r="DB46" s="200">
        <v>1.8411177115345025</v>
      </c>
      <c r="DC46" s="200">
        <v>0</v>
      </c>
      <c r="DD46" s="200">
        <v>0</v>
      </c>
      <c r="DE46" s="200">
        <v>0</v>
      </c>
      <c r="DF46" s="200">
        <v>0</v>
      </c>
      <c r="DG46" s="200">
        <v>0</v>
      </c>
      <c r="DH46" s="200">
        <v>0</v>
      </c>
      <c r="DI46" s="200">
        <v>0</v>
      </c>
      <c r="DJ46" s="200">
        <v>0</v>
      </c>
      <c r="DK46" s="200">
        <v>0</v>
      </c>
      <c r="DL46" s="200">
        <v>0</v>
      </c>
      <c r="DM46" s="200">
        <v>0</v>
      </c>
      <c r="DN46" s="200">
        <v>0</v>
      </c>
      <c r="DO46" s="200">
        <v>0</v>
      </c>
      <c r="DP46" s="200">
        <v>0</v>
      </c>
      <c r="DQ46" s="200">
        <v>0</v>
      </c>
      <c r="DR46" s="200">
        <v>0</v>
      </c>
      <c r="DS46" s="200">
        <v>23.362499999999997</v>
      </c>
      <c r="DT46" s="200">
        <v>0</v>
      </c>
      <c r="DU46" s="200">
        <v>6.3426680896478125</v>
      </c>
      <c r="DV46" s="200">
        <v>0</v>
      </c>
      <c r="DW46" s="200">
        <v>1.39</v>
      </c>
      <c r="DX46" s="200">
        <v>2.02</v>
      </c>
      <c r="DY46" s="200">
        <v>3.91</v>
      </c>
      <c r="DZ46" s="200">
        <v>1.38</v>
      </c>
      <c r="EA46" s="200">
        <v>12.338709632082393</v>
      </c>
      <c r="EB46" s="200">
        <v>0</v>
      </c>
      <c r="EC46" s="200">
        <v>0</v>
      </c>
    </row>
    <row r="47" spans="1:133" x14ac:dyDescent="0.2">
      <c r="A47" s="69"/>
      <c r="B47" s="62"/>
      <c r="C47" s="110">
        <v>43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  <c r="K47" s="109">
        <v>0</v>
      </c>
      <c r="L47" s="109">
        <v>0</v>
      </c>
      <c r="M47" s="109">
        <v>0</v>
      </c>
      <c r="N47" s="109">
        <v>0</v>
      </c>
      <c r="O47" s="109">
        <v>0</v>
      </c>
      <c r="P47" s="109">
        <v>1.43</v>
      </c>
      <c r="Q47" s="109">
        <v>1.8411177115345025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  <c r="Z47" s="109">
        <v>0</v>
      </c>
      <c r="AA47" s="109">
        <v>0</v>
      </c>
      <c r="AB47" s="109">
        <v>0</v>
      </c>
      <c r="AC47" s="109">
        <v>0</v>
      </c>
      <c r="AD47" s="109">
        <v>0</v>
      </c>
      <c r="AE47" s="109">
        <v>0</v>
      </c>
      <c r="AF47" s="109">
        <v>0</v>
      </c>
      <c r="AG47" s="109">
        <v>0</v>
      </c>
      <c r="AH47" s="109">
        <v>23.362499999999997</v>
      </c>
      <c r="AI47" s="109">
        <v>0</v>
      </c>
      <c r="AJ47" s="109">
        <v>0</v>
      </c>
      <c r="AK47" s="109">
        <v>0</v>
      </c>
      <c r="AL47" s="109">
        <v>1.39</v>
      </c>
      <c r="AM47" s="109">
        <v>2.02</v>
      </c>
      <c r="AN47" s="109">
        <v>3.91</v>
      </c>
      <c r="AO47" s="109">
        <v>1.38</v>
      </c>
      <c r="AP47" s="109">
        <v>0</v>
      </c>
      <c r="AQ47" s="109">
        <v>0</v>
      </c>
      <c r="AR47" s="185">
        <v>0</v>
      </c>
      <c r="AS47" s="109"/>
      <c r="AT47" s="184">
        <v>43</v>
      </c>
      <c r="AU47" s="109">
        <f>CO47*POLICY!$K44</f>
        <v>0</v>
      </c>
      <c r="AV47" s="109">
        <f>CP47*POLICY!$K44</f>
        <v>0</v>
      </c>
      <c r="AW47" s="109">
        <f>CQ47*POLICY!$K44</f>
        <v>0</v>
      </c>
      <c r="AX47" s="109">
        <f>CR47*POLICY!$K44</f>
        <v>0</v>
      </c>
      <c r="AY47" s="109">
        <f>CS47*POLICY!$K44</f>
        <v>0</v>
      </c>
      <c r="AZ47" s="109">
        <f>CT47*POLICY!$K44</f>
        <v>0</v>
      </c>
      <c r="BA47" s="109">
        <f>CU47*POLICY!$K44</f>
        <v>0</v>
      </c>
      <c r="BB47" s="109">
        <f>CV47*POLICY!$K44</f>
        <v>0</v>
      </c>
      <c r="BC47" s="109">
        <f>CW47*POLICY!$K44</f>
        <v>0</v>
      </c>
      <c r="BD47" s="109">
        <f>CX47*POLICY!$K44</f>
        <v>0</v>
      </c>
      <c r="BE47" s="109">
        <f>CY47*POLICY!$K44</f>
        <v>0</v>
      </c>
      <c r="BF47" s="109">
        <f>CZ47*POLICY!$K44</f>
        <v>0</v>
      </c>
      <c r="BG47" s="109">
        <f>DA47*POLICY!$K44</f>
        <v>1.43</v>
      </c>
      <c r="BH47" s="109">
        <f>DB47*POLICY!$K44</f>
        <v>1.8411177115345025</v>
      </c>
      <c r="BI47" s="109">
        <f>DC47*POLICY!$K44</f>
        <v>0</v>
      </c>
      <c r="BJ47" s="109">
        <f>DD47*POLICY!$K44</f>
        <v>0</v>
      </c>
      <c r="BK47" s="109">
        <f>DE47*POLICY!$K44</f>
        <v>0</v>
      </c>
      <c r="BL47" s="109">
        <f>DF47*POLICY!$K44</f>
        <v>0</v>
      </c>
      <c r="BM47" s="109">
        <f>DG47*POLICY!$K44</f>
        <v>0</v>
      </c>
      <c r="BN47" s="109">
        <f>DH47*POLICY!$K44</f>
        <v>0</v>
      </c>
      <c r="BO47" s="109">
        <f>DI47*POLICY!$K44</f>
        <v>0</v>
      </c>
      <c r="BP47" s="109">
        <f>DJ47*POLICY!$K44</f>
        <v>0</v>
      </c>
      <c r="BQ47" s="109">
        <f>DK47*POLICY!$K44</f>
        <v>0</v>
      </c>
      <c r="BR47" s="109">
        <f>DL47*POLICY!$K44</f>
        <v>0</v>
      </c>
      <c r="BS47" s="109">
        <f>DM47*POLICY!$K44</f>
        <v>0</v>
      </c>
      <c r="BT47" s="109">
        <f>DN47*POLICY!$K44</f>
        <v>0</v>
      </c>
      <c r="BU47" s="109">
        <f>DO47*POLICY!$K44</f>
        <v>0</v>
      </c>
      <c r="BV47" s="109">
        <f>DP47*POLICY!$K44</f>
        <v>0</v>
      </c>
      <c r="BW47" s="109">
        <f>DQ47*POLICY!$K44</f>
        <v>0</v>
      </c>
      <c r="BX47" s="109">
        <f>DR47*POLICY!$K44</f>
        <v>0</v>
      </c>
      <c r="BY47" s="109">
        <f>DS47*POLICY!$K44</f>
        <v>23.362499999999997</v>
      </c>
      <c r="BZ47" s="109">
        <f>DT47*POLICY!$K44</f>
        <v>0</v>
      </c>
      <c r="CA47" s="109">
        <f>DU47*POLICY!$K44</f>
        <v>0</v>
      </c>
      <c r="CB47" s="109">
        <f>DV47*POLICY!$K44</f>
        <v>0</v>
      </c>
      <c r="CC47" s="109">
        <f>DW47*POLICY!$K44</f>
        <v>1.39</v>
      </c>
      <c r="CD47" s="109">
        <f>DX47*POLICY!$K44</f>
        <v>2.02</v>
      </c>
      <c r="CE47" s="109">
        <f>DY47*POLICY!$K44</f>
        <v>3.91</v>
      </c>
      <c r="CF47" s="109">
        <f>DZ47*POLICY!$K44</f>
        <v>1.38</v>
      </c>
      <c r="CG47" s="109">
        <f>EA47*POLICY!$K44</f>
        <v>0</v>
      </c>
      <c r="CH47" s="109">
        <f>EB47*POLICY!$K44</f>
        <v>0</v>
      </c>
      <c r="CI47" s="185">
        <f>EC47*POLICY!$K44</f>
        <v>0</v>
      </c>
      <c r="CJ47" s="109"/>
      <c r="CK47" t="s">
        <v>364</v>
      </c>
      <c r="CL47" s="14" t="s">
        <v>270</v>
      </c>
      <c r="CM47" s="22">
        <v>6</v>
      </c>
      <c r="CN47" s="23">
        <v>43</v>
      </c>
      <c r="CO47" s="200">
        <v>0</v>
      </c>
      <c r="CP47" s="200">
        <v>0</v>
      </c>
      <c r="CQ47" s="200">
        <v>0</v>
      </c>
      <c r="CR47" s="200">
        <v>0</v>
      </c>
      <c r="CS47" s="200">
        <v>0</v>
      </c>
      <c r="CT47" s="200">
        <v>0</v>
      </c>
      <c r="CU47" s="200">
        <v>0</v>
      </c>
      <c r="CV47" s="200">
        <v>0</v>
      </c>
      <c r="CW47" s="200">
        <v>0</v>
      </c>
      <c r="CX47" s="200">
        <v>0</v>
      </c>
      <c r="CY47" s="200">
        <v>0</v>
      </c>
      <c r="CZ47" s="200">
        <v>0</v>
      </c>
      <c r="DA47" s="200">
        <v>1.43</v>
      </c>
      <c r="DB47" s="200">
        <v>1.8411177115345025</v>
      </c>
      <c r="DC47" s="200">
        <v>0</v>
      </c>
      <c r="DD47" s="200">
        <v>0</v>
      </c>
      <c r="DE47" s="200">
        <v>0</v>
      </c>
      <c r="DF47" s="200">
        <v>0</v>
      </c>
      <c r="DG47" s="200">
        <v>0</v>
      </c>
      <c r="DH47" s="200">
        <v>0</v>
      </c>
      <c r="DI47" s="200">
        <v>0</v>
      </c>
      <c r="DJ47" s="200">
        <v>0</v>
      </c>
      <c r="DK47" s="200">
        <v>0</v>
      </c>
      <c r="DL47" s="200">
        <v>0</v>
      </c>
      <c r="DM47" s="200">
        <v>0</v>
      </c>
      <c r="DN47" s="200">
        <v>0</v>
      </c>
      <c r="DO47" s="200">
        <v>0</v>
      </c>
      <c r="DP47" s="200">
        <v>0</v>
      </c>
      <c r="DQ47" s="200">
        <v>0</v>
      </c>
      <c r="DR47" s="200">
        <v>0</v>
      </c>
      <c r="DS47" s="200">
        <v>23.362499999999997</v>
      </c>
      <c r="DT47" s="200">
        <v>0</v>
      </c>
      <c r="DU47" s="200">
        <v>0</v>
      </c>
      <c r="DV47" s="200">
        <v>0</v>
      </c>
      <c r="DW47" s="200">
        <v>1.39</v>
      </c>
      <c r="DX47" s="200">
        <v>2.02</v>
      </c>
      <c r="DY47" s="200">
        <v>3.91</v>
      </c>
      <c r="DZ47" s="200">
        <v>1.38</v>
      </c>
      <c r="EA47" s="200">
        <v>0</v>
      </c>
      <c r="EB47" s="200">
        <v>0</v>
      </c>
      <c r="EC47" s="200">
        <v>0</v>
      </c>
    </row>
    <row r="48" spans="1:133" x14ac:dyDescent="0.2">
      <c r="A48" s="69"/>
      <c r="B48" s="62"/>
      <c r="C48" s="110">
        <v>44</v>
      </c>
      <c r="D48" s="109">
        <v>0</v>
      </c>
      <c r="E48" s="109">
        <v>0</v>
      </c>
      <c r="F48" s="109">
        <v>41.848208469055372</v>
      </c>
      <c r="G48" s="109">
        <v>0</v>
      </c>
      <c r="H48" s="109">
        <v>25.430906389301633</v>
      </c>
      <c r="I48" s="109">
        <v>0</v>
      </c>
      <c r="J48" s="109">
        <v>13.449868073878628</v>
      </c>
      <c r="K48" s="109">
        <v>0</v>
      </c>
      <c r="L48" s="109">
        <v>0</v>
      </c>
      <c r="M48" s="109">
        <v>11.857011868641798</v>
      </c>
      <c r="N48" s="109">
        <v>52.372262773722625</v>
      </c>
      <c r="O48" s="109">
        <v>89.703968248069387</v>
      </c>
      <c r="P48" s="109">
        <v>1.43</v>
      </c>
      <c r="Q48" s="109">
        <v>4.5496138741606469</v>
      </c>
      <c r="R48" s="109">
        <v>0</v>
      </c>
      <c r="S48" s="109">
        <v>18.920607288851937</v>
      </c>
      <c r="T48" s="109">
        <v>7.4</v>
      </c>
      <c r="U48" s="109">
        <v>31.009885136293502</v>
      </c>
      <c r="V48" s="109">
        <v>31.30512882839086</v>
      </c>
      <c r="W48" s="109">
        <v>0</v>
      </c>
      <c r="X48" s="109">
        <v>40.379310344827587</v>
      </c>
      <c r="Y48" s="109">
        <v>94.916583478911903</v>
      </c>
      <c r="Z48" s="109">
        <v>0</v>
      </c>
      <c r="AA48" s="109">
        <v>14.901940639269407</v>
      </c>
      <c r="AB48" s="109">
        <v>102.84953271028037</v>
      </c>
      <c r="AC48" s="109">
        <v>46.566706668952513</v>
      </c>
      <c r="AD48" s="109">
        <v>25.287410839410839</v>
      </c>
      <c r="AE48" s="109">
        <v>48.181977103960392</v>
      </c>
      <c r="AF48" s="109">
        <v>11.280952380952382</v>
      </c>
      <c r="AG48" s="109">
        <v>0</v>
      </c>
      <c r="AH48" s="109">
        <v>23.362499999999997</v>
      </c>
      <c r="AI48" s="109">
        <v>0</v>
      </c>
      <c r="AJ48" s="109">
        <v>5.3565891472868215</v>
      </c>
      <c r="AK48" s="109">
        <v>59.644326530612247</v>
      </c>
      <c r="AL48" s="109">
        <v>1.39</v>
      </c>
      <c r="AM48" s="109">
        <v>2.02</v>
      </c>
      <c r="AN48" s="109">
        <v>3.91</v>
      </c>
      <c r="AO48" s="109">
        <v>1.38</v>
      </c>
      <c r="AP48" s="109">
        <v>25.584830395916963</v>
      </c>
      <c r="AQ48" s="109">
        <v>73.32682464454976</v>
      </c>
      <c r="AR48" s="185">
        <v>23.044442670073458</v>
      </c>
      <c r="AS48" s="109"/>
      <c r="AT48" s="184">
        <v>44</v>
      </c>
      <c r="AU48" s="109">
        <f>CO48*POLICY!$K45</f>
        <v>0</v>
      </c>
      <c r="AV48" s="109">
        <f>CP48*POLICY!$K45</f>
        <v>0</v>
      </c>
      <c r="AW48" s="109">
        <f>CQ48*POLICY!$K45</f>
        <v>41.848208469055372</v>
      </c>
      <c r="AX48" s="109">
        <f>CR48*POLICY!$K45</f>
        <v>0</v>
      </c>
      <c r="AY48" s="109">
        <f>CS48*POLICY!$K45</f>
        <v>25.430906389301633</v>
      </c>
      <c r="AZ48" s="109">
        <f>CT48*POLICY!$K45</f>
        <v>0</v>
      </c>
      <c r="BA48" s="109">
        <f>CU48*POLICY!$K45</f>
        <v>13.449868073878628</v>
      </c>
      <c r="BB48" s="109">
        <f>CV48*POLICY!$K45</f>
        <v>0</v>
      </c>
      <c r="BC48" s="109">
        <f>CW48*POLICY!$K45</f>
        <v>0</v>
      </c>
      <c r="BD48" s="109">
        <f>CX48*POLICY!$K45</f>
        <v>11.857011868641798</v>
      </c>
      <c r="BE48" s="109">
        <f>CY48*POLICY!$K45</f>
        <v>52.372262773722625</v>
      </c>
      <c r="BF48" s="109">
        <f>CZ48*POLICY!$K45</f>
        <v>89.703968248069387</v>
      </c>
      <c r="BG48" s="109">
        <f>DA48*POLICY!$K45</f>
        <v>1.43</v>
      </c>
      <c r="BH48" s="109">
        <f>DB48*POLICY!$K45</f>
        <v>4.5496138741606469</v>
      </c>
      <c r="BI48" s="109">
        <f>DC48*POLICY!$K45</f>
        <v>0</v>
      </c>
      <c r="BJ48" s="109">
        <f>DD48*POLICY!$K45</f>
        <v>18.920607288851937</v>
      </c>
      <c r="BK48" s="109">
        <f>DE48*POLICY!$K45</f>
        <v>7.4</v>
      </c>
      <c r="BL48" s="109">
        <f>DF48*POLICY!$K45</f>
        <v>31.009885136293502</v>
      </c>
      <c r="BM48" s="109">
        <f>DG48*POLICY!$K45</f>
        <v>31.30512882839086</v>
      </c>
      <c r="BN48" s="109">
        <f>DH48*POLICY!$K45</f>
        <v>0</v>
      </c>
      <c r="BO48" s="109">
        <f>DI48*POLICY!$K45</f>
        <v>40.379310344827587</v>
      </c>
      <c r="BP48" s="109">
        <f>DJ48*POLICY!$K45</f>
        <v>94.916583478911903</v>
      </c>
      <c r="BQ48" s="109">
        <f>DK48*POLICY!$K45</f>
        <v>0</v>
      </c>
      <c r="BR48" s="109">
        <f>DL48*POLICY!$K45</f>
        <v>14.901940639269407</v>
      </c>
      <c r="BS48" s="109">
        <f>DM48*POLICY!$K45</f>
        <v>102.84953271028037</v>
      </c>
      <c r="BT48" s="109">
        <f>DN48*POLICY!$K45</f>
        <v>46.566706668952513</v>
      </c>
      <c r="BU48" s="109">
        <f>DO48*POLICY!$K45</f>
        <v>25.287410839410839</v>
      </c>
      <c r="BV48" s="109">
        <f>DP48*POLICY!$K45</f>
        <v>48.181977103960392</v>
      </c>
      <c r="BW48" s="109">
        <f>DQ48*POLICY!$K45</f>
        <v>11.280952380952382</v>
      </c>
      <c r="BX48" s="109">
        <f>DR48*POLICY!$K45</f>
        <v>0</v>
      </c>
      <c r="BY48" s="109">
        <f>DS48*POLICY!$K45</f>
        <v>23.362499999999997</v>
      </c>
      <c r="BZ48" s="109">
        <f>DT48*POLICY!$K45</f>
        <v>0</v>
      </c>
      <c r="CA48" s="109">
        <f>DU48*POLICY!$K45</f>
        <v>5.3565891472868215</v>
      </c>
      <c r="CB48" s="109">
        <f>DV48*POLICY!$K45</f>
        <v>59.644326530612247</v>
      </c>
      <c r="CC48" s="109">
        <f>DW48*POLICY!$K45</f>
        <v>1.39</v>
      </c>
      <c r="CD48" s="109">
        <f>DX48*POLICY!$K45</f>
        <v>2.02</v>
      </c>
      <c r="CE48" s="109">
        <f>DY48*POLICY!$K45</f>
        <v>3.91</v>
      </c>
      <c r="CF48" s="109">
        <f>DZ48*POLICY!$K45</f>
        <v>1.38</v>
      </c>
      <c r="CG48" s="109">
        <f>EA48*POLICY!$K45</f>
        <v>25.584830395916963</v>
      </c>
      <c r="CH48" s="109">
        <f>EB48*POLICY!$K45</f>
        <v>73.32682464454976</v>
      </c>
      <c r="CI48" s="185">
        <f>EC48*POLICY!$K45</f>
        <v>23.044442670073458</v>
      </c>
      <c r="CJ48" s="109"/>
      <c r="CK48" t="s">
        <v>357</v>
      </c>
      <c r="CL48" s="14" t="s">
        <v>192</v>
      </c>
      <c r="CM48" s="22">
        <v>7</v>
      </c>
      <c r="CN48" s="23">
        <v>44</v>
      </c>
      <c r="CO48" s="200">
        <v>0</v>
      </c>
      <c r="CP48" s="200">
        <v>0</v>
      </c>
      <c r="CQ48" s="200">
        <v>41.848208469055372</v>
      </c>
      <c r="CR48" s="200">
        <v>0</v>
      </c>
      <c r="CS48" s="200">
        <v>25.430906389301633</v>
      </c>
      <c r="CT48" s="200">
        <v>0</v>
      </c>
      <c r="CU48" s="200">
        <v>13.449868073878628</v>
      </c>
      <c r="CV48" s="200">
        <v>0</v>
      </c>
      <c r="CW48" s="200">
        <v>0</v>
      </c>
      <c r="CX48" s="200">
        <v>11.857011868641798</v>
      </c>
      <c r="CY48" s="200">
        <v>52.372262773722625</v>
      </c>
      <c r="CZ48" s="200">
        <v>89.703968248069387</v>
      </c>
      <c r="DA48" s="200">
        <v>1.43</v>
      </c>
      <c r="DB48" s="200">
        <v>4.5496138741606469</v>
      </c>
      <c r="DC48" s="200">
        <v>0</v>
      </c>
      <c r="DD48" s="200">
        <v>18.920607288851937</v>
      </c>
      <c r="DE48" s="200">
        <v>7.4</v>
      </c>
      <c r="DF48" s="200">
        <v>31.009885136293502</v>
      </c>
      <c r="DG48" s="200">
        <v>31.30512882839086</v>
      </c>
      <c r="DH48" s="200">
        <v>0</v>
      </c>
      <c r="DI48" s="200">
        <v>40.379310344827587</v>
      </c>
      <c r="DJ48" s="200">
        <v>94.916583478911903</v>
      </c>
      <c r="DK48" s="200">
        <v>0</v>
      </c>
      <c r="DL48" s="200">
        <v>14.901940639269407</v>
      </c>
      <c r="DM48" s="200">
        <v>102.84953271028037</v>
      </c>
      <c r="DN48" s="200">
        <v>46.566706668952513</v>
      </c>
      <c r="DO48" s="200">
        <v>25.287410839410839</v>
      </c>
      <c r="DP48" s="200">
        <v>48.181977103960392</v>
      </c>
      <c r="DQ48" s="200">
        <v>11.280952380952382</v>
      </c>
      <c r="DR48" s="200">
        <v>0</v>
      </c>
      <c r="DS48" s="200">
        <v>23.362499999999997</v>
      </c>
      <c r="DT48" s="200">
        <v>0</v>
      </c>
      <c r="DU48" s="200">
        <v>5.3565891472868215</v>
      </c>
      <c r="DV48" s="200">
        <v>59.644326530612247</v>
      </c>
      <c r="DW48" s="200">
        <v>1.39</v>
      </c>
      <c r="DX48" s="200">
        <v>2.02</v>
      </c>
      <c r="DY48" s="200">
        <v>3.91</v>
      </c>
      <c r="DZ48" s="200">
        <v>1.38</v>
      </c>
      <c r="EA48" s="200">
        <v>25.584830395916963</v>
      </c>
      <c r="EB48" s="200">
        <v>73.32682464454976</v>
      </c>
      <c r="EC48" s="200">
        <v>23.044442670073458</v>
      </c>
    </row>
    <row r="49" spans="1:133" x14ac:dyDescent="0.2">
      <c r="A49" s="69"/>
      <c r="B49" s="62"/>
      <c r="C49" s="110">
        <v>45</v>
      </c>
      <c r="D49" s="109">
        <v>0</v>
      </c>
      <c r="E49" s="109">
        <v>0</v>
      </c>
      <c r="F49" s="109">
        <v>41.848208469055372</v>
      </c>
      <c r="G49" s="109">
        <v>0</v>
      </c>
      <c r="H49" s="109">
        <v>25.430906389301633</v>
      </c>
      <c r="I49" s="109">
        <v>0</v>
      </c>
      <c r="J49" s="109">
        <v>13.449868073878628</v>
      </c>
      <c r="K49" s="109">
        <v>0</v>
      </c>
      <c r="L49" s="109">
        <v>0</v>
      </c>
      <c r="M49" s="109">
        <v>11.857011868641798</v>
      </c>
      <c r="N49" s="109">
        <v>52.372262773722625</v>
      </c>
      <c r="O49" s="109">
        <v>89.703968248069387</v>
      </c>
      <c r="P49" s="109">
        <v>1.43</v>
      </c>
      <c r="Q49" s="109">
        <v>4.5496138741606469</v>
      </c>
      <c r="R49" s="109">
        <v>0</v>
      </c>
      <c r="S49" s="109">
        <v>18.920607288851937</v>
      </c>
      <c r="T49" s="109">
        <v>7.4</v>
      </c>
      <c r="U49" s="109">
        <v>31.009885136293502</v>
      </c>
      <c r="V49" s="109">
        <v>31.30512882839086</v>
      </c>
      <c r="W49" s="109">
        <v>0</v>
      </c>
      <c r="X49" s="109">
        <v>40.379310344827587</v>
      </c>
      <c r="Y49" s="109">
        <v>94.916583478911903</v>
      </c>
      <c r="Z49" s="109">
        <v>0</v>
      </c>
      <c r="AA49" s="109">
        <v>14.901940639269407</v>
      </c>
      <c r="AB49" s="109">
        <v>102.84953271028037</v>
      </c>
      <c r="AC49" s="109">
        <v>46.566706668952513</v>
      </c>
      <c r="AD49" s="109">
        <v>25.287410839410839</v>
      </c>
      <c r="AE49" s="109">
        <v>48.181977103960392</v>
      </c>
      <c r="AF49" s="109">
        <v>11.280952380952382</v>
      </c>
      <c r="AG49" s="109">
        <v>0</v>
      </c>
      <c r="AH49" s="109">
        <v>23.362499999999997</v>
      </c>
      <c r="AI49" s="109">
        <v>0</v>
      </c>
      <c r="AJ49" s="109">
        <v>5.3565891472868215</v>
      </c>
      <c r="AK49" s="109">
        <v>59.644326530612247</v>
      </c>
      <c r="AL49" s="109">
        <v>1.39</v>
      </c>
      <c r="AM49" s="109">
        <v>2.02</v>
      </c>
      <c r="AN49" s="109">
        <v>3.91</v>
      </c>
      <c r="AO49" s="109">
        <v>1.38</v>
      </c>
      <c r="AP49" s="109">
        <v>25.584830395916963</v>
      </c>
      <c r="AQ49" s="109">
        <v>73.32682464454976</v>
      </c>
      <c r="AR49" s="185">
        <v>23.044442670073458</v>
      </c>
      <c r="AS49" s="109"/>
      <c r="AT49" s="184">
        <v>45</v>
      </c>
      <c r="AU49" s="109">
        <f>CO49*POLICY!$K46</f>
        <v>0</v>
      </c>
      <c r="AV49" s="109">
        <f>CP49*POLICY!$K46</f>
        <v>0</v>
      </c>
      <c r="AW49" s="109">
        <f>CQ49*POLICY!$K46</f>
        <v>41.848208469055372</v>
      </c>
      <c r="AX49" s="109">
        <f>CR49*POLICY!$K46</f>
        <v>0</v>
      </c>
      <c r="AY49" s="109">
        <f>CS49*POLICY!$K46</f>
        <v>25.430906389301633</v>
      </c>
      <c r="AZ49" s="109">
        <f>CT49*POLICY!$K46</f>
        <v>0</v>
      </c>
      <c r="BA49" s="109">
        <f>CU49*POLICY!$K46</f>
        <v>13.449868073878628</v>
      </c>
      <c r="BB49" s="109">
        <f>CV49*POLICY!$K46</f>
        <v>0</v>
      </c>
      <c r="BC49" s="109">
        <f>CW49*POLICY!$K46</f>
        <v>0</v>
      </c>
      <c r="BD49" s="109">
        <f>CX49*POLICY!$K46</f>
        <v>11.857011868641798</v>
      </c>
      <c r="BE49" s="109">
        <f>CY49*POLICY!$K46</f>
        <v>52.372262773722625</v>
      </c>
      <c r="BF49" s="109">
        <f>CZ49*POLICY!$K46</f>
        <v>89.703968248069387</v>
      </c>
      <c r="BG49" s="109">
        <f>DA49*POLICY!$K46</f>
        <v>1.43</v>
      </c>
      <c r="BH49" s="109">
        <f>DB49*POLICY!$K46</f>
        <v>4.5496138741606469</v>
      </c>
      <c r="BI49" s="109">
        <f>DC49*POLICY!$K46</f>
        <v>0</v>
      </c>
      <c r="BJ49" s="109">
        <f>DD49*POLICY!$K46</f>
        <v>18.920607288851937</v>
      </c>
      <c r="BK49" s="109">
        <f>DE49*POLICY!$K46</f>
        <v>7.4</v>
      </c>
      <c r="BL49" s="109">
        <f>DF49*POLICY!$K46</f>
        <v>31.009885136293502</v>
      </c>
      <c r="BM49" s="109">
        <f>DG49*POLICY!$K46</f>
        <v>31.30512882839086</v>
      </c>
      <c r="BN49" s="109">
        <f>DH49*POLICY!$K46</f>
        <v>0</v>
      </c>
      <c r="BO49" s="109">
        <f>DI49*POLICY!$K46</f>
        <v>40.379310344827587</v>
      </c>
      <c r="BP49" s="109">
        <f>DJ49*POLICY!$K46</f>
        <v>94.916583478911903</v>
      </c>
      <c r="BQ49" s="109">
        <f>DK49*POLICY!$K46</f>
        <v>0</v>
      </c>
      <c r="BR49" s="109">
        <f>DL49*POLICY!$K46</f>
        <v>14.901940639269407</v>
      </c>
      <c r="BS49" s="109">
        <f>DM49*POLICY!$K46</f>
        <v>102.84953271028037</v>
      </c>
      <c r="BT49" s="109">
        <f>DN49*POLICY!$K46</f>
        <v>46.566706668952513</v>
      </c>
      <c r="BU49" s="109">
        <f>DO49*POLICY!$K46</f>
        <v>25.287410839410839</v>
      </c>
      <c r="BV49" s="109">
        <f>DP49*POLICY!$K46</f>
        <v>48.181977103960392</v>
      </c>
      <c r="BW49" s="109">
        <f>DQ49*POLICY!$K46</f>
        <v>11.280952380952382</v>
      </c>
      <c r="BX49" s="109">
        <f>DR49*POLICY!$K46</f>
        <v>0</v>
      </c>
      <c r="BY49" s="109">
        <f>DS49*POLICY!$K46</f>
        <v>23.362499999999997</v>
      </c>
      <c r="BZ49" s="109">
        <f>DT49*POLICY!$K46</f>
        <v>0</v>
      </c>
      <c r="CA49" s="109">
        <f>DU49*POLICY!$K46</f>
        <v>5.3565891472868215</v>
      </c>
      <c r="CB49" s="109">
        <f>DV49*POLICY!$K46</f>
        <v>59.644326530612247</v>
      </c>
      <c r="CC49" s="109">
        <f>DW49*POLICY!$K46</f>
        <v>1.39</v>
      </c>
      <c r="CD49" s="109">
        <f>DX49*POLICY!$K46</f>
        <v>2.02</v>
      </c>
      <c r="CE49" s="109">
        <f>DY49*POLICY!$K46</f>
        <v>3.91</v>
      </c>
      <c r="CF49" s="109">
        <f>DZ49*POLICY!$K46</f>
        <v>1.38</v>
      </c>
      <c r="CG49" s="109">
        <f>EA49*POLICY!$K46</f>
        <v>25.584830395916963</v>
      </c>
      <c r="CH49" s="109">
        <f>EB49*POLICY!$K46</f>
        <v>73.32682464454976</v>
      </c>
      <c r="CI49" s="185">
        <f>EC49*POLICY!$K46</f>
        <v>23.044442670073458</v>
      </c>
      <c r="CJ49" s="109"/>
      <c r="CK49" t="s">
        <v>360</v>
      </c>
      <c r="CL49" s="14" t="s">
        <v>192</v>
      </c>
      <c r="CM49" s="22">
        <v>7</v>
      </c>
      <c r="CN49" s="23">
        <v>45</v>
      </c>
      <c r="CO49" s="200">
        <v>0</v>
      </c>
      <c r="CP49" s="200">
        <v>0</v>
      </c>
      <c r="CQ49" s="200">
        <v>41.848208469055372</v>
      </c>
      <c r="CR49" s="200">
        <v>0</v>
      </c>
      <c r="CS49" s="200">
        <v>25.430906389301633</v>
      </c>
      <c r="CT49" s="200">
        <v>0</v>
      </c>
      <c r="CU49" s="200">
        <v>13.449868073878628</v>
      </c>
      <c r="CV49" s="200">
        <v>0</v>
      </c>
      <c r="CW49" s="200">
        <v>0</v>
      </c>
      <c r="CX49" s="200">
        <v>11.857011868641798</v>
      </c>
      <c r="CY49" s="200">
        <v>52.372262773722625</v>
      </c>
      <c r="CZ49" s="200">
        <v>89.703968248069387</v>
      </c>
      <c r="DA49" s="200">
        <v>1.43</v>
      </c>
      <c r="DB49" s="200">
        <v>4.5496138741606469</v>
      </c>
      <c r="DC49" s="200">
        <v>0</v>
      </c>
      <c r="DD49" s="200">
        <v>18.920607288851937</v>
      </c>
      <c r="DE49" s="200">
        <v>7.4</v>
      </c>
      <c r="DF49" s="200">
        <v>31.009885136293502</v>
      </c>
      <c r="DG49" s="200">
        <v>31.30512882839086</v>
      </c>
      <c r="DH49" s="200">
        <v>0</v>
      </c>
      <c r="DI49" s="200">
        <v>40.379310344827587</v>
      </c>
      <c r="DJ49" s="200">
        <v>94.916583478911903</v>
      </c>
      <c r="DK49" s="200">
        <v>0</v>
      </c>
      <c r="DL49" s="200">
        <v>14.901940639269407</v>
      </c>
      <c r="DM49" s="200">
        <v>102.84953271028037</v>
      </c>
      <c r="DN49" s="200">
        <v>46.566706668952513</v>
      </c>
      <c r="DO49" s="200">
        <v>25.287410839410839</v>
      </c>
      <c r="DP49" s="200">
        <v>48.181977103960392</v>
      </c>
      <c r="DQ49" s="200">
        <v>11.280952380952382</v>
      </c>
      <c r="DR49" s="200">
        <v>0</v>
      </c>
      <c r="DS49" s="200">
        <v>23.362499999999997</v>
      </c>
      <c r="DT49" s="200">
        <v>0</v>
      </c>
      <c r="DU49" s="200">
        <v>5.3565891472868215</v>
      </c>
      <c r="DV49" s="200">
        <v>59.644326530612247</v>
      </c>
      <c r="DW49" s="200">
        <v>1.39</v>
      </c>
      <c r="DX49" s="200">
        <v>2.02</v>
      </c>
      <c r="DY49" s="200">
        <v>3.91</v>
      </c>
      <c r="DZ49" s="200">
        <v>1.38</v>
      </c>
      <c r="EA49" s="200">
        <v>25.584830395916963</v>
      </c>
      <c r="EB49" s="200">
        <v>73.32682464454976</v>
      </c>
      <c r="EC49" s="200">
        <v>23.044442670073458</v>
      </c>
    </row>
    <row r="50" spans="1:133" x14ac:dyDescent="0.2">
      <c r="A50" s="69"/>
      <c r="B50" s="62"/>
      <c r="C50" s="110">
        <v>46</v>
      </c>
      <c r="D50" s="109">
        <v>0</v>
      </c>
      <c r="E50" s="109">
        <v>0</v>
      </c>
      <c r="F50" s="109">
        <v>41.848208469055372</v>
      </c>
      <c r="G50" s="109">
        <v>0</v>
      </c>
      <c r="H50" s="109">
        <v>25.430906389301633</v>
      </c>
      <c r="I50" s="109">
        <v>0</v>
      </c>
      <c r="J50" s="109">
        <v>13.449868073878628</v>
      </c>
      <c r="K50" s="109">
        <v>0</v>
      </c>
      <c r="L50" s="109">
        <v>0</v>
      </c>
      <c r="M50" s="109">
        <v>11.857011868641798</v>
      </c>
      <c r="N50" s="109">
        <v>52.372262773722625</v>
      </c>
      <c r="O50" s="109">
        <v>89.703968248069387</v>
      </c>
      <c r="P50" s="109">
        <v>1.43</v>
      </c>
      <c r="Q50" s="109">
        <v>4.5496138741606469</v>
      </c>
      <c r="R50" s="109">
        <v>0</v>
      </c>
      <c r="S50" s="109">
        <v>18.920607288851937</v>
      </c>
      <c r="T50" s="109">
        <v>7.4</v>
      </c>
      <c r="U50" s="109">
        <v>31.009885136293502</v>
      </c>
      <c r="V50" s="109">
        <v>31.30512882839086</v>
      </c>
      <c r="W50" s="109">
        <v>0</v>
      </c>
      <c r="X50" s="109">
        <v>40.379310344827587</v>
      </c>
      <c r="Y50" s="109">
        <v>94.916583478911903</v>
      </c>
      <c r="Z50" s="109">
        <v>0</v>
      </c>
      <c r="AA50" s="109">
        <v>14.901940639269407</v>
      </c>
      <c r="AB50" s="109">
        <v>102.84953271028037</v>
      </c>
      <c r="AC50" s="109">
        <v>46.566706668952513</v>
      </c>
      <c r="AD50" s="109">
        <v>25.287410839410839</v>
      </c>
      <c r="AE50" s="109">
        <v>48.181977103960392</v>
      </c>
      <c r="AF50" s="109">
        <v>11.280952380952382</v>
      </c>
      <c r="AG50" s="109">
        <v>0</v>
      </c>
      <c r="AH50" s="109">
        <v>23.362499999999997</v>
      </c>
      <c r="AI50" s="109">
        <v>0</v>
      </c>
      <c r="AJ50" s="109">
        <v>5.3565891472868215</v>
      </c>
      <c r="AK50" s="109">
        <v>59.644326530612247</v>
      </c>
      <c r="AL50" s="109">
        <v>1.39</v>
      </c>
      <c r="AM50" s="109">
        <v>2.02</v>
      </c>
      <c r="AN50" s="109">
        <v>3.91</v>
      </c>
      <c r="AO50" s="109">
        <v>1.38</v>
      </c>
      <c r="AP50" s="109">
        <v>25.584830395916963</v>
      </c>
      <c r="AQ50" s="109">
        <v>73.32682464454976</v>
      </c>
      <c r="AR50" s="185">
        <v>23.044442670073458</v>
      </c>
      <c r="AS50" s="109"/>
      <c r="AT50" s="184">
        <v>46</v>
      </c>
      <c r="AU50" s="109">
        <f>CO50*POLICY!$K47</f>
        <v>0</v>
      </c>
      <c r="AV50" s="109">
        <f>CP50*POLICY!$K47</f>
        <v>0</v>
      </c>
      <c r="AW50" s="109">
        <f>CQ50*POLICY!$K47</f>
        <v>41.848208469055372</v>
      </c>
      <c r="AX50" s="109">
        <f>CR50*POLICY!$K47</f>
        <v>0</v>
      </c>
      <c r="AY50" s="109">
        <f>CS50*POLICY!$K47</f>
        <v>25.430906389301633</v>
      </c>
      <c r="AZ50" s="109">
        <f>CT50*POLICY!$K47</f>
        <v>0</v>
      </c>
      <c r="BA50" s="109">
        <f>CU50*POLICY!$K47</f>
        <v>13.449868073878628</v>
      </c>
      <c r="BB50" s="109">
        <f>CV50*POLICY!$K47</f>
        <v>0</v>
      </c>
      <c r="BC50" s="109">
        <f>CW50*POLICY!$K47</f>
        <v>0</v>
      </c>
      <c r="BD50" s="109">
        <f>CX50*POLICY!$K47</f>
        <v>11.857011868641798</v>
      </c>
      <c r="BE50" s="109">
        <f>CY50*POLICY!$K47</f>
        <v>52.372262773722625</v>
      </c>
      <c r="BF50" s="109">
        <f>CZ50*POLICY!$K47</f>
        <v>89.703968248069387</v>
      </c>
      <c r="BG50" s="109">
        <f>DA50*POLICY!$K47</f>
        <v>1.43</v>
      </c>
      <c r="BH50" s="109">
        <f>DB50*POLICY!$K47</f>
        <v>4.5496138741606469</v>
      </c>
      <c r="BI50" s="109">
        <f>DC50*POLICY!$K47</f>
        <v>0</v>
      </c>
      <c r="BJ50" s="109">
        <f>DD50*POLICY!$K47</f>
        <v>18.920607288851937</v>
      </c>
      <c r="BK50" s="109">
        <f>DE50*POLICY!$K47</f>
        <v>7.4</v>
      </c>
      <c r="BL50" s="109">
        <f>DF50*POLICY!$K47</f>
        <v>31.009885136293502</v>
      </c>
      <c r="BM50" s="109">
        <f>DG50*POLICY!$K47</f>
        <v>31.30512882839086</v>
      </c>
      <c r="BN50" s="109">
        <f>DH50*POLICY!$K47</f>
        <v>0</v>
      </c>
      <c r="BO50" s="109">
        <f>DI50*POLICY!$K47</f>
        <v>40.379310344827587</v>
      </c>
      <c r="BP50" s="109">
        <f>DJ50*POLICY!$K47</f>
        <v>94.916583478911903</v>
      </c>
      <c r="BQ50" s="109">
        <f>DK50*POLICY!$K47</f>
        <v>0</v>
      </c>
      <c r="BR50" s="109">
        <f>DL50*POLICY!$K47</f>
        <v>14.901940639269407</v>
      </c>
      <c r="BS50" s="109">
        <f>DM50*POLICY!$K47</f>
        <v>102.84953271028037</v>
      </c>
      <c r="BT50" s="109">
        <f>DN50*POLICY!$K47</f>
        <v>46.566706668952513</v>
      </c>
      <c r="BU50" s="109">
        <f>DO50*POLICY!$K47</f>
        <v>25.287410839410839</v>
      </c>
      <c r="BV50" s="109">
        <f>DP50*POLICY!$K47</f>
        <v>48.181977103960392</v>
      </c>
      <c r="BW50" s="109">
        <f>DQ50*POLICY!$K47</f>
        <v>11.280952380952382</v>
      </c>
      <c r="BX50" s="109">
        <f>DR50*POLICY!$K47</f>
        <v>0</v>
      </c>
      <c r="BY50" s="109">
        <f>DS50*POLICY!$K47</f>
        <v>23.362499999999997</v>
      </c>
      <c r="BZ50" s="109">
        <f>DT50*POLICY!$K47</f>
        <v>0</v>
      </c>
      <c r="CA50" s="109">
        <f>DU50*POLICY!$K47</f>
        <v>5.3565891472868215</v>
      </c>
      <c r="CB50" s="109">
        <f>DV50*POLICY!$K47</f>
        <v>59.644326530612247</v>
      </c>
      <c r="CC50" s="109">
        <f>DW50*POLICY!$K47</f>
        <v>1.39</v>
      </c>
      <c r="CD50" s="109">
        <f>DX50*POLICY!$K47</f>
        <v>2.02</v>
      </c>
      <c r="CE50" s="109">
        <f>DY50*POLICY!$K47</f>
        <v>3.91</v>
      </c>
      <c r="CF50" s="109">
        <f>DZ50*POLICY!$K47</f>
        <v>1.38</v>
      </c>
      <c r="CG50" s="109">
        <f>EA50*POLICY!$K47</f>
        <v>25.584830395916963</v>
      </c>
      <c r="CH50" s="109">
        <f>EB50*POLICY!$K47</f>
        <v>73.32682464454976</v>
      </c>
      <c r="CI50" s="185">
        <f>EC50*POLICY!$K47</f>
        <v>23.044442670073458</v>
      </c>
      <c r="CJ50" s="109"/>
      <c r="CK50" t="s">
        <v>359</v>
      </c>
      <c r="CL50" s="14" t="s">
        <v>192</v>
      </c>
      <c r="CM50" s="22">
        <v>7</v>
      </c>
      <c r="CN50" s="23">
        <v>46</v>
      </c>
      <c r="CO50" s="200">
        <v>0</v>
      </c>
      <c r="CP50" s="200">
        <v>0</v>
      </c>
      <c r="CQ50" s="200">
        <v>41.848208469055372</v>
      </c>
      <c r="CR50" s="200">
        <v>0</v>
      </c>
      <c r="CS50" s="200">
        <v>25.430906389301633</v>
      </c>
      <c r="CT50" s="200">
        <v>0</v>
      </c>
      <c r="CU50" s="200">
        <v>13.449868073878628</v>
      </c>
      <c r="CV50" s="200">
        <v>0</v>
      </c>
      <c r="CW50" s="200">
        <v>0</v>
      </c>
      <c r="CX50" s="200">
        <v>11.857011868641798</v>
      </c>
      <c r="CY50" s="200">
        <v>52.372262773722625</v>
      </c>
      <c r="CZ50" s="200">
        <v>89.703968248069387</v>
      </c>
      <c r="DA50" s="200">
        <v>1.43</v>
      </c>
      <c r="DB50" s="200">
        <v>4.5496138741606469</v>
      </c>
      <c r="DC50" s="200">
        <v>0</v>
      </c>
      <c r="DD50" s="200">
        <v>18.920607288851937</v>
      </c>
      <c r="DE50" s="200">
        <v>7.4</v>
      </c>
      <c r="DF50" s="200">
        <v>31.009885136293502</v>
      </c>
      <c r="DG50" s="200">
        <v>31.30512882839086</v>
      </c>
      <c r="DH50" s="200">
        <v>0</v>
      </c>
      <c r="DI50" s="200">
        <v>40.379310344827587</v>
      </c>
      <c r="DJ50" s="200">
        <v>94.916583478911903</v>
      </c>
      <c r="DK50" s="200">
        <v>0</v>
      </c>
      <c r="DL50" s="200">
        <v>14.901940639269407</v>
      </c>
      <c r="DM50" s="200">
        <v>102.84953271028037</v>
      </c>
      <c r="DN50" s="200">
        <v>46.566706668952513</v>
      </c>
      <c r="DO50" s="200">
        <v>25.287410839410839</v>
      </c>
      <c r="DP50" s="200">
        <v>48.181977103960392</v>
      </c>
      <c r="DQ50" s="200">
        <v>11.280952380952382</v>
      </c>
      <c r="DR50" s="200">
        <v>0</v>
      </c>
      <c r="DS50" s="200">
        <v>23.362499999999997</v>
      </c>
      <c r="DT50" s="200">
        <v>0</v>
      </c>
      <c r="DU50" s="200">
        <v>5.3565891472868215</v>
      </c>
      <c r="DV50" s="200">
        <v>59.644326530612247</v>
      </c>
      <c r="DW50" s="200">
        <v>1.39</v>
      </c>
      <c r="DX50" s="200">
        <v>2.02</v>
      </c>
      <c r="DY50" s="200">
        <v>3.91</v>
      </c>
      <c r="DZ50" s="200">
        <v>1.38</v>
      </c>
      <c r="EA50" s="200">
        <v>25.584830395916963</v>
      </c>
      <c r="EB50" s="200">
        <v>73.32682464454976</v>
      </c>
      <c r="EC50" s="200">
        <v>23.044442670073458</v>
      </c>
    </row>
    <row r="51" spans="1:133" x14ac:dyDescent="0.2">
      <c r="A51" s="69"/>
      <c r="B51" s="62"/>
      <c r="C51" s="110">
        <v>47</v>
      </c>
      <c r="D51" s="109">
        <v>0</v>
      </c>
      <c r="E51" s="109">
        <v>0</v>
      </c>
      <c r="F51" s="109">
        <v>41.848208469055372</v>
      </c>
      <c r="G51" s="109">
        <v>0</v>
      </c>
      <c r="H51" s="109">
        <v>25.430906389301633</v>
      </c>
      <c r="I51" s="109">
        <v>0</v>
      </c>
      <c r="J51" s="109">
        <v>13.449868073878628</v>
      </c>
      <c r="K51" s="109">
        <v>0</v>
      </c>
      <c r="L51" s="109">
        <v>0</v>
      </c>
      <c r="M51" s="109">
        <v>11.857011868641798</v>
      </c>
      <c r="N51" s="109">
        <v>52.372262773722625</v>
      </c>
      <c r="O51" s="109">
        <v>89.703968248069387</v>
      </c>
      <c r="P51" s="109">
        <v>1.43</v>
      </c>
      <c r="Q51" s="109">
        <v>4.5496138741606469</v>
      </c>
      <c r="R51" s="109">
        <v>0</v>
      </c>
      <c r="S51" s="109">
        <v>18.920607288851937</v>
      </c>
      <c r="T51" s="109">
        <v>7.4</v>
      </c>
      <c r="U51" s="109">
        <v>31.009885136293502</v>
      </c>
      <c r="V51" s="109">
        <v>31.30512882839086</v>
      </c>
      <c r="W51" s="109">
        <v>0</v>
      </c>
      <c r="X51" s="109">
        <v>40.379310344827587</v>
      </c>
      <c r="Y51" s="109">
        <v>94.916583478911903</v>
      </c>
      <c r="Z51" s="109">
        <v>0</v>
      </c>
      <c r="AA51" s="109">
        <v>14.901940639269407</v>
      </c>
      <c r="AB51" s="109">
        <v>102.84953271028037</v>
      </c>
      <c r="AC51" s="109">
        <v>46.566706668952513</v>
      </c>
      <c r="AD51" s="109">
        <v>25.287410839410839</v>
      </c>
      <c r="AE51" s="109">
        <v>48.181977103960392</v>
      </c>
      <c r="AF51" s="109">
        <v>11.280952380952382</v>
      </c>
      <c r="AG51" s="109">
        <v>0</v>
      </c>
      <c r="AH51" s="109">
        <v>23.362499999999997</v>
      </c>
      <c r="AI51" s="109">
        <v>0</v>
      </c>
      <c r="AJ51" s="109">
        <v>5.3565891472868215</v>
      </c>
      <c r="AK51" s="109">
        <v>59.644326530612247</v>
      </c>
      <c r="AL51" s="109">
        <v>1.39</v>
      </c>
      <c r="AM51" s="109">
        <v>2.02</v>
      </c>
      <c r="AN51" s="109">
        <v>3.91</v>
      </c>
      <c r="AO51" s="109">
        <v>1.38</v>
      </c>
      <c r="AP51" s="109">
        <v>25.584830395916963</v>
      </c>
      <c r="AQ51" s="109">
        <v>73.32682464454976</v>
      </c>
      <c r="AR51" s="185">
        <v>23.044442670073458</v>
      </c>
      <c r="AS51" s="109"/>
      <c r="AT51" s="184">
        <v>47</v>
      </c>
      <c r="AU51" s="109">
        <f>CO51*POLICY!$K48</f>
        <v>0</v>
      </c>
      <c r="AV51" s="109">
        <f>CP51*POLICY!$K48</f>
        <v>0</v>
      </c>
      <c r="AW51" s="109">
        <f>CQ51*POLICY!$K48</f>
        <v>41.848208469055372</v>
      </c>
      <c r="AX51" s="109">
        <f>CR51*POLICY!$K48</f>
        <v>0</v>
      </c>
      <c r="AY51" s="109">
        <f>CS51*POLICY!$K48</f>
        <v>25.430906389301633</v>
      </c>
      <c r="AZ51" s="109">
        <f>CT51*POLICY!$K48</f>
        <v>0</v>
      </c>
      <c r="BA51" s="109">
        <f>CU51*POLICY!$K48</f>
        <v>13.449868073878628</v>
      </c>
      <c r="BB51" s="109">
        <f>CV51*POLICY!$K48</f>
        <v>0</v>
      </c>
      <c r="BC51" s="109">
        <f>CW51*POLICY!$K48</f>
        <v>0</v>
      </c>
      <c r="BD51" s="109">
        <f>CX51*POLICY!$K48</f>
        <v>11.857011868641798</v>
      </c>
      <c r="BE51" s="109">
        <f>CY51*POLICY!$K48</f>
        <v>52.372262773722625</v>
      </c>
      <c r="BF51" s="109">
        <f>CZ51*POLICY!$K48</f>
        <v>89.703968248069387</v>
      </c>
      <c r="BG51" s="109">
        <f>DA51*POLICY!$K48</f>
        <v>1.43</v>
      </c>
      <c r="BH51" s="109">
        <f>DB51*POLICY!$K48</f>
        <v>4.5496138741606469</v>
      </c>
      <c r="BI51" s="109">
        <f>DC51*POLICY!$K48</f>
        <v>0</v>
      </c>
      <c r="BJ51" s="109">
        <f>DD51*POLICY!$K48</f>
        <v>18.920607288851937</v>
      </c>
      <c r="BK51" s="109">
        <f>DE51*POLICY!$K48</f>
        <v>7.4</v>
      </c>
      <c r="BL51" s="109">
        <f>DF51*POLICY!$K48</f>
        <v>31.009885136293502</v>
      </c>
      <c r="BM51" s="109">
        <f>DG51*POLICY!$K48</f>
        <v>31.30512882839086</v>
      </c>
      <c r="BN51" s="109">
        <f>DH51*POLICY!$K48</f>
        <v>0</v>
      </c>
      <c r="BO51" s="109">
        <f>DI51*POLICY!$K48</f>
        <v>40.379310344827587</v>
      </c>
      <c r="BP51" s="109">
        <f>DJ51*POLICY!$K48</f>
        <v>94.916583478911903</v>
      </c>
      <c r="BQ51" s="109">
        <f>DK51*POLICY!$K48</f>
        <v>0</v>
      </c>
      <c r="BR51" s="109">
        <f>DL51*POLICY!$K48</f>
        <v>14.901940639269407</v>
      </c>
      <c r="BS51" s="109">
        <f>DM51*POLICY!$K48</f>
        <v>102.84953271028037</v>
      </c>
      <c r="BT51" s="109">
        <f>DN51*POLICY!$K48</f>
        <v>46.566706668952513</v>
      </c>
      <c r="BU51" s="109">
        <f>DO51*POLICY!$K48</f>
        <v>25.287410839410839</v>
      </c>
      <c r="BV51" s="109">
        <f>DP51*POLICY!$K48</f>
        <v>48.181977103960392</v>
      </c>
      <c r="BW51" s="109">
        <f>DQ51*POLICY!$K48</f>
        <v>11.280952380952382</v>
      </c>
      <c r="BX51" s="109">
        <f>DR51*POLICY!$K48</f>
        <v>0</v>
      </c>
      <c r="BY51" s="109">
        <f>DS51*POLICY!$K48</f>
        <v>23.362499999999997</v>
      </c>
      <c r="BZ51" s="109">
        <f>DT51*POLICY!$K48</f>
        <v>0</v>
      </c>
      <c r="CA51" s="109">
        <f>DU51*POLICY!$K48</f>
        <v>5.3565891472868215</v>
      </c>
      <c r="CB51" s="109">
        <f>DV51*POLICY!$K48</f>
        <v>59.644326530612247</v>
      </c>
      <c r="CC51" s="109">
        <f>DW51*POLICY!$K48</f>
        <v>1.39</v>
      </c>
      <c r="CD51" s="109">
        <f>DX51*POLICY!$K48</f>
        <v>2.02</v>
      </c>
      <c r="CE51" s="109">
        <f>DY51*POLICY!$K48</f>
        <v>3.91</v>
      </c>
      <c r="CF51" s="109">
        <f>DZ51*POLICY!$K48</f>
        <v>1.38</v>
      </c>
      <c r="CG51" s="109">
        <f>EA51*POLICY!$K48</f>
        <v>25.584830395916963</v>
      </c>
      <c r="CH51" s="109">
        <f>EB51*POLICY!$K48</f>
        <v>73.32682464454976</v>
      </c>
      <c r="CI51" s="185">
        <f>EC51*POLICY!$K48</f>
        <v>23.044442670073458</v>
      </c>
      <c r="CJ51" s="109"/>
      <c r="CK51" t="s">
        <v>365</v>
      </c>
      <c r="CL51" s="14" t="s">
        <v>190</v>
      </c>
      <c r="CM51" s="22">
        <v>7</v>
      </c>
      <c r="CN51" s="23">
        <v>47</v>
      </c>
      <c r="CO51" s="200">
        <v>0</v>
      </c>
      <c r="CP51" s="200">
        <v>0</v>
      </c>
      <c r="CQ51" s="200">
        <v>41.848208469055372</v>
      </c>
      <c r="CR51" s="200">
        <v>0</v>
      </c>
      <c r="CS51" s="200">
        <v>25.430906389301633</v>
      </c>
      <c r="CT51" s="200">
        <v>0</v>
      </c>
      <c r="CU51" s="200">
        <v>13.449868073878628</v>
      </c>
      <c r="CV51" s="200">
        <v>0</v>
      </c>
      <c r="CW51" s="200">
        <v>0</v>
      </c>
      <c r="CX51" s="200">
        <v>11.857011868641798</v>
      </c>
      <c r="CY51" s="200">
        <v>52.372262773722625</v>
      </c>
      <c r="CZ51" s="200">
        <v>89.703968248069387</v>
      </c>
      <c r="DA51" s="200">
        <v>1.43</v>
      </c>
      <c r="DB51" s="200">
        <v>4.5496138741606469</v>
      </c>
      <c r="DC51" s="200">
        <v>0</v>
      </c>
      <c r="DD51" s="200">
        <v>18.920607288851937</v>
      </c>
      <c r="DE51" s="200">
        <v>7.4</v>
      </c>
      <c r="DF51" s="200">
        <v>31.009885136293502</v>
      </c>
      <c r="DG51" s="200">
        <v>31.30512882839086</v>
      </c>
      <c r="DH51" s="200">
        <v>0</v>
      </c>
      <c r="DI51" s="200">
        <v>40.379310344827587</v>
      </c>
      <c r="DJ51" s="200">
        <v>94.916583478911903</v>
      </c>
      <c r="DK51" s="200">
        <v>0</v>
      </c>
      <c r="DL51" s="200">
        <v>14.901940639269407</v>
      </c>
      <c r="DM51" s="200">
        <v>102.84953271028037</v>
      </c>
      <c r="DN51" s="200">
        <v>46.566706668952513</v>
      </c>
      <c r="DO51" s="200">
        <v>25.287410839410839</v>
      </c>
      <c r="DP51" s="200">
        <v>48.181977103960392</v>
      </c>
      <c r="DQ51" s="200">
        <v>11.280952380952382</v>
      </c>
      <c r="DR51" s="200">
        <v>0</v>
      </c>
      <c r="DS51" s="200">
        <v>23.362499999999997</v>
      </c>
      <c r="DT51" s="200">
        <v>0</v>
      </c>
      <c r="DU51" s="200">
        <v>5.3565891472868215</v>
      </c>
      <c r="DV51" s="200">
        <v>59.644326530612247</v>
      </c>
      <c r="DW51" s="200">
        <v>1.39</v>
      </c>
      <c r="DX51" s="200">
        <v>2.02</v>
      </c>
      <c r="DY51" s="200">
        <v>3.91</v>
      </c>
      <c r="DZ51" s="200">
        <v>1.38</v>
      </c>
      <c r="EA51" s="200">
        <v>25.584830395916963</v>
      </c>
      <c r="EB51" s="200">
        <v>73.32682464454976</v>
      </c>
      <c r="EC51" s="200">
        <v>23.044442670073458</v>
      </c>
    </row>
    <row r="52" spans="1:133" x14ac:dyDescent="0.2">
      <c r="A52" s="69"/>
      <c r="B52" s="62"/>
      <c r="C52" s="110">
        <v>48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1.43</v>
      </c>
      <c r="Q52" s="109">
        <v>1.6900525685102998</v>
      </c>
      <c r="R52" s="109">
        <v>0</v>
      </c>
      <c r="S52" s="109">
        <v>0</v>
      </c>
      <c r="T52" s="109">
        <v>0</v>
      </c>
      <c r="U52" s="109">
        <v>0</v>
      </c>
      <c r="V52" s="109">
        <v>0</v>
      </c>
      <c r="W52" s="109">
        <v>0</v>
      </c>
      <c r="X52" s="109">
        <v>1.3051994814921504</v>
      </c>
      <c r="Y52" s="109">
        <v>0</v>
      </c>
      <c r="Z52" s="109">
        <v>0</v>
      </c>
      <c r="AA52" s="109">
        <v>0</v>
      </c>
      <c r="AB52" s="109">
        <v>0</v>
      </c>
      <c r="AC52" s="109">
        <v>0</v>
      </c>
      <c r="AD52" s="109">
        <v>0</v>
      </c>
      <c r="AE52" s="109">
        <v>0</v>
      </c>
      <c r="AF52" s="109">
        <v>0</v>
      </c>
      <c r="AG52" s="109">
        <v>0</v>
      </c>
      <c r="AH52" s="109">
        <v>23.362499999999997</v>
      </c>
      <c r="AI52" s="109">
        <v>0</v>
      </c>
      <c r="AJ52" s="109">
        <v>0</v>
      </c>
      <c r="AK52" s="109">
        <v>0</v>
      </c>
      <c r="AL52" s="109">
        <v>1.39</v>
      </c>
      <c r="AM52" s="109">
        <v>2.02</v>
      </c>
      <c r="AN52" s="109">
        <v>3.91</v>
      </c>
      <c r="AO52" s="109">
        <v>1.38</v>
      </c>
      <c r="AP52" s="109">
        <v>0</v>
      </c>
      <c r="AQ52" s="109">
        <v>0</v>
      </c>
      <c r="AR52" s="185">
        <v>0</v>
      </c>
      <c r="AS52" s="109"/>
      <c r="AT52" s="184">
        <v>48</v>
      </c>
      <c r="AU52" s="109">
        <f>CO52*POLICY!$K49</f>
        <v>0</v>
      </c>
      <c r="AV52" s="109">
        <f>CP52*POLICY!$K49</f>
        <v>0</v>
      </c>
      <c r="AW52" s="109">
        <f>CQ52*POLICY!$K49</f>
        <v>0</v>
      </c>
      <c r="AX52" s="109">
        <f>CR52*POLICY!$K49</f>
        <v>0</v>
      </c>
      <c r="AY52" s="109">
        <f>CS52*POLICY!$K49</f>
        <v>0</v>
      </c>
      <c r="AZ52" s="109">
        <f>CT52*POLICY!$K49</f>
        <v>0</v>
      </c>
      <c r="BA52" s="109">
        <f>CU52*POLICY!$K49</f>
        <v>0</v>
      </c>
      <c r="BB52" s="109">
        <f>CV52*POLICY!$K49</f>
        <v>0</v>
      </c>
      <c r="BC52" s="109">
        <f>CW52*POLICY!$K49</f>
        <v>0</v>
      </c>
      <c r="BD52" s="109">
        <f>CX52*POLICY!$K49</f>
        <v>0</v>
      </c>
      <c r="BE52" s="109">
        <f>CY52*POLICY!$K49</f>
        <v>0</v>
      </c>
      <c r="BF52" s="109">
        <f>CZ52*POLICY!$K49</f>
        <v>0</v>
      </c>
      <c r="BG52" s="109">
        <f>DA52*POLICY!$K49</f>
        <v>1.43</v>
      </c>
      <c r="BH52" s="109">
        <f>DB52*POLICY!$K49</f>
        <v>1.6900525685102998</v>
      </c>
      <c r="BI52" s="109">
        <f>DC52*POLICY!$K49</f>
        <v>0</v>
      </c>
      <c r="BJ52" s="109">
        <f>DD52*POLICY!$K49</f>
        <v>0</v>
      </c>
      <c r="BK52" s="109">
        <f>DE52*POLICY!$K49</f>
        <v>0</v>
      </c>
      <c r="BL52" s="109">
        <f>DF52*POLICY!$K49</f>
        <v>0</v>
      </c>
      <c r="BM52" s="109">
        <f>DG52*POLICY!$K49</f>
        <v>0</v>
      </c>
      <c r="BN52" s="109">
        <f>DH52*POLICY!$K49</f>
        <v>0</v>
      </c>
      <c r="BO52" s="109">
        <f>DI52*POLICY!$K49</f>
        <v>1.3051994814921504</v>
      </c>
      <c r="BP52" s="109">
        <f>DJ52*POLICY!$K49</f>
        <v>0</v>
      </c>
      <c r="BQ52" s="109">
        <f>DK52*POLICY!$K49</f>
        <v>0</v>
      </c>
      <c r="BR52" s="109">
        <f>DL52*POLICY!$K49</f>
        <v>0</v>
      </c>
      <c r="BS52" s="109">
        <f>DM52*POLICY!$K49</f>
        <v>0</v>
      </c>
      <c r="BT52" s="109">
        <f>DN52*POLICY!$K49</f>
        <v>0</v>
      </c>
      <c r="BU52" s="109">
        <f>DO52*POLICY!$K49</f>
        <v>0</v>
      </c>
      <c r="BV52" s="109">
        <f>DP52*POLICY!$K49</f>
        <v>0</v>
      </c>
      <c r="BW52" s="109">
        <f>DQ52*POLICY!$K49</f>
        <v>0</v>
      </c>
      <c r="BX52" s="109">
        <f>DR52*POLICY!$K49</f>
        <v>0</v>
      </c>
      <c r="BY52" s="109">
        <f>DS52*POLICY!$K49</f>
        <v>23.362499999999997</v>
      </c>
      <c r="BZ52" s="109">
        <f>DT52*POLICY!$K49</f>
        <v>0</v>
      </c>
      <c r="CA52" s="109">
        <f>DU52*POLICY!$K49</f>
        <v>0</v>
      </c>
      <c r="CB52" s="109">
        <f>DV52*POLICY!$K49</f>
        <v>0</v>
      </c>
      <c r="CC52" s="109">
        <f>DW52*POLICY!$K49</f>
        <v>1.39</v>
      </c>
      <c r="CD52" s="109">
        <f>DX52*POLICY!$K49</f>
        <v>2.02</v>
      </c>
      <c r="CE52" s="109">
        <f>DY52*POLICY!$K49</f>
        <v>3.91</v>
      </c>
      <c r="CF52" s="109">
        <f>DZ52*POLICY!$K49</f>
        <v>1.38</v>
      </c>
      <c r="CG52" s="109">
        <f>EA52*POLICY!$K49</f>
        <v>0</v>
      </c>
      <c r="CH52" s="109">
        <f>EB52*POLICY!$K49</f>
        <v>0</v>
      </c>
      <c r="CI52" s="185">
        <f>EC52*POLICY!$K49</f>
        <v>0</v>
      </c>
      <c r="CJ52" s="109"/>
      <c r="CK52" t="s">
        <v>364</v>
      </c>
      <c r="CL52" s="14" t="s">
        <v>189</v>
      </c>
      <c r="CM52" s="22">
        <v>7</v>
      </c>
      <c r="CN52" s="23">
        <v>48</v>
      </c>
      <c r="CO52" s="200">
        <v>0</v>
      </c>
      <c r="CP52" s="200">
        <v>0</v>
      </c>
      <c r="CQ52" s="200">
        <v>0</v>
      </c>
      <c r="CR52" s="200">
        <v>0</v>
      </c>
      <c r="CS52" s="200">
        <v>0</v>
      </c>
      <c r="CT52" s="200">
        <v>0</v>
      </c>
      <c r="CU52" s="200">
        <v>0</v>
      </c>
      <c r="CV52" s="200">
        <v>0</v>
      </c>
      <c r="CW52" s="200">
        <v>0</v>
      </c>
      <c r="CX52" s="200">
        <v>0</v>
      </c>
      <c r="CY52" s="200">
        <v>0</v>
      </c>
      <c r="CZ52" s="200">
        <v>0</v>
      </c>
      <c r="DA52" s="200">
        <v>1.43</v>
      </c>
      <c r="DB52" s="200">
        <v>1.6900525685102998</v>
      </c>
      <c r="DC52" s="200">
        <v>0</v>
      </c>
      <c r="DD52" s="200">
        <v>0</v>
      </c>
      <c r="DE52" s="200">
        <v>0</v>
      </c>
      <c r="DF52" s="200">
        <v>0</v>
      </c>
      <c r="DG52" s="200">
        <v>0</v>
      </c>
      <c r="DH52" s="200">
        <v>0</v>
      </c>
      <c r="DI52" s="200">
        <v>1.3051994814921504</v>
      </c>
      <c r="DJ52" s="200">
        <v>0</v>
      </c>
      <c r="DK52" s="200">
        <v>0</v>
      </c>
      <c r="DL52" s="200">
        <v>0</v>
      </c>
      <c r="DM52" s="200">
        <v>0</v>
      </c>
      <c r="DN52" s="200">
        <v>0</v>
      </c>
      <c r="DO52" s="200">
        <v>0</v>
      </c>
      <c r="DP52" s="200">
        <v>0</v>
      </c>
      <c r="DQ52" s="200">
        <v>0</v>
      </c>
      <c r="DR52" s="200">
        <v>0</v>
      </c>
      <c r="DS52" s="200">
        <v>23.362499999999997</v>
      </c>
      <c r="DT52" s="200">
        <v>0</v>
      </c>
      <c r="DU52" s="200">
        <v>0</v>
      </c>
      <c r="DV52" s="200">
        <v>0</v>
      </c>
      <c r="DW52" s="200">
        <v>1.39</v>
      </c>
      <c r="DX52" s="200">
        <v>2.02</v>
      </c>
      <c r="DY52" s="200">
        <v>3.91</v>
      </c>
      <c r="DZ52" s="200">
        <v>1.38</v>
      </c>
      <c r="EA52" s="200">
        <v>0</v>
      </c>
      <c r="EB52" s="200">
        <v>0</v>
      </c>
      <c r="EC52" s="200">
        <v>0</v>
      </c>
    </row>
    <row r="53" spans="1:133" x14ac:dyDescent="0.2">
      <c r="A53" s="69"/>
      <c r="B53" s="62"/>
      <c r="C53" s="110">
        <v>49</v>
      </c>
      <c r="D53" s="109">
        <v>0</v>
      </c>
      <c r="E53" s="109">
        <v>0</v>
      </c>
      <c r="F53" s="109">
        <v>41.848208469055372</v>
      </c>
      <c r="G53" s="109">
        <v>0</v>
      </c>
      <c r="H53" s="109">
        <v>25.430906389301633</v>
      </c>
      <c r="I53" s="109">
        <v>0</v>
      </c>
      <c r="J53" s="109">
        <v>13.449868073878628</v>
      </c>
      <c r="K53" s="109">
        <v>0</v>
      </c>
      <c r="L53" s="109">
        <v>0</v>
      </c>
      <c r="M53" s="109">
        <v>11.857011868641798</v>
      </c>
      <c r="N53" s="109">
        <v>52.372262773722625</v>
      </c>
      <c r="O53" s="109">
        <v>89.703968248069387</v>
      </c>
      <c r="P53" s="109">
        <v>1.43</v>
      </c>
      <c r="Q53" s="109">
        <v>4.5496138741606469</v>
      </c>
      <c r="R53" s="109">
        <v>0</v>
      </c>
      <c r="S53" s="109">
        <v>18.920607288851937</v>
      </c>
      <c r="T53" s="109">
        <v>7.4</v>
      </c>
      <c r="U53" s="109">
        <v>31.009885136293502</v>
      </c>
      <c r="V53" s="109">
        <v>31.30512882839086</v>
      </c>
      <c r="W53" s="109">
        <v>0</v>
      </c>
      <c r="X53" s="109">
        <v>40.379310344827587</v>
      </c>
      <c r="Y53" s="109">
        <v>94.916583478911903</v>
      </c>
      <c r="Z53" s="109">
        <v>0</v>
      </c>
      <c r="AA53" s="109">
        <v>14.901940639269407</v>
      </c>
      <c r="AB53" s="109">
        <v>102.84953271028037</v>
      </c>
      <c r="AC53" s="109">
        <v>46.566706668952513</v>
      </c>
      <c r="AD53" s="109">
        <v>25.287410839410839</v>
      </c>
      <c r="AE53" s="109">
        <v>48.181977103960392</v>
      </c>
      <c r="AF53" s="109">
        <v>11.280952380952382</v>
      </c>
      <c r="AG53" s="109">
        <v>0</v>
      </c>
      <c r="AH53" s="109">
        <v>23.362499999999997</v>
      </c>
      <c r="AI53" s="109">
        <v>0</v>
      </c>
      <c r="AJ53" s="109">
        <v>5.3565891472868215</v>
      </c>
      <c r="AK53" s="109">
        <v>59.644326530612247</v>
      </c>
      <c r="AL53" s="109">
        <v>1.39</v>
      </c>
      <c r="AM53" s="109">
        <v>2.02</v>
      </c>
      <c r="AN53" s="109">
        <v>3.91</v>
      </c>
      <c r="AO53" s="109">
        <v>1.38</v>
      </c>
      <c r="AP53" s="109">
        <v>25.584830395916963</v>
      </c>
      <c r="AQ53" s="109">
        <v>73.32682464454976</v>
      </c>
      <c r="AR53" s="185">
        <v>23.044442670073458</v>
      </c>
      <c r="AS53" s="109"/>
      <c r="AT53" s="184">
        <v>49</v>
      </c>
      <c r="AU53" s="109">
        <f>CO53*POLICY!$K50</f>
        <v>0</v>
      </c>
      <c r="AV53" s="109">
        <f>CP53*POLICY!$K50</f>
        <v>0</v>
      </c>
      <c r="AW53" s="109">
        <f>CQ53*POLICY!$K50</f>
        <v>41.848208469055372</v>
      </c>
      <c r="AX53" s="109">
        <f>CR53*POLICY!$K50</f>
        <v>0</v>
      </c>
      <c r="AY53" s="109">
        <f>CS53*POLICY!$K50</f>
        <v>25.430906389301633</v>
      </c>
      <c r="AZ53" s="109">
        <f>CT53*POLICY!$K50</f>
        <v>0</v>
      </c>
      <c r="BA53" s="109">
        <f>CU53*POLICY!$K50</f>
        <v>13.449868073878628</v>
      </c>
      <c r="BB53" s="109">
        <f>CV53*POLICY!$K50</f>
        <v>0</v>
      </c>
      <c r="BC53" s="109">
        <f>CW53*POLICY!$K50</f>
        <v>0</v>
      </c>
      <c r="BD53" s="109">
        <f>CX53*POLICY!$K50</f>
        <v>11.857011868641798</v>
      </c>
      <c r="BE53" s="109">
        <f>CY53*POLICY!$K50</f>
        <v>52.372262773722625</v>
      </c>
      <c r="BF53" s="109">
        <f>CZ53*POLICY!$K50</f>
        <v>89.703968248069387</v>
      </c>
      <c r="BG53" s="109">
        <f>DA53*POLICY!$K50</f>
        <v>1.43</v>
      </c>
      <c r="BH53" s="109">
        <f>DB53*POLICY!$K50</f>
        <v>4.5496138741606469</v>
      </c>
      <c r="BI53" s="109">
        <f>DC53*POLICY!$K50</f>
        <v>0</v>
      </c>
      <c r="BJ53" s="109">
        <f>DD53*POLICY!$K50</f>
        <v>18.920607288851937</v>
      </c>
      <c r="BK53" s="109">
        <f>DE53*POLICY!$K50</f>
        <v>7.4</v>
      </c>
      <c r="BL53" s="109">
        <f>DF53*POLICY!$K50</f>
        <v>31.009885136293502</v>
      </c>
      <c r="BM53" s="109">
        <f>DG53*POLICY!$K50</f>
        <v>31.30512882839086</v>
      </c>
      <c r="BN53" s="109">
        <f>DH53*POLICY!$K50</f>
        <v>0</v>
      </c>
      <c r="BO53" s="109">
        <f>DI53*POLICY!$K50</f>
        <v>40.379310344827587</v>
      </c>
      <c r="BP53" s="109">
        <f>DJ53*POLICY!$K50</f>
        <v>94.916583478911903</v>
      </c>
      <c r="BQ53" s="109">
        <f>DK53*POLICY!$K50</f>
        <v>0</v>
      </c>
      <c r="BR53" s="109">
        <f>DL53*POLICY!$K50</f>
        <v>14.901940639269407</v>
      </c>
      <c r="BS53" s="109">
        <f>DM53*POLICY!$K50</f>
        <v>102.84953271028037</v>
      </c>
      <c r="BT53" s="109">
        <f>DN53*POLICY!$K50</f>
        <v>46.566706668952513</v>
      </c>
      <c r="BU53" s="109">
        <f>DO53*POLICY!$K50</f>
        <v>25.287410839410839</v>
      </c>
      <c r="BV53" s="109">
        <f>DP53*POLICY!$K50</f>
        <v>48.181977103960392</v>
      </c>
      <c r="BW53" s="109">
        <f>DQ53*POLICY!$K50</f>
        <v>11.280952380952382</v>
      </c>
      <c r="BX53" s="109">
        <f>DR53*POLICY!$K50</f>
        <v>0</v>
      </c>
      <c r="BY53" s="109">
        <f>DS53*POLICY!$K50</f>
        <v>23.362499999999997</v>
      </c>
      <c r="BZ53" s="109">
        <f>DT53*POLICY!$K50</f>
        <v>0</v>
      </c>
      <c r="CA53" s="109">
        <f>DU53*POLICY!$K50</f>
        <v>5.3565891472868215</v>
      </c>
      <c r="CB53" s="109">
        <f>DV53*POLICY!$K50</f>
        <v>59.644326530612247</v>
      </c>
      <c r="CC53" s="109">
        <f>DW53*POLICY!$K50</f>
        <v>1.39</v>
      </c>
      <c r="CD53" s="109">
        <f>DX53*POLICY!$K50</f>
        <v>2.02</v>
      </c>
      <c r="CE53" s="109">
        <f>DY53*POLICY!$K50</f>
        <v>3.91</v>
      </c>
      <c r="CF53" s="109">
        <f>DZ53*POLICY!$K50</f>
        <v>1.38</v>
      </c>
      <c r="CG53" s="109">
        <f>EA53*POLICY!$K50</f>
        <v>25.584830395916963</v>
      </c>
      <c r="CH53" s="109">
        <f>EB53*POLICY!$K50</f>
        <v>73.32682464454976</v>
      </c>
      <c r="CI53" s="185">
        <f>EC53*POLICY!$K50</f>
        <v>23.044442670073458</v>
      </c>
      <c r="CJ53" s="109"/>
      <c r="CK53" t="s">
        <v>363</v>
      </c>
      <c r="CL53" s="14" t="s">
        <v>188</v>
      </c>
      <c r="CM53" s="22">
        <v>7</v>
      </c>
      <c r="CN53" s="23">
        <v>49</v>
      </c>
      <c r="CO53" s="200">
        <v>0</v>
      </c>
      <c r="CP53" s="200">
        <v>0</v>
      </c>
      <c r="CQ53" s="200">
        <v>41.848208469055372</v>
      </c>
      <c r="CR53" s="200">
        <v>0</v>
      </c>
      <c r="CS53" s="200">
        <v>25.430906389301633</v>
      </c>
      <c r="CT53" s="200">
        <v>0</v>
      </c>
      <c r="CU53" s="200">
        <v>13.449868073878628</v>
      </c>
      <c r="CV53" s="200">
        <v>0</v>
      </c>
      <c r="CW53" s="200">
        <v>0</v>
      </c>
      <c r="CX53" s="200">
        <v>11.857011868641798</v>
      </c>
      <c r="CY53" s="200">
        <v>52.372262773722625</v>
      </c>
      <c r="CZ53" s="200">
        <v>89.703968248069387</v>
      </c>
      <c r="DA53" s="200">
        <v>1.43</v>
      </c>
      <c r="DB53" s="200">
        <v>4.5496138741606469</v>
      </c>
      <c r="DC53" s="200">
        <v>0</v>
      </c>
      <c r="DD53" s="200">
        <v>18.920607288851937</v>
      </c>
      <c r="DE53" s="200">
        <v>7.4</v>
      </c>
      <c r="DF53" s="200">
        <v>31.009885136293502</v>
      </c>
      <c r="DG53" s="200">
        <v>31.30512882839086</v>
      </c>
      <c r="DH53" s="200">
        <v>0</v>
      </c>
      <c r="DI53" s="200">
        <v>40.379310344827587</v>
      </c>
      <c r="DJ53" s="200">
        <v>94.916583478911903</v>
      </c>
      <c r="DK53" s="200">
        <v>0</v>
      </c>
      <c r="DL53" s="200">
        <v>14.901940639269407</v>
      </c>
      <c r="DM53" s="200">
        <v>102.84953271028037</v>
      </c>
      <c r="DN53" s="200">
        <v>46.566706668952513</v>
      </c>
      <c r="DO53" s="200">
        <v>25.287410839410839</v>
      </c>
      <c r="DP53" s="200">
        <v>48.181977103960392</v>
      </c>
      <c r="DQ53" s="200">
        <v>11.280952380952382</v>
      </c>
      <c r="DR53" s="200">
        <v>0</v>
      </c>
      <c r="DS53" s="200">
        <v>23.362499999999997</v>
      </c>
      <c r="DT53" s="200">
        <v>0</v>
      </c>
      <c r="DU53" s="200">
        <v>5.3565891472868215</v>
      </c>
      <c r="DV53" s="200">
        <v>59.644326530612247</v>
      </c>
      <c r="DW53" s="200">
        <v>1.39</v>
      </c>
      <c r="DX53" s="200">
        <v>2.02</v>
      </c>
      <c r="DY53" s="200">
        <v>3.91</v>
      </c>
      <c r="DZ53" s="200">
        <v>1.38</v>
      </c>
      <c r="EA53" s="200">
        <v>25.584830395916963</v>
      </c>
      <c r="EB53" s="200">
        <v>73.32682464454976</v>
      </c>
      <c r="EC53" s="200">
        <v>23.044442670073458</v>
      </c>
    </row>
    <row r="54" spans="1:133" x14ac:dyDescent="0.2">
      <c r="A54" s="69"/>
      <c r="B54" s="62"/>
      <c r="C54" s="110">
        <v>50</v>
      </c>
      <c r="D54" s="109">
        <v>0</v>
      </c>
      <c r="E54" s="109">
        <v>0</v>
      </c>
      <c r="F54" s="109">
        <v>41.848208469055372</v>
      </c>
      <c r="G54" s="109">
        <v>0</v>
      </c>
      <c r="H54" s="109">
        <v>25.430906389301633</v>
      </c>
      <c r="I54" s="109">
        <v>0</v>
      </c>
      <c r="J54" s="109">
        <v>13.449868073878628</v>
      </c>
      <c r="K54" s="109">
        <v>0</v>
      </c>
      <c r="L54" s="109">
        <v>0</v>
      </c>
      <c r="M54" s="109">
        <v>11.857011868641798</v>
      </c>
      <c r="N54" s="109">
        <v>52.372262773722625</v>
      </c>
      <c r="O54" s="109">
        <v>89.703968248069387</v>
      </c>
      <c r="P54" s="109">
        <v>1.43</v>
      </c>
      <c r="Q54" s="109">
        <v>4.5496138741606469</v>
      </c>
      <c r="R54" s="109">
        <v>0</v>
      </c>
      <c r="S54" s="109">
        <v>18.920607288851937</v>
      </c>
      <c r="T54" s="109">
        <v>7.4</v>
      </c>
      <c r="U54" s="109">
        <v>31.009885136293502</v>
      </c>
      <c r="V54" s="109">
        <v>31.30512882839086</v>
      </c>
      <c r="W54" s="109">
        <v>0</v>
      </c>
      <c r="X54" s="109">
        <v>40.379310344827587</v>
      </c>
      <c r="Y54" s="109">
        <v>94.916583478911903</v>
      </c>
      <c r="Z54" s="109">
        <v>0</v>
      </c>
      <c r="AA54" s="109">
        <v>14.901940639269407</v>
      </c>
      <c r="AB54" s="109">
        <v>102.84953271028037</v>
      </c>
      <c r="AC54" s="109">
        <v>46.566706668952513</v>
      </c>
      <c r="AD54" s="109">
        <v>25.287410839410839</v>
      </c>
      <c r="AE54" s="109">
        <v>48.181977103960392</v>
      </c>
      <c r="AF54" s="109">
        <v>11.280952380952382</v>
      </c>
      <c r="AG54" s="109">
        <v>0</v>
      </c>
      <c r="AH54" s="109">
        <v>23.362499999999997</v>
      </c>
      <c r="AI54" s="109">
        <v>0</v>
      </c>
      <c r="AJ54" s="109">
        <v>5.3565891472868215</v>
      </c>
      <c r="AK54" s="109">
        <v>59.644326530612247</v>
      </c>
      <c r="AL54" s="109">
        <v>1.39</v>
      </c>
      <c r="AM54" s="109">
        <v>2.02</v>
      </c>
      <c r="AN54" s="109">
        <v>3.91</v>
      </c>
      <c r="AO54" s="109">
        <v>1.38</v>
      </c>
      <c r="AP54" s="109">
        <v>25.584830395916963</v>
      </c>
      <c r="AQ54" s="109">
        <v>73.32682464454976</v>
      </c>
      <c r="AR54" s="185">
        <v>23.044442670073458</v>
      </c>
      <c r="AS54" s="109"/>
      <c r="AT54" s="184">
        <v>50</v>
      </c>
      <c r="AU54" s="109">
        <f>CO54*POLICY!$K51</f>
        <v>0</v>
      </c>
      <c r="AV54" s="109">
        <f>CP54*POLICY!$K51</f>
        <v>0</v>
      </c>
      <c r="AW54" s="109">
        <f>CQ54*POLICY!$K51</f>
        <v>41.848208469055372</v>
      </c>
      <c r="AX54" s="109">
        <f>CR54*POLICY!$K51</f>
        <v>0</v>
      </c>
      <c r="AY54" s="109">
        <f>CS54*POLICY!$K51</f>
        <v>25.430906389301633</v>
      </c>
      <c r="AZ54" s="109">
        <f>CT54*POLICY!$K51</f>
        <v>0</v>
      </c>
      <c r="BA54" s="109">
        <f>CU54*POLICY!$K51</f>
        <v>13.449868073878628</v>
      </c>
      <c r="BB54" s="109">
        <f>CV54*POLICY!$K51</f>
        <v>0</v>
      </c>
      <c r="BC54" s="109">
        <f>CW54*POLICY!$K51</f>
        <v>0</v>
      </c>
      <c r="BD54" s="109">
        <f>CX54*POLICY!$K51</f>
        <v>11.857011868641798</v>
      </c>
      <c r="BE54" s="109">
        <f>CY54*POLICY!$K51</f>
        <v>52.372262773722625</v>
      </c>
      <c r="BF54" s="109">
        <f>CZ54*POLICY!$K51</f>
        <v>89.703968248069387</v>
      </c>
      <c r="BG54" s="109">
        <f>DA54*POLICY!$K51</f>
        <v>1.43</v>
      </c>
      <c r="BH54" s="109">
        <f>DB54*POLICY!$K51</f>
        <v>4.5496138741606469</v>
      </c>
      <c r="BI54" s="109">
        <f>DC54*POLICY!$K51</f>
        <v>0</v>
      </c>
      <c r="BJ54" s="109">
        <f>DD54*POLICY!$K51</f>
        <v>18.920607288851937</v>
      </c>
      <c r="BK54" s="109">
        <f>DE54*POLICY!$K51</f>
        <v>7.4</v>
      </c>
      <c r="BL54" s="109">
        <f>DF54*POLICY!$K51</f>
        <v>31.009885136293502</v>
      </c>
      <c r="BM54" s="109">
        <f>DG54*POLICY!$K51</f>
        <v>31.30512882839086</v>
      </c>
      <c r="BN54" s="109">
        <f>DH54*POLICY!$K51</f>
        <v>0</v>
      </c>
      <c r="BO54" s="109">
        <f>DI54*POLICY!$K51</f>
        <v>40.379310344827587</v>
      </c>
      <c r="BP54" s="109">
        <f>DJ54*POLICY!$K51</f>
        <v>94.916583478911903</v>
      </c>
      <c r="BQ54" s="109">
        <f>DK54*POLICY!$K51</f>
        <v>0</v>
      </c>
      <c r="BR54" s="109">
        <f>DL54*POLICY!$K51</f>
        <v>14.901940639269407</v>
      </c>
      <c r="BS54" s="109">
        <f>DM54*POLICY!$K51</f>
        <v>102.84953271028037</v>
      </c>
      <c r="BT54" s="109">
        <f>DN54*POLICY!$K51</f>
        <v>46.566706668952513</v>
      </c>
      <c r="BU54" s="109">
        <f>DO54*POLICY!$K51</f>
        <v>25.287410839410839</v>
      </c>
      <c r="BV54" s="109">
        <f>DP54*POLICY!$K51</f>
        <v>48.181977103960392</v>
      </c>
      <c r="BW54" s="109">
        <f>DQ54*POLICY!$K51</f>
        <v>11.280952380952382</v>
      </c>
      <c r="BX54" s="109">
        <f>DR54*POLICY!$K51</f>
        <v>0</v>
      </c>
      <c r="BY54" s="109">
        <f>DS54*POLICY!$K51</f>
        <v>23.362499999999997</v>
      </c>
      <c r="BZ54" s="109">
        <f>DT54*POLICY!$K51</f>
        <v>0</v>
      </c>
      <c r="CA54" s="109">
        <f>DU54*POLICY!$K51</f>
        <v>5.3565891472868215</v>
      </c>
      <c r="CB54" s="109">
        <f>DV54*POLICY!$K51</f>
        <v>59.644326530612247</v>
      </c>
      <c r="CC54" s="109">
        <f>DW54*POLICY!$K51</f>
        <v>1.39</v>
      </c>
      <c r="CD54" s="109">
        <f>DX54*POLICY!$K51</f>
        <v>2.02</v>
      </c>
      <c r="CE54" s="109">
        <f>DY54*POLICY!$K51</f>
        <v>3.91</v>
      </c>
      <c r="CF54" s="109">
        <f>DZ54*POLICY!$K51</f>
        <v>1.38</v>
      </c>
      <c r="CG54" s="109">
        <f>EA54*POLICY!$K51</f>
        <v>25.584830395916963</v>
      </c>
      <c r="CH54" s="109">
        <f>EB54*POLICY!$K51</f>
        <v>73.32682464454976</v>
      </c>
      <c r="CI54" s="185">
        <f>EC54*POLICY!$K51</f>
        <v>23.044442670073458</v>
      </c>
      <c r="CJ54" s="109"/>
      <c r="CK54" t="s">
        <v>357</v>
      </c>
      <c r="CL54" s="14" t="s">
        <v>188</v>
      </c>
      <c r="CM54" s="22">
        <v>7</v>
      </c>
      <c r="CN54" s="23">
        <v>50</v>
      </c>
      <c r="CO54" s="200">
        <v>0</v>
      </c>
      <c r="CP54" s="200">
        <v>0</v>
      </c>
      <c r="CQ54" s="200">
        <v>41.848208469055372</v>
      </c>
      <c r="CR54" s="200">
        <v>0</v>
      </c>
      <c r="CS54" s="200">
        <v>25.430906389301633</v>
      </c>
      <c r="CT54" s="200">
        <v>0</v>
      </c>
      <c r="CU54" s="200">
        <v>13.449868073878628</v>
      </c>
      <c r="CV54" s="200">
        <v>0</v>
      </c>
      <c r="CW54" s="200">
        <v>0</v>
      </c>
      <c r="CX54" s="200">
        <v>11.857011868641798</v>
      </c>
      <c r="CY54" s="200">
        <v>52.372262773722625</v>
      </c>
      <c r="CZ54" s="200">
        <v>89.703968248069387</v>
      </c>
      <c r="DA54" s="200">
        <v>1.43</v>
      </c>
      <c r="DB54" s="200">
        <v>4.5496138741606469</v>
      </c>
      <c r="DC54" s="200">
        <v>0</v>
      </c>
      <c r="DD54" s="200">
        <v>18.920607288851937</v>
      </c>
      <c r="DE54" s="200">
        <v>7.4</v>
      </c>
      <c r="DF54" s="200">
        <v>31.009885136293502</v>
      </c>
      <c r="DG54" s="200">
        <v>31.30512882839086</v>
      </c>
      <c r="DH54" s="200">
        <v>0</v>
      </c>
      <c r="DI54" s="200">
        <v>40.379310344827587</v>
      </c>
      <c r="DJ54" s="200">
        <v>94.916583478911903</v>
      </c>
      <c r="DK54" s="200">
        <v>0</v>
      </c>
      <c r="DL54" s="200">
        <v>14.901940639269407</v>
      </c>
      <c r="DM54" s="200">
        <v>102.84953271028037</v>
      </c>
      <c r="DN54" s="200">
        <v>46.566706668952513</v>
      </c>
      <c r="DO54" s="200">
        <v>25.287410839410839</v>
      </c>
      <c r="DP54" s="200">
        <v>48.181977103960392</v>
      </c>
      <c r="DQ54" s="200">
        <v>11.280952380952382</v>
      </c>
      <c r="DR54" s="200">
        <v>0</v>
      </c>
      <c r="DS54" s="200">
        <v>23.362499999999997</v>
      </c>
      <c r="DT54" s="200">
        <v>0</v>
      </c>
      <c r="DU54" s="200">
        <v>5.3565891472868215</v>
      </c>
      <c r="DV54" s="200">
        <v>59.644326530612247</v>
      </c>
      <c r="DW54" s="200">
        <v>1.39</v>
      </c>
      <c r="DX54" s="200">
        <v>2.02</v>
      </c>
      <c r="DY54" s="200">
        <v>3.91</v>
      </c>
      <c r="DZ54" s="200">
        <v>1.38</v>
      </c>
      <c r="EA54" s="200">
        <v>25.584830395916963</v>
      </c>
      <c r="EB54" s="200">
        <v>73.32682464454976</v>
      </c>
      <c r="EC54" s="200">
        <v>23.044442670073458</v>
      </c>
    </row>
    <row r="55" spans="1:133" ht="15" x14ac:dyDescent="0.25">
      <c r="A55" s="69"/>
      <c r="B55" s="62"/>
      <c r="C55" s="110">
        <v>51</v>
      </c>
      <c r="D55" s="109">
        <v>0</v>
      </c>
      <c r="E55" s="109">
        <v>0</v>
      </c>
      <c r="F55" s="109">
        <v>41.848208469055372</v>
      </c>
      <c r="G55" s="109">
        <v>0</v>
      </c>
      <c r="H55" s="109">
        <v>25.430906389301633</v>
      </c>
      <c r="I55" s="109">
        <v>0</v>
      </c>
      <c r="J55" s="109">
        <v>13.449868073878628</v>
      </c>
      <c r="K55" s="109">
        <v>0</v>
      </c>
      <c r="L55" s="109">
        <v>0</v>
      </c>
      <c r="M55" s="109">
        <v>11.857011868641798</v>
      </c>
      <c r="N55" s="109">
        <v>52.372262773722625</v>
      </c>
      <c r="O55" s="109">
        <v>89.703968248069387</v>
      </c>
      <c r="P55" s="109">
        <v>1.43</v>
      </c>
      <c r="Q55" s="109">
        <v>4.5496138741606469</v>
      </c>
      <c r="R55" s="109">
        <v>0</v>
      </c>
      <c r="S55" s="109">
        <v>18.920607288851937</v>
      </c>
      <c r="T55" s="109">
        <v>7.4</v>
      </c>
      <c r="U55" s="109">
        <v>31.009885136293502</v>
      </c>
      <c r="V55" s="109">
        <v>31.30512882839086</v>
      </c>
      <c r="W55" s="109">
        <v>0</v>
      </c>
      <c r="X55" s="109">
        <v>40.379310344827587</v>
      </c>
      <c r="Y55" s="109">
        <v>94.916583478911903</v>
      </c>
      <c r="Z55" s="109">
        <v>0</v>
      </c>
      <c r="AA55" s="109">
        <v>14.901940639269407</v>
      </c>
      <c r="AB55" s="109">
        <v>102.84953271028037</v>
      </c>
      <c r="AC55" s="109">
        <v>46.566706668952513</v>
      </c>
      <c r="AD55" s="109">
        <v>25.287410839410839</v>
      </c>
      <c r="AE55" s="109">
        <v>48.181977103960392</v>
      </c>
      <c r="AF55" s="109">
        <v>11.280952380952382</v>
      </c>
      <c r="AG55" s="109">
        <v>0</v>
      </c>
      <c r="AH55" s="109">
        <v>23.362499999999997</v>
      </c>
      <c r="AI55" s="109">
        <v>0</v>
      </c>
      <c r="AJ55" s="109">
        <v>5.3565891472868215</v>
      </c>
      <c r="AK55" s="109">
        <v>59.644326530612247</v>
      </c>
      <c r="AL55" s="109">
        <v>1.39</v>
      </c>
      <c r="AM55" s="109">
        <v>2.02</v>
      </c>
      <c r="AN55" s="109">
        <v>3.91</v>
      </c>
      <c r="AO55" s="109">
        <v>1.38</v>
      </c>
      <c r="AP55" s="109">
        <v>25.584830395916963</v>
      </c>
      <c r="AQ55" s="109">
        <v>73.32682464454976</v>
      </c>
      <c r="AR55" s="185">
        <v>23.044442670073458</v>
      </c>
      <c r="AS55" s="109"/>
      <c r="AT55" s="184">
        <v>51</v>
      </c>
      <c r="AU55" s="109">
        <f>CO55*POLICY!$K52</f>
        <v>0</v>
      </c>
      <c r="AV55" s="109">
        <f>CP55*POLICY!$K52</f>
        <v>0</v>
      </c>
      <c r="AW55" s="109">
        <f>CQ55*POLICY!$K52</f>
        <v>41.848208469055372</v>
      </c>
      <c r="AX55" s="109">
        <f>CR55*POLICY!$K52</f>
        <v>0</v>
      </c>
      <c r="AY55" s="109">
        <f>CS55*POLICY!$K52</f>
        <v>25.430906389301633</v>
      </c>
      <c r="AZ55" s="109">
        <f>CT55*POLICY!$K52</f>
        <v>0</v>
      </c>
      <c r="BA55" s="109">
        <f>CU55*POLICY!$K52</f>
        <v>13.449868073878628</v>
      </c>
      <c r="BB55" s="109">
        <f>CV55*POLICY!$K52</f>
        <v>0</v>
      </c>
      <c r="BC55" s="109">
        <f>CW55*POLICY!$K52</f>
        <v>0</v>
      </c>
      <c r="BD55" s="109">
        <f>CX55*POLICY!$K52</f>
        <v>11.857011868641798</v>
      </c>
      <c r="BE55" s="109">
        <f>CY55*POLICY!$K52</f>
        <v>52.372262773722625</v>
      </c>
      <c r="BF55" s="109">
        <f>CZ55*POLICY!$K52</f>
        <v>89.703968248069387</v>
      </c>
      <c r="BG55" s="109">
        <f>DA55*POLICY!$K52</f>
        <v>1.43</v>
      </c>
      <c r="BH55" s="109">
        <f>DB55*POLICY!$K52</f>
        <v>4.5496138741606469</v>
      </c>
      <c r="BI55" s="109">
        <f>DC55*POLICY!$K52</f>
        <v>0</v>
      </c>
      <c r="BJ55" s="109">
        <f>DD55*POLICY!$K52</f>
        <v>18.920607288851937</v>
      </c>
      <c r="BK55" s="109">
        <f>DE55*POLICY!$K52</f>
        <v>7.4</v>
      </c>
      <c r="BL55" s="109">
        <f>DF55*POLICY!$K52</f>
        <v>31.009885136293502</v>
      </c>
      <c r="BM55" s="109">
        <f>DG55*POLICY!$K52</f>
        <v>31.30512882839086</v>
      </c>
      <c r="BN55" s="109">
        <f>DH55*POLICY!$K52</f>
        <v>0</v>
      </c>
      <c r="BO55" s="109">
        <f>DI55*POLICY!$K52</f>
        <v>40.379310344827587</v>
      </c>
      <c r="BP55" s="109">
        <f>DJ55*POLICY!$K52</f>
        <v>94.916583478911903</v>
      </c>
      <c r="BQ55" s="109">
        <f>DK55*POLICY!$K52</f>
        <v>0</v>
      </c>
      <c r="BR55" s="109">
        <f>DL55*POLICY!$K52</f>
        <v>14.901940639269407</v>
      </c>
      <c r="BS55" s="109">
        <f>DM55*POLICY!$K52</f>
        <v>102.84953271028037</v>
      </c>
      <c r="BT55" s="109">
        <f>DN55*POLICY!$K52</f>
        <v>46.566706668952513</v>
      </c>
      <c r="BU55" s="109">
        <f>DO55*POLICY!$K52</f>
        <v>25.287410839410839</v>
      </c>
      <c r="BV55" s="109">
        <f>DP55*POLICY!$K52</f>
        <v>48.181977103960392</v>
      </c>
      <c r="BW55" s="109">
        <f>DQ55*POLICY!$K52</f>
        <v>11.280952380952382</v>
      </c>
      <c r="BX55" s="109">
        <f>DR55*POLICY!$K52</f>
        <v>0</v>
      </c>
      <c r="BY55" s="109">
        <f>DS55*POLICY!$K52</f>
        <v>23.362499999999997</v>
      </c>
      <c r="BZ55" s="109">
        <f>DT55*POLICY!$K52</f>
        <v>0</v>
      </c>
      <c r="CA55" s="109">
        <f>DU55*POLICY!$K52</f>
        <v>5.3565891472868215</v>
      </c>
      <c r="CB55" s="109">
        <f>DV55*POLICY!$K52</f>
        <v>59.644326530612247</v>
      </c>
      <c r="CC55" s="109">
        <f>DW55*POLICY!$K52</f>
        <v>1.39</v>
      </c>
      <c r="CD55" s="109">
        <f>DX55*POLICY!$K52</f>
        <v>2.02</v>
      </c>
      <c r="CE55" s="109">
        <f>DY55*POLICY!$K52</f>
        <v>3.91</v>
      </c>
      <c r="CF55" s="109">
        <f>DZ55*POLICY!$K52</f>
        <v>1.38</v>
      </c>
      <c r="CG55" s="109">
        <f>EA55*POLICY!$K52</f>
        <v>25.584830395916963</v>
      </c>
      <c r="CH55" s="109">
        <f>EB55*POLICY!$K52</f>
        <v>73.32682464454976</v>
      </c>
      <c r="CI55" s="185">
        <f>EC55*POLICY!$K52</f>
        <v>23.044442670073458</v>
      </c>
      <c r="CJ55" s="109"/>
      <c r="CK55" t="s">
        <v>360</v>
      </c>
      <c r="CL55" s="14" t="s">
        <v>188</v>
      </c>
      <c r="CM55" s="22">
        <v>7</v>
      </c>
      <c r="CN55" s="23">
        <v>51</v>
      </c>
      <c r="CO55" s="201">
        <v>0</v>
      </c>
      <c r="CP55" s="201">
        <v>0</v>
      </c>
      <c r="CQ55" s="201">
        <v>41.848208469055372</v>
      </c>
      <c r="CR55" s="201">
        <v>0</v>
      </c>
      <c r="CS55" s="201">
        <v>25.430906389301633</v>
      </c>
      <c r="CT55" s="201">
        <v>0</v>
      </c>
      <c r="CU55" s="201">
        <v>13.449868073878628</v>
      </c>
      <c r="CV55" s="201">
        <v>0</v>
      </c>
      <c r="CW55" s="201">
        <v>0</v>
      </c>
      <c r="CX55" s="201">
        <v>11.857011868641798</v>
      </c>
      <c r="CY55" s="201">
        <v>52.372262773722625</v>
      </c>
      <c r="CZ55" s="201">
        <v>89.703968248069387</v>
      </c>
      <c r="DA55" s="200">
        <v>1.43</v>
      </c>
      <c r="DB55" s="201">
        <v>4.5496138741606469</v>
      </c>
      <c r="DC55" s="201">
        <v>0</v>
      </c>
      <c r="DD55" s="201">
        <v>18.920607288851937</v>
      </c>
      <c r="DE55" s="201">
        <v>7.4</v>
      </c>
      <c r="DF55" s="201">
        <v>31.009885136293502</v>
      </c>
      <c r="DG55" s="201">
        <v>31.30512882839086</v>
      </c>
      <c r="DH55" s="201">
        <v>0</v>
      </c>
      <c r="DI55" s="201">
        <v>40.379310344827587</v>
      </c>
      <c r="DJ55" s="201">
        <v>94.916583478911903</v>
      </c>
      <c r="DK55" s="201">
        <v>0</v>
      </c>
      <c r="DL55" s="201">
        <v>14.901940639269407</v>
      </c>
      <c r="DM55" s="201">
        <v>102.84953271028037</v>
      </c>
      <c r="DN55" s="201">
        <v>46.566706668952513</v>
      </c>
      <c r="DO55" s="201">
        <v>25.287410839410839</v>
      </c>
      <c r="DP55" s="201">
        <v>48.181977103960392</v>
      </c>
      <c r="DQ55" s="201">
        <v>11.280952380952382</v>
      </c>
      <c r="DR55" s="201">
        <v>0</v>
      </c>
      <c r="DS55" s="200">
        <v>23.362499999999997</v>
      </c>
      <c r="DT55" s="201">
        <v>0</v>
      </c>
      <c r="DU55" s="201">
        <v>5.3565891472868215</v>
      </c>
      <c r="DV55" s="201">
        <v>59.644326530612247</v>
      </c>
      <c r="DW55" s="200">
        <v>1.39</v>
      </c>
      <c r="DX55" s="200">
        <v>2.02</v>
      </c>
      <c r="DY55" s="200">
        <v>3.91</v>
      </c>
      <c r="DZ55" s="200">
        <v>1.38</v>
      </c>
      <c r="EA55" s="201">
        <v>25.584830395916963</v>
      </c>
      <c r="EB55" s="201">
        <v>73.32682464454976</v>
      </c>
      <c r="EC55" s="201">
        <v>23.044442670073458</v>
      </c>
    </row>
    <row r="56" spans="1:133" ht="15" x14ac:dyDescent="0.25">
      <c r="A56" s="69"/>
      <c r="B56" s="62"/>
      <c r="C56" s="110">
        <v>52</v>
      </c>
      <c r="D56" s="109">
        <v>0</v>
      </c>
      <c r="E56" s="109">
        <v>0</v>
      </c>
      <c r="F56" s="109">
        <v>41.848208469055372</v>
      </c>
      <c r="G56" s="109">
        <v>0</v>
      </c>
      <c r="H56" s="109">
        <v>25.430906389301633</v>
      </c>
      <c r="I56" s="109">
        <v>0</v>
      </c>
      <c r="J56" s="109">
        <v>13.449868073878628</v>
      </c>
      <c r="K56" s="109">
        <v>0</v>
      </c>
      <c r="L56" s="109">
        <v>0</v>
      </c>
      <c r="M56" s="109">
        <v>11.857011868641798</v>
      </c>
      <c r="N56" s="109">
        <v>52.372262773722625</v>
      </c>
      <c r="O56" s="109">
        <v>89.703968248069387</v>
      </c>
      <c r="P56" s="109">
        <v>1.43</v>
      </c>
      <c r="Q56" s="109">
        <v>4.5496138741606469</v>
      </c>
      <c r="R56" s="109">
        <v>0</v>
      </c>
      <c r="S56" s="109">
        <v>18.920607288851937</v>
      </c>
      <c r="T56" s="109">
        <v>7.4</v>
      </c>
      <c r="U56" s="109">
        <v>31.009885136293502</v>
      </c>
      <c r="V56" s="109">
        <v>31.30512882839086</v>
      </c>
      <c r="W56" s="109">
        <v>0</v>
      </c>
      <c r="X56" s="109">
        <v>40.379310344827587</v>
      </c>
      <c r="Y56" s="109">
        <v>94.916583478911903</v>
      </c>
      <c r="Z56" s="109">
        <v>0</v>
      </c>
      <c r="AA56" s="109">
        <v>14.901940639269407</v>
      </c>
      <c r="AB56" s="109">
        <v>102.84953271028037</v>
      </c>
      <c r="AC56" s="109">
        <v>46.566706668952513</v>
      </c>
      <c r="AD56" s="109">
        <v>25.287410839410839</v>
      </c>
      <c r="AE56" s="109">
        <v>48.181977103960392</v>
      </c>
      <c r="AF56" s="109">
        <v>11.280952380952382</v>
      </c>
      <c r="AG56" s="109">
        <v>0</v>
      </c>
      <c r="AH56" s="109">
        <v>23.362499999999997</v>
      </c>
      <c r="AI56" s="109">
        <v>0</v>
      </c>
      <c r="AJ56" s="109">
        <v>5.3565891472868215</v>
      </c>
      <c r="AK56" s="109">
        <v>59.644326530612247</v>
      </c>
      <c r="AL56" s="109">
        <v>1.39</v>
      </c>
      <c r="AM56" s="109">
        <v>2.02</v>
      </c>
      <c r="AN56" s="109">
        <v>3.91</v>
      </c>
      <c r="AO56" s="109">
        <v>1.38</v>
      </c>
      <c r="AP56" s="109">
        <v>25.584830395916963</v>
      </c>
      <c r="AQ56" s="109">
        <v>73.32682464454976</v>
      </c>
      <c r="AR56" s="185">
        <v>23.044442670073458</v>
      </c>
      <c r="AS56" s="109"/>
      <c r="AT56" s="184">
        <v>52</v>
      </c>
      <c r="AU56" s="109">
        <f>CO56*POLICY!$K53</f>
        <v>0</v>
      </c>
      <c r="AV56" s="109">
        <f>CP56*POLICY!$K53</f>
        <v>0</v>
      </c>
      <c r="AW56" s="109">
        <f>CQ56*POLICY!$K53</f>
        <v>41.848208469055372</v>
      </c>
      <c r="AX56" s="109">
        <f>CR56*POLICY!$K53</f>
        <v>0</v>
      </c>
      <c r="AY56" s="109">
        <f>CS56*POLICY!$K53</f>
        <v>25.430906389301633</v>
      </c>
      <c r="AZ56" s="109">
        <f>CT56*POLICY!$K53</f>
        <v>0</v>
      </c>
      <c r="BA56" s="109">
        <f>CU56*POLICY!$K53</f>
        <v>13.449868073878628</v>
      </c>
      <c r="BB56" s="109">
        <f>CV56*POLICY!$K53</f>
        <v>0</v>
      </c>
      <c r="BC56" s="109">
        <f>CW56*POLICY!$K53</f>
        <v>0</v>
      </c>
      <c r="BD56" s="109">
        <f>CX56*POLICY!$K53</f>
        <v>11.857011868641798</v>
      </c>
      <c r="BE56" s="109">
        <f>CY56*POLICY!$K53</f>
        <v>52.372262773722625</v>
      </c>
      <c r="BF56" s="109">
        <f>CZ56*POLICY!$K53</f>
        <v>89.703968248069387</v>
      </c>
      <c r="BG56" s="109">
        <f>DA56*POLICY!$K53</f>
        <v>1.43</v>
      </c>
      <c r="BH56" s="109">
        <f>DB56*POLICY!$K53</f>
        <v>4.5496138741606469</v>
      </c>
      <c r="BI56" s="109">
        <f>DC56*POLICY!$K53</f>
        <v>0</v>
      </c>
      <c r="BJ56" s="109">
        <f>DD56*POLICY!$K53</f>
        <v>18.920607288851937</v>
      </c>
      <c r="BK56" s="109">
        <f>DE56*POLICY!$K53</f>
        <v>7.4</v>
      </c>
      <c r="BL56" s="109">
        <f>DF56*POLICY!$K53</f>
        <v>31.009885136293502</v>
      </c>
      <c r="BM56" s="109">
        <f>DG56*POLICY!$K53</f>
        <v>31.30512882839086</v>
      </c>
      <c r="BN56" s="109">
        <f>DH56*POLICY!$K53</f>
        <v>0</v>
      </c>
      <c r="BO56" s="109">
        <f>DI56*POLICY!$K53</f>
        <v>40.379310344827587</v>
      </c>
      <c r="BP56" s="109">
        <f>DJ56*POLICY!$K53</f>
        <v>94.916583478911903</v>
      </c>
      <c r="BQ56" s="109">
        <f>DK56*POLICY!$K53</f>
        <v>0</v>
      </c>
      <c r="BR56" s="109">
        <f>DL56*POLICY!$K53</f>
        <v>14.901940639269407</v>
      </c>
      <c r="BS56" s="109">
        <f>DM56*POLICY!$K53</f>
        <v>102.84953271028037</v>
      </c>
      <c r="BT56" s="109">
        <f>DN56*POLICY!$K53</f>
        <v>46.566706668952513</v>
      </c>
      <c r="BU56" s="109">
        <f>DO56*POLICY!$K53</f>
        <v>25.287410839410839</v>
      </c>
      <c r="BV56" s="109">
        <f>DP56*POLICY!$K53</f>
        <v>48.181977103960392</v>
      </c>
      <c r="BW56" s="109">
        <f>DQ56*POLICY!$K53</f>
        <v>11.280952380952382</v>
      </c>
      <c r="BX56" s="109">
        <f>DR56*POLICY!$K53</f>
        <v>0</v>
      </c>
      <c r="BY56" s="109">
        <f>DS56*POLICY!$K53</f>
        <v>23.362499999999997</v>
      </c>
      <c r="BZ56" s="109">
        <f>DT56*POLICY!$K53</f>
        <v>0</v>
      </c>
      <c r="CA56" s="109">
        <f>DU56*POLICY!$K53</f>
        <v>5.3565891472868215</v>
      </c>
      <c r="CB56" s="109">
        <f>DV56*POLICY!$K53</f>
        <v>59.644326530612247</v>
      </c>
      <c r="CC56" s="109">
        <f>DW56*POLICY!$K53</f>
        <v>1.39</v>
      </c>
      <c r="CD56" s="109">
        <f>DX56*POLICY!$K53</f>
        <v>2.02</v>
      </c>
      <c r="CE56" s="109">
        <f>DY56*POLICY!$K53</f>
        <v>3.91</v>
      </c>
      <c r="CF56" s="109">
        <f>DZ56*POLICY!$K53</f>
        <v>1.38</v>
      </c>
      <c r="CG56" s="109">
        <f>EA56*POLICY!$K53</f>
        <v>25.584830395916963</v>
      </c>
      <c r="CH56" s="109">
        <f>EB56*POLICY!$K53</f>
        <v>73.32682464454976</v>
      </c>
      <c r="CI56" s="185">
        <f>EC56*POLICY!$K53</f>
        <v>23.044442670073458</v>
      </c>
      <c r="CJ56" s="109"/>
      <c r="CK56" t="s">
        <v>359</v>
      </c>
      <c r="CL56" s="14" t="s">
        <v>188</v>
      </c>
      <c r="CM56" s="22">
        <v>7</v>
      </c>
      <c r="CN56" s="23">
        <v>52</v>
      </c>
      <c r="CO56" s="201">
        <v>0</v>
      </c>
      <c r="CP56" s="201">
        <v>0</v>
      </c>
      <c r="CQ56" s="201">
        <v>41.848208469055372</v>
      </c>
      <c r="CR56" s="201">
        <v>0</v>
      </c>
      <c r="CS56" s="201">
        <v>25.430906389301633</v>
      </c>
      <c r="CT56" s="201">
        <v>0</v>
      </c>
      <c r="CU56" s="201">
        <v>13.449868073878628</v>
      </c>
      <c r="CV56" s="201">
        <v>0</v>
      </c>
      <c r="CW56" s="201">
        <v>0</v>
      </c>
      <c r="CX56" s="201">
        <v>11.857011868641798</v>
      </c>
      <c r="CY56" s="201">
        <v>52.372262773722625</v>
      </c>
      <c r="CZ56" s="201">
        <v>89.703968248069387</v>
      </c>
      <c r="DA56" s="200">
        <v>1.43</v>
      </c>
      <c r="DB56" s="201">
        <v>4.5496138741606469</v>
      </c>
      <c r="DC56" s="201">
        <v>0</v>
      </c>
      <c r="DD56" s="201">
        <v>18.920607288851937</v>
      </c>
      <c r="DE56" s="201">
        <v>7.4</v>
      </c>
      <c r="DF56" s="201">
        <v>31.009885136293502</v>
      </c>
      <c r="DG56" s="201">
        <v>31.30512882839086</v>
      </c>
      <c r="DH56" s="201">
        <v>0</v>
      </c>
      <c r="DI56" s="201">
        <v>40.379310344827587</v>
      </c>
      <c r="DJ56" s="201">
        <v>94.916583478911903</v>
      </c>
      <c r="DK56" s="201">
        <v>0</v>
      </c>
      <c r="DL56" s="201">
        <v>14.901940639269407</v>
      </c>
      <c r="DM56" s="201">
        <v>102.84953271028037</v>
      </c>
      <c r="DN56" s="201">
        <v>46.566706668952513</v>
      </c>
      <c r="DO56" s="201">
        <v>25.287410839410839</v>
      </c>
      <c r="DP56" s="201">
        <v>48.181977103960392</v>
      </c>
      <c r="DQ56" s="201">
        <v>11.280952380952382</v>
      </c>
      <c r="DR56" s="201">
        <v>0</v>
      </c>
      <c r="DS56" s="200">
        <v>23.362499999999997</v>
      </c>
      <c r="DT56" s="201">
        <v>0</v>
      </c>
      <c r="DU56" s="201">
        <v>5.3565891472868215</v>
      </c>
      <c r="DV56" s="201">
        <v>59.644326530612247</v>
      </c>
      <c r="DW56" s="200">
        <v>1.39</v>
      </c>
      <c r="DX56" s="200">
        <v>2.02</v>
      </c>
      <c r="DY56" s="200">
        <v>3.91</v>
      </c>
      <c r="DZ56" s="200">
        <v>1.38</v>
      </c>
      <c r="EA56" s="201">
        <v>25.584830395916963</v>
      </c>
      <c r="EB56" s="201">
        <v>73.32682464454976</v>
      </c>
      <c r="EC56" s="201">
        <v>23.044442670073458</v>
      </c>
    </row>
    <row r="57" spans="1:133" ht="15" x14ac:dyDescent="0.25">
      <c r="A57" s="69"/>
      <c r="B57" s="62"/>
      <c r="C57" s="110">
        <v>53</v>
      </c>
      <c r="D57" s="109">
        <v>0</v>
      </c>
      <c r="E57" s="109">
        <v>0</v>
      </c>
      <c r="F57" s="109">
        <v>0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1.43</v>
      </c>
      <c r="Q57" s="109">
        <v>3.6495809761330609</v>
      </c>
      <c r="R57" s="109">
        <v>0</v>
      </c>
      <c r="S57" s="109">
        <v>0</v>
      </c>
      <c r="T57" s="109">
        <v>0</v>
      </c>
      <c r="U57" s="109">
        <v>0</v>
      </c>
      <c r="V57" s="109">
        <v>0</v>
      </c>
      <c r="W57" s="109">
        <v>41.347426808070153</v>
      </c>
      <c r="X57" s="109">
        <v>19.94954329677525</v>
      </c>
      <c r="Y57" s="109">
        <v>0</v>
      </c>
      <c r="Z57" s="109">
        <v>42</v>
      </c>
      <c r="AA57" s="109">
        <v>0</v>
      </c>
      <c r="AB57" s="109">
        <v>35.377655277808095</v>
      </c>
      <c r="AC57" s="109">
        <v>0</v>
      </c>
      <c r="AD57" s="109">
        <v>12.587775044338921</v>
      </c>
      <c r="AE57" s="109">
        <v>0</v>
      </c>
      <c r="AF57" s="109">
        <v>0</v>
      </c>
      <c r="AG57" s="109">
        <v>0</v>
      </c>
      <c r="AH57" s="109">
        <v>23.362499999999997</v>
      </c>
      <c r="AI57" s="109">
        <v>0</v>
      </c>
      <c r="AJ57" s="109">
        <v>7.1119376647961596</v>
      </c>
      <c r="AK57" s="109">
        <v>34.991250000000001</v>
      </c>
      <c r="AL57" s="109">
        <v>1.39</v>
      </c>
      <c r="AM57" s="109">
        <v>2.02</v>
      </c>
      <c r="AN57" s="109">
        <v>3.91</v>
      </c>
      <c r="AO57" s="109">
        <v>1.38</v>
      </c>
      <c r="AP57" s="109">
        <v>12.836464914484928</v>
      </c>
      <c r="AQ57" s="109">
        <v>0</v>
      </c>
      <c r="AR57" s="185">
        <v>8.702421286353875</v>
      </c>
      <c r="AS57" s="109"/>
      <c r="AT57" s="184">
        <v>53</v>
      </c>
      <c r="AU57" s="109">
        <f>CO57*POLICY!$K54</f>
        <v>0</v>
      </c>
      <c r="AV57" s="109">
        <f>CP57*POLICY!$K54</f>
        <v>0</v>
      </c>
      <c r="AW57" s="109">
        <f>CQ57*POLICY!$K54</f>
        <v>0</v>
      </c>
      <c r="AX57" s="109">
        <f>CR57*POLICY!$K54</f>
        <v>0</v>
      </c>
      <c r="AY57" s="109">
        <f>CS57*POLICY!$K54</f>
        <v>0</v>
      </c>
      <c r="AZ57" s="109">
        <f>CT57*POLICY!$K54</f>
        <v>0</v>
      </c>
      <c r="BA57" s="109">
        <f>CU57*POLICY!$K54</f>
        <v>0</v>
      </c>
      <c r="BB57" s="109">
        <f>CV57*POLICY!$K54</f>
        <v>0</v>
      </c>
      <c r="BC57" s="109">
        <f>CW57*POLICY!$K54</f>
        <v>0</v>
      </c>
      <c r="BD57" s="109">
        <f>CX57*POLICY!$K54</f>
        <v>0</v>
      </c>
      <c r="BE57" s="109">
        <f>CY57*POLICY!$K54</f>
        <v>0</v>
      </c>
      <c r="BF57" s="109">
        <f>CZ57*POLICY!$K54</f>
        <v>0</v>
      </c>
      <c r="BG57" s="109">
        <f>DA57*POLICY!$K54</f>
        <v>1.43</v>
      </c>
      <c r="BH57" s="109">
        <f>DB57*POLICY!$K54</f>
        <v>3.6495809761330609</v>
      </c>
      <c r="BI57" s="109">
        <f>DC57*POLICY!$K54</f>
        <v>0</v>
      </c>
      <c r="BJ57" s="109">
        <f>DD57*POLICY!$K54</f>
        <v>0</v>
      </c>
      <c r="BK57" s="109">
        <f>DE57*POLICY!$K54</f>
        <v>0</v>
      </c>
      <c r="BL57" s="109">
        <f>DF57*POLICY!$K54</f>
        <v>0</v>
      </c>
      <c r="BM57" s="109">
        <f>DG57*POLICY!$K54</f>
        <v>0</v>
      </c>
      <c r="BN57" s="109">
        <f>DH57*POLICY!$K54</f>
        <v>41.347426808070153</v>
      </c>
      <c r="BO57" s="109">
        <f>DI57*POLICY!$K54</f>
        <v>19.94954329677525</v>
      </c>
      <c r="BP57" s="109">
        <f>DJ57*POLICY!$K54</f>
        <v>0</v>
      </c>
      <c r="BQ57" s="109">
        <f>DK57*POLICY!$K54</f>
        <v>42</v>
      </c>
      <c r="BR57" s="109">
        <f>DL57*POLICY!$K54</f>
        <v>0</v>
      </c>
      <c r="BS57" s="109">
        <f>DM57*POLICY!$K54</f>
        <v>35.377655277808095</v>
      </c>
      <c r="BT57" s="109">
        <f>DN57*POLICY!$K54</f>
        <v>0</v>
      </c>
      <c r="BU57" s="109">
        <f>DO57*POLICY!$K54</f>
        <v>12.587775044338921</v>
      </c>
      <c r="BV57" s="109">
        <f>DP57*POLICY!$K54</f>
        <v>0</v>
      </c>
      <c r="BW57" s="109">
        <f>DQ57*POLICY!$K54</f>
        <v>0</v>
      </c>
      <c r="BX57" s="109">
        <f>DR57*POLICY!$K54</f>
        <v>0</v>
      </c>
      <c r="BY57" s="109">
        <f>DS57*POLICY!$K54</f>
        <v>23.362499999999997</v>
      </c>
      <c r="BZ57" s="109">
        <f>DT57*POLICY!$K54</f>
        <v>0</v>
      </c>
      <c r="CA57" s="109">
        <f>DU57*POLICY!$K54</f>
        <v>7.1119376647961596</v>
      </c>
      <c r="CB57" s="109">
        <f>DV57*POLICY!$K54</f>
        <v>34.991250000000001</v>
      </c>
      <c r="CC57" s="109">
        <f>DW57*POLICY!$K54</f>
        <v>1.39</v>
      </c>
      <c r="CD57" s="109">
        <f>DX57*POLICY!$K54</f>
        <v>2.02</v>
      </c>
      <c r="CE57" s="109">
        <f>DY57*POLICY!$K54</f>
        <v>3.91</v>
      </c>
      <c r="CF57" s="109">
        <f>DZ57*POLICY!$K54</f>
        <v>1.38</v>
      </c>
      <c r="CG57" s="109">
        <f>EA57*POLICY!$K54</f>
        <v>12.836464914484928</v>
      </c>
      <c r="CH57" s="109">
        <f>EB57*POLICY!$K54</f>
        <v>0</v>
      </c>
      <c r="CI57" s="185">
        <f>EC57*POLICY!$K54</f>
        <v>8.702421286353875</v>
      </c>
      <c r="CJ57" s="109"/>
      <c r="CK57" t="s">
        <v>362</v>
      </c>
      <c r="CL57" s="14" t="s">
        <v>191</v>
      </c>
      <c r="CM57" s="22">
        <v>7</v>
      </c>
      <c r="CN57" s="23">
        <v>53</v>
      </c>
      <c r="CO57" s="201">
        <v>0</v>
      </c>
      <c r="CP57" s="201">
        <v>0</v>
      </c>
      <c r="CQ57" s="201">
        <v>0</v>
      </c>
      <c r="CR57" s="201">
        <v>0</v>
      </c>
      <c r="CS57" s="201">
        <v>0</v>
      </c>
      <c r="CT57" s="201">
        <v>0</v>
      </c>
      <c r="CU57" s="201">
        <v>0</v>
      </c>
      <c r="CV57" s="201">
        <v>0</v>
      </c>
      <c r="CW57" s="201">
        <v>0</v>
      </c>
      <c r="CX57" s="201">
        <v>0</v>
      </c>
      <c r="CY57" s="201">
        <v>0</v>
      </c>
      <c r="CZ57" s="201">
        <v>0</v>
      </c>
      <c r="DA57" s="200">
        <v>1.43</v>
      </c>
      <c r="DB57" s="201">
        <v>3.6495809761330609</v>
      </c>
      <c r="DC57" s="201">
        <v>0</v>
      </c>
      <c r="DD57" s="201">
        <v>0</v>
      </c>
      <c r="DE57" s="201">
        <v>0</v>
      </c>
      <c r="DF57" s="201">
        <v>0</v>
      </c>
      <c r="DG57" s="201">
        <v>0</v>
      </c>
      <c r="DH57" s="201">
        <v>41.347426808070153</v>
      </c>
      <c r="DI57" s="201">
        <v>19.94954329677525</v>
      </c>
      <c r="DJ57" s="201">
        <v>0</v>
      </c>
      <c r="DK57" s="201">
        <v>42</v>
      </c>
      <c r="DL57" s="201">
        <v>0</v>
      </c>
      <c r="DM57" s="201">
        <v>35.377655277808095</v>
      </c>
      <c r="DN57" s="201">
        <v>0</v>
      </c>
      <c r="DO57" s="201">
        <v>12.587775044338921</v>
      </c>
      <c r="DP57" s="201">
        <v>0</v>
      </c>
      <c r="DQ57" s="201">
        <v>0</v>
      </c>
      <c r="DR57" s="201">
        <v>0</v>
      </c>
      <c r="DS57" s="200">
        <v>23.362499999999997</v>
      </c>
      <c r="DT57" s="201">
        <v>0</v>
      </c>
      <c r="DU57" s="201">
        <v>7.1119376647961596</v>
      </c>
      <c r="DV57" s="201">
        <v>34.991250000000001</v>
      </c>
      <c r="DW57" s="200">
        <v>1.39</v>
      </c>
      <c r="DX57" s="200">
        <v>2.02</v>
      </c>
      <c r="DY57" s="200">
        <v>3.91</v>
      </c>
      <c r="DZ57" s="200">
        <v>1.38</v>
      </c>
      <c r="EA57" s="201">
        <v>12.836464914484928</v>
      </c>
      <c r="EB57" s="201">
        <v>0</v>
      </c>
      <c r="EC57" s="201">
        <v>8.702421286353875</v>
      </c>
    </row>
    <row r="58" spans="1:133" ht="15" x14ac:dyDescent="0.25">
      <c r="A58" s="69"/>
      <c r="B58" s="62"/>
      <c r="C58" s="110">
        <v>54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  <c r="K58" s="109">
        <v>0</v>
      </c>
      <c r="L58" s="109">
        <v>0</v>
      </c>
      <c r="M58" s="109">
        <v>0</v>
      </c>
      <c r="N58" s="109">
        <v>0</v>
      </c>
      <c r="O58" s="109">
        <v>0</v>
      </c>
      <c r="P58" s="109">
        <v>1.43</v>
      </c>
      <c r="Q58" s="109">
        <v>1.6900525685102998</v>
      </c>
      <c r="R58" s="109">
        <v>0</v>
      </c>
      <c r="S58" s="109">
        <v>0</v>
      </c>
      <c r="T58" s="109">
        <v>0</v>
      </c>
      <c r="U58" s="109">
        <v>0</v>
      </c>
      <c r="V58" s="109">
        <v>0</v>
      </c>
      <c r="W58" s="109">
        <v>0</v>
      </c>
      <c r="X58" s="109">
        <v>1.3051994814921504</v>
      </c>
      <c r="Y58" s="109">
        <v>0</v>
      </c>
      <c r="Z58" s="109">
        <v>0</v>
      </c>
      <c r="AA58" s="109">
        <v>0</v>
      </c>
      <c r="AB58" s="109">
        <v>0</v>
      </c>
      <c r="AC58" s="109">
        <v>0</v>
      </c>
      <c r="AD58" s="109">
        <v>0</v>
      </c>
      <c r="AE58" s="109">
        <v>0</v>
      </c>
      <c r="AF58" s="109">
        <v>0</v>
      </c>
      <c r="AG58" s="109">
        <v>0</v>
      </c>
      <c r="AH58" s="109">
        <v>23.362499999999997</v>
      </c>
      <c r="AI58" s="109">
        <v>0</v>
      </c>
      <c r="AJ58" s="109">
        <v>6.3426680896478125</v>
      </c>
      <c r="AK58" s="109">
        <v>0</v>
      </c>
      <c r="AL58" s="109">
        <v>1.39</v>
      </c>
      <c r="AM58" s="109">
        <v>2.02</v>
      </c>
      <c r="AN58" s="109">
        <v>3.91</v>
      </c>
      <c r="AO58" s="109">
        <v>1.38</v>
      </c>
      <c r="AP58" s="109">
        <v>12.338709632082393</v>
      </c>
      <c r="AQ58" s="109">
        <v>0</v>
      </c>
      <c r="AR58" s="185">
        <v>0</v>
      </c>
      <c r="AS58" s="109"/>
      <c r="AT58" s="184">
        <v>54</v>
      </c>
      <c r="AU58" s="109">
        <f>CO58*POLICY!$K55</f>
        <v>0</v>
      </c>
      <c r="AV58" s="109">
        <f>CP58*POLICY!$K55</f>
        <v>0</v>
      </c>
      <c r="AW58" s="109">
        <f>CQ58*POLICY!$K55</f>
        <v>0</v>
      </c>
      <c r="AX58" s="109">
        <f>CR58*POLICY!$K55</f>
        <v>0</v>
      </c>
      <c r="AY58" s="109">
        <f>CS58*POLICY!$K55</f>
        <v>0</v>
      </c>
      <c r="AZ58" s="109">
        <f>CT58*POLICY!$K55</f>
        <v>0</v>
      </c>
      <c r="BA58" s="109">
        <f>CU58*POLICY!$K55</f>
        <v>0</v>
      </c>
      <c r="BB58" s="109">
        <f>CV58*POLICY!$K55</f>
        <v>0</v>
      </c>
      <c r="BC58" s="109">
        <f>CW58*POLICY!$K55</f>
        <v>0</v>
      </c>
      <c r="BD58" s="109">
        <f>CX58*POLICY!$K55</f>
        <v>0</v>
      </c>
      <c r="BE58" s="109">
        <f>CY58*POLICY!$K55</f>
        <v>0</v>
      </c>
      <c r="BF58" s="109">
        <f>CZ58*POLICY!$K55</f>
        <v>0</v>
      </c>
      <c r="BG58" s="109">
        <f>DA58*POLICY!$K55</f>
        <v>1.43</v>
      </c>
      <c r="BH58" s="109">
        <f>DB58*POLICY!$K55</f>
        <v>1.6900525685102998</v>
      </c>
      <c r="BI58" s="109">
        <f>DC58*POLICY!$K55</f>
        <v>0</v>
      </c>
      <c r="BJ58" s="109">
        <f>DD58*POLICY!$K55</f>
        <v>0</v>
      </c>
      <c r="BK58" s="109">
        <f>DE58*POLICY!$K55</f>
        <v>0</v>
      </c>
      <c r="BL58" s="109">
        <f>DF58*POLICY!$K55</f>
        <v>0</v>
      </c>
      <c r="BM58" s="109">
        <f>DG58*POLICY!$K55</f>
        <v>0</v>
      </c>
      <c r="BN58" s="109">
        <f>DH58*POLICY!$K55</f>
        <v>0</v>
      </c>
      <c r="BO58" s="109">
        <f>DI58*POLICY!$K55</f>
        <v>1.3051994814921504</v>
      </c>
      <c r="BP58" s="109">
        <f>DJ58*POLICY!$K55</f>
        <v>0</v>
      </c>
      <c r="BQ58" s="109">
        <f>DK58*POLICY!$K55</f>
        <v>0</v>
      </c>
      <c r="BR58" s="109">
        <f>DL58*POLICY!$K55</f>
        <v>0</v>
      </c>
      <c r="BS58" s="109">
        <f>DM58*POLICY!$K55</f>
        <v>0</v>
      </c>
      <c r="BT58" s="109">
        <f>DN58*POLICY!$K55</f>
        <v>0</v>
      </c>
      <c r="BU58" s="109">
        <f>DO58*POLICY!$K55</f>
        <v>0</v>
      </c>
      <c r="BV58" s="109">
        <f>DP58*POLICY!$K55</f>
        <v>0</v>
      </c>
      <c r="BW58" s="109">
        <f>DQ58*POLICY!$K55</f>
        <v>0</v>
      </c>
      <c r="BX58" s="109">
        <f>DR58*POLICY!$K55</f>
        <v>0</v>
      </c>
      <c r="BY58" s="109">
        <f>DS58*POLICY!$K55</f>
        <v>23.362499999999997</v>
      </c>
      <c r="BZ58" s="109">
        <f>DT58*POLICY!$K55</f>
        <v>0</v>
      </c>
      <c r="CA58" s="109">
        <f>DU58*POLICY!$K55</f>
        <v>6.3426680896478125</v>
      </c>
      <c r="CB58" s="109">
        <f>DV58*POLICY!$K55</f>
        <v>0</v>
      </c>
      <c r="CC58" s="109">
        <f>DW58*POLICY!$K55</f>
        <v>1.39</v>
      </c>
      <c r="CD58" s="109">
        <f>DX58*POLICY!$K55</f>
        <v>2.02</v>
      </c>
      <c r="CE58" s="109">
        <f>DY58*POLICY!$K55</f>
        <v>3.91</v>
      </c>
      <c r="CF58" s="109">
        <f>DZ58*POLICY!$K55</f>
        <v>1.38</v>
      </c>
      <c r="CG58" s="109">
        <f>EA58*POLICY!$K55</f>
        <v>12.338709632082393</v>
      </c>
      <c r="CH58" s="109">
        <f>EB58*POLICY!$K55</f>
        <v>0</v>
      </c>
      <c r="CI58" s="185">
        <f>EC58*POLICY!$K55</f>
        <v>0</v>
      </c>
      <c r="CJ58" s="109"/>
      <c r="CK58" t="s">
        <v>362</v>
      </c>
      <c r="CL58" s="14" t="s">
        <v>270</v>
      </c>
      <c r="CM58" s="22">
        <v>7</v>
      </c>
      <c r="CN58" s="23">
        <v>54</v>
      </c>
      <c r="CO58" s="201">
        <v>0</v>
      </c>
      <c r="CP58" s="201">
        <v>0</v>
      </c>
      <c r="CQ58" s="201">
        <v>0</v>
      </c>
      <c r="CR58" s="201">
        <v>0</v>
      </c>
      <c r="CS58" s="201">
        <v>0</v>
      </c>
      <c r="CT58" s="201">
        <v>0</v>
      </c>
      <c r="CU58" s="201">
        <v>0</v>
      </c>
      <c r="CV58" s="201">
        <v>0</v>
      </c>
      <c r="CW58" s="201">
        <v>0</v>
      </c>
      <c r="CX58" s="201">
        <v>0</v>
      </c>
      <c r="CY58" s="201">
        <v>0</v>
      </c>
      <c r="CZ58" s="201">
        <v>0</v>
      </c>
      <c r="DA58" s="200">
        <v>1.43</v>
      </c>
      <c r="DB58" s="201">
        <v>1.6900525685102998</v>
      </c>
      <c r="DC58" s="201">
        <v>0</v>
      </c>
      <c r="DD58" s="201">
        <v>0</v>
      </c>
      <c r="DE58" s="201">
        <v>0</v>
      </c>
      <c r="DF58" s="201">
        <v>0</v>
      </c>
      <c r="DG58" s="201">
        <v>0</v>
      </c>
      <c r="DH58" s="201">
        <v>0</v>
      </c>
      <c r="DI58" s="201">
        <v>1.3051994814921504</v>
      </c>
      <c r="DJ58" s="201">
        <v>0</v>
      </c>
      <c r="DK58" s="201">
        <v>0</v>
      </c>
      <c r="DL58" s="201">
        <v>0</v>
      </c>
      <c r="DM58" s="201">
        <v>0</v>
      </c>
      <c r="DN58" s="201">
        <v>0</v>
      </c>
      <c r="DO58" s="201">
        <v>0</v>
      </c>
      <c r="DP58" s="201">
        <v>0</v>
      </c>
      <c r="DQ58" s="201">
        <v>0</v>
      </c>
      <c r="DR58" s="201">
        <v>0</v>
      </c>
      <c r="DS58" s="200">
        <v>23.362499999999997</v>
      </c>
      <c r="DT58" s="201">
        <v>0</v>
      </c>
      <c r="DU58" s="200">
        <v>6.3426680896478125</v>
      </c>
      <c r="DV58" s="201">
        <v>0</v>
      </c>
      <c r="DW58" s="200">
        <v>1.39</v>
      </c>
      <c r="DX58" s="200">
        <v>2.02</v>
      </c>
      <c r="DY58" s="200">
        <v>3.91</v>
      </c>
      <c r="DZ58" s="200">
        <v>1.38</v>
      </c>
      <c r="EA58" s="200">
        <v>12.338709632082393</v>
      </c>
      <c r="EB58" s="201">
        <v>0</v>
      </c>
      <c r="EC58" s="201">
        <v>0</v>
      </c>
    </row>
    <row r="59" spans="1:133" ht="15" x14ac:dyDescent="0.25">
      <c r="A59" s="69"/>
      <c r="B59" s="62"/>
      <c r="C59" s="110">
        <v>55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  <c r="K59" s="109">
        <v>0</v>
      </c>
      <c r="L59" s="109">
        <v>0</v>
      </c>
      <c r="M59" s="109">
        <v>0</v>
      </c>
      <c r="N59" s="109">
        <v>0</v>
      </c>
      <c r="O59" s="109">
        <v>0</v>
      </c>
      <c r="P59" s="109">
        <v>1.43</v>
      </c>
      <c r="Q59" s="109">
        <v>1.6900525685102998</v>
      </c>
      <c r="R59" s="109">
        <v>0</v>
      </c>
      <c r="S59" s="109">
        <v>0</v>
      </c>
      <c r="T59" s="109">
        <v>0</v>
      </c>
      <c r="U59" s="109">
        <v>0</v>
      </c>
      <c r="V59" s="109">
        <v>0</v>
      </c>
      <c r="W59" s="109">
        <v>0</v>
      </c>
      <c r="X59" s="109">
        <v>1.3051994814921504</v>
      </c>
      <c r="Y59" s="109">
        <v>0</v>
      </c>
      <c r="Z59" s="109">
        <v>0</v>
      </c>
      <c r="AA59" s="109">
        <v>0</v>
      </c>
      <c r="AB59" s="109">
        <v>0</v>
      </c>
      <c r="AC59" s="109">
        <v>0</v>
      </c>
      <c r="AD59" s="109">
        <v>0</v>
      </c>
      <c r="AE59" s="109">
        <v>0</v>
      </c>
      <c r="AF59" s="109">
        <v>0</v>
      </c>
      <c r="AG59" s="109">
        <v>0</v>
      </c>
      <c r="AH59" s="109">
        <v>23.362499999999997</v>
      </c>
      <c r="AI59" s="109">
        <v>0</v>
      </c>
      <c r="AJ59" s="109">
        <v>0</v>
      </c>
      <c r="AK59" s="109">
        <v>0</v>
      </c>
      <c r="AL59" s="109">
        <v>1.39</v>
      </c>
      <c r="AM59" s="109">
        <v>2.02</v>
      </c>
      <c r="AN59" s="109">
        <v>3.91</v>
      </c>
      <c r="AO59" s="109">
        <v>1.38</v>
      </c>
      <c r="AP59" s="109">
        <v>0</v>
      </c>
      <c r="AQ59" s="109">
        <v>0</v>
      </c>
      <c r="AR59" s="185">
        <v>0</v>
      </c>
      <c r="AS59" s="109"/>
      <c r="AT59" s="184">
        <v>55</v>
      </c>
      <c r="AU59" s="109">
        <f>CO59*POLICY!$K56</f>
        <v>0</v>
      </c>
      <c r="AV59" s="109">
        <f>CP59*POLICY!$K56</f>
        <v>0</v>
      </c>
      <c r="AW59" s="109">
        <f>CQ59*POLICY!$K56</f>
        <v>0</v>
      </c>
      <c r="AX59" s="109">
        <f>CR59*POLICY!$K56</f>
        <v>0</v>
      </c>
      <c r="AY59" s="109">
        <f>CS59*POLICY!$K56</f>
        <v>0</v>
      </c>
      <c r="AZ59" s="109">
        <f>CT59*POLICY!$K56</f>
        <v>0</v>
      </c>
      <c r="BA59" s="109">
        <f>CU59*POLICY!$K56</f>
        <v>0</v>
      </c>
      <c r="BB59" s="109">
        <f>CV59*POLICY!$K56</f>
        <v>0</v>
      </c>
      <c r="BC59" s="109">
        <f>CW59*POLICY!$K56</f>
        <v>0</v>
      </c>
      <c r="BD59" s="109">
        <f>CX59*POLICY!$K56</f>
        <v>0</v>
      </c>
      <c r="BE59" s="109">
        <f>CY59*POLICY!$K56</f>
        <v>0</v>
      </c>
      <c r="BF59" s="109">
        <f>CZ59*POLICY!$K56</f>
        <v>0</v>
      </c>
      <c r="BG59" s="109">
        <f>DA59*POLICY!$K56</f>
        <v>1.43</v>
      </c>
      <c r="BH59" s="109">
        <f>DB59*POLICY!$K56</f>
        <v>1.6900525685102998</v>
      </c>
      <c r="BI59" s="109">
        <f>DC59*POLICY!$K56</f>
        <v>0</v>
      </c>
      <c r="BJ59" s="109">
        <f>DD59*POLICY!$K56</f>
        <v>0</v>
      </c>
      <c r="BK59" s="109">
        <f>DE59*POLICY!$K56</f>
        <v>0</v>
      </c>
      <c r="BL59" s="109">
        <f>DF59*POLICY!$K56</f>
        <v>0</v>
      </c>
      <c r="BM59" s="109">
        <f>DG59*POLICY!$K56</f>
        <v>0</v>
      </c>
      <c r="BN59" s="109">
        <f>DH59*POLICY!$K56</f>
        <v>0</v>
      </c>
      <c r="BO59" s="109">
        <f>DI59*POLICY!$K56</f>
        <v>1.3051994814921504</v>
      </c>
      <c r="BP59" s="109">
        <f>DJ59*POLICY!$K56</f>
        <v>0</v>
      </c>
      <c r="BQ59" s="109">
        <f>DK59*POLICY!$K56</f>
        <v>0</v>
      </c>
      <c r="BR59" s="109">
        <f>DL59*POLICY!$K56</f>
        <v>0</v>
      </c>
      <c r="BS59" s="109">
        <f>DM59*POLICY!$K56</f>
        <v>0</v>
      </c>
      <c r="BT59" s="109">
        <f>DN59*POLICY!$K56</f>
        <v>0</v>
      </c>
      <c r="BU59" s="109">
        <f>DO59*POLICY!$K56</f>
        <v>0</v>
      </c>
      <c r="BV59" s="109">
        <f>DP59*POLICY!$K56</f>
        <v>0</v>
      </c>
      <c r="BW59" s="109">
        <f>DQ59*POLICY!$K56</f>
        <v>0</v>
      </c>
      <c r="BX59" s="109">
        <f>DR59*POLICY!$K56</f>
        <v>0</v>
      </c>
      <c r="BY59" s="109">
        <f>DS59*POLICY!$K56</f>
        <v>23.362499999999997</v>
      </c>
      <c r="BZ59" s="109">
        <f>DT59*POLICY!$K56</f>
        <v>0</v>
      </c>
      <c r="CA59" s="109">
        <f>DU59*POLICY!$K56</f>
        <v>0</v>
      </c>
      <c r="CB59" s="109">
        <f>DV59*POLICY!$K56</f>
        <v>0</v>
      </c>
      <c r="CC59" s="109">
        <f>DW59*POLICY!$K56</f>
        <v>1.39</v>
      </c>
      <c r="CD59" s="109">
        <f>DX59*POLICY!$K56</f>
        <v>2.02</v>
      </c>
      <c r="CE59" s="109">
        <f>DY59*POLICY!$K56</f>
        <v>3.91</v>
      </c>
      <c r="CF59" s="109">
        <f>DZ59*POLICY!$K56</f>
        <v>1.38</v>
      </c>
      <c r="CG59" s="109">
        <f>EA59*POLICY!$K56</f>
        <v>0</v>
      </c>
      <c r="CH59" s="109">
        <f>EB59*POLICY!$K56</f>
        <v>0</v>
      </c>
      <c r="CI59" s="185">
        <f>EC59*POLICY!$K56</f>
        <v>0</v>
      </c>
      <c r="CJ59" s="109"/>
      <c r="CK59" t="s">
        <v>364</v>
      </c>
      <c r="CL59" s="14" t="s">
        <v>270</v>
      </c>
      <c r="CM59" s="22">
        <v>7</v>
      </c>
      <c r="CN59" s="23">
        <v>55</v>
      </c>
      <c r="CO59" s="201">
        <v>0</v>
      </c>
      <c r="CP59" s="201">
        <v>0</v>
      </c>
      <c r="CQ59" s="201">
        <v>0</v>
      </c>
      <c r="CR59" s="201">
        <v>0</v>
      </c>
      <c r="CS59" s="201">
        <v>0</v>
      </c>
      <c r="CT59" s="201">
        <v>0</v>
      </c>
      <c r="CU59" s="201">
        <v>0</v>
      </c>
      <c r="CV59" s="201">
        <v>0</v>
      </c>
      <c r="CW59" s="201">
        <v>0</v>
      </c>
      <c r="CX59" s="201">
        <v>0</v>
      </c>
      <c r="CY59" s="201">
        <v>0</v>
      </c>
      <c r="CZ59" s="201">
        <v>0</v>
      </c>
      <c r="DA59" s="200">
        <v>1.43</v>
      </c>
      <c r="DB59" s="201">
        <v>1.6900525685102998</v>
      </c>
      <c r="DC59" s="201">
        <v>0</v>
      </c>
      <c r="DD59" s="201">
        <v>0</v>
      </c>
      <c r="DE59" s="201">
        <v>0</v>
      </c>
      <c r="DF59" s="201">
        <v>0</v>
      </c>
      <c r="DG59" s="201">
        <v>0</v>
      </c>
      <c r="DH59" s="201">
        <v>0</v>
      </c>
      <c r="DI59" s="201">
        <v>1.3051994814921504</v>
      </c>
      <c r="DJ59" s="201">
        <v>0</v>
      </c>
      <c r="DK59" s="201">
        <v>0</v>
      </c>
      <c r="DL59" s="201">
        <v>0</v>
      </c>
      <c r="DM59" s="201">
        <v>0</v>
      </c>
      <c r="DN59" s="201">
        <v>0</v>
      </c>
      <c r="DO59" s="201">
        <v>0</v>
      </c>
      <c r="DP59" s="201">
        <v>0</v>
      </c>
      <c r="DQ59" s="201">
        <v>0</v>
      </c>
      <c r="DR59" s="201">
        <v>0</v>
      </c>
      <c r="DS59" s="200">
        <v>23.362499999999997</v>
      </c>
      <c r="DT59" s="201">
        <v>0</v>
      </c>
      <c r="DU59" s="201">
        <v>0</v>
      </c>
      <c r="DV59" s="201">
        <v>0</v>
      </c>
      <c r="DW59" s="200">
        <v>1.39</v>
      </c>
      <c r="DX59" s="200">
        <v>2.02</v>
      </c>
      <c r="DY59" s="200">
        <v>3.91</v>
      </c>
      <c r="DZ59" s="200">
        <v>1.38</v>
      </c>
      <c r="EA59" s="201">
        <v>0</v>
      </c>
      <c r="EB59" s="201">
        <v>0</v>
      </c>
      <c r="EC59" s="201">
        <v>0</v>
      </c>
    </row>
    <row r="60" spans="1:133" ht="15" x14ac:dyDescent="0.25">
      <c r="A60" s="69"/>
      <c r="B60" s="62"/>
      <c r="C60" s="110">
        <v>56</v>
      </c>
      <c r="D60" s="109">
        <v>0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09">
        <v>0</v>
      </c>
      <c r="M60" s="109">
        <v>0</v>
      </c>
      <c r="N60" s="109">
        <v>0</v>
      </c>
      <c r="O60" s="109">
        <v>0</v>
      </c>
      <c r="P60" s="109">
        <v>1.43</v>
      </c>
      <c r="Q60" s="109">
        <v>1.6900525685102998</v>
      </c>
      <c r="R60" s="109">
        <v>0</v>
      </c>
      <c r="S60" s="109">
        <v>0</v>
      </c>
      <c r="T60" s="109">
        <v>0</v>
      </c>
      <c r="U60" s="109">
        <v>0</v>
      </c>
      <c r="V60" s="109">
        <v>0</v>
      </c>
      <c r="W60" s="109">
        <v>0</v>
      </c>
      <c r="X60" s="109">
        <v>1.3051994814921504</v>
      </c>
      <c r="Y60" s="109">
        <v>0</v>
      </c>
      <c r="Z60" s="109">
        <v>0</v>
      </c>
      <c r="AA60" s="109">
        <v>0</v>
      </c>
      <c r="AB60" s="109">
        <v>0</v>
      </c>
      <c r="AC60" s="109">
        <v>0</v>
      </c>
      <c r="AD60" s="109">
        <v>0</v>
      </c>
      <c r="AE60" s="109">
        <v>0</v>
      </c>
      <c r="AF60" s="109">
        <v>0</v>
      </c>
      <c r="AG60" s="109">
        <v>0</v>
      </c>
      <c r="AH60" s="109">
        <v>23.362499999999997</v>
      </c>
      <c r="AI60" s="109">
        <v>0</v>
      </c>
      <c r="AJ60" s="109">
        <v>0</v>
      </c>
      <c r="AK60" s="109">
        <v>0</v>
      </c>
      <c r="AL60" s="109">
        <v>1.39</v>
      </c>
      <c r="AM60" s="109">
        <v>2.02</v>
      </c>
      <c r="AN60" s="109">
        <v>3.91</v>
      </c>
      <c r="AO60" s="109">
        <v>1.38</v>
      </c>
      <c r="AP60" s="109">
        <v>0</v>
      </c>
      <c r="AQ60" s="109">
        <v>0</v>
      </c>
      <c r="AR60" s="185">
        <v>0</v>
      </c>
      <c r="AS60" s="109"/>
      <c r="AT60" s="184">
        <v>56</v>
      </c>
      <c r="AU60" s="109">
        <f>CO60*POLICY!$K57</f>
        <v>0</v>
      </c>
      <c r="AV60" s="109">
        <f>CP60*POLICY!$K57</f>
        <v>0</v>
      </c>
      <c r="AW60" s="109">
        <f>CQ60*POLICY!$K57</f>
        <v>0</v>
      </c>
      <c r="AX60" s="109">
        <f>CR60*POLICY!$K57</f>
        <v>0</v>
      </c>
      <c r="AY60" s="109">
        <f>CS60*POLICY!$K57</f>
        <v>0</v>
      </c>
      <c r="AZ60" s="109">
        <f>CT60*POLICY!$K57</f>
        <v>0</v>
      </c>
      <c r="BA60" s="109">
        <f>CU60*POLICY!$K57</f>
        <v>0</v>
      </c>
      <c r="BB60" s="109">
        <f>CV60*POLICY!$K57</f>
        <v>0</v>
      </c>
      <c r="BC60" s="109">
        <f>CW60*POLICY!$K57</f>
        <v>0</v>
      </c>
      <c r="BD60" s="109">
        <f>CX60*POLICY!$K57</f>
        <v>0</v>
      </c>
      <c r="BE60" s="109">
        <f>CY60*POLICY!$K57</f>
        <v>0</v>
      </c>
      <c r="BF60" s="109">
        <f>CZ60*POLICY!$K57</f>
        <v>0</v>
      </c>
      <c r="BG60" s="109">
        <f>DA60*POLICY!$K57</f>
        <v>1.43</v>
      </c>
      <c r="BH60" s="109">
        <f>DB60*POLICY!$K57</f>
        <v>1.6900525685102998</v>
      </c>
      <c r="BI60" s="109">
        <f>DC60*POLICY!$K57</f>
        <v>0</v>
      </c>
      <c r="BJ60" s="109">
        <f>DD60*POLICY!$K57</f>
        <v>0</v>
      </c>
      <c r="BK60" s="109">
        <f>DE60*POLICY!$K57</f>
        <v>0</v>
      </c>
      <c r="BL60" s="109">
        <f>DF60*POLICY!$K57</f>
        <v>0</v>
      </c>
      <c r="BM60" s="109">
        <f>DG60*POLICY!$K57</f>
        <v>0</v>
      </c>
      <c r="BN60" s="109">
        <f>DH60*POLICY!$K57</f>
        <v>0</v>
      </c>
      <c r="BO60" s="109">
        <f>DI60*POLICY!$K57</f>
        <v>1.3051994814921504</v>
      </c>
      <c r="BP60" s="109">
        <f>DJ60*POLICY!$K57</f>
        <v>0</v>
      </c>
      <c r="BQ60" s="109">
        <f>DK60*POLICY!$K57</f>
        <v>0</v>
      </c>
      <c r="BR60" s="109">
        <f>DL60*POLICY!$K57</f>
        <v>0</v>
      </c>
      <c r="BS60" s="109">
        <f>DM60*POLICY!$K57</f>
        <v>0</v>
      </c>
      <c r="BT60" s="109">
        <f>DN60*POLICY!$K57</f>
        <v>0</v>
      </c>
      <c r="BU60" s="109">
        <f>DO60*POLICY!$K57</f>
        <v>0</v>
      </c>
      <c r="BV60" s="109">
        <f>DP60*POLICY!$K57</f>
        <v>0</v>
      </c>
      <c r="BW60" s="109">
        <f>DQ60*POLICY!$K57</f>
        <v>0</v>
      </c>
      <c r="BX60" s="109">
        <f>DR60*POLICY!$K57</f>
        <v>0</v>
      </c>
      <c r="BY60" s="109">
        <f>DS60*POLICY!$K57</f>
        <v>23.362499999999997</v>
      </c>
      <c r="BZ60" s="109">
        <f>DT60*POLICY!$K57</f>
        <v>0</v>
      </c>
      <c r="CA60" s="109">
        <f>DU60*POLICY!$K57</f>
        <v>0</v>
      </c>
      <c r="CB60" s="109">
        <f>DV60*POLICY!$K57</f>
        <v>0</v>
      </c>
      <c r="CC60" s="109">
        <f>DW60*POLICY!$K57</f>
        <v>1.39</v>
      </c>
      <c r="CD60" s="109">
        <f>DX60*POLICY!$K57</f>
        <v>2.02</v>
      </c>
      <c r="CE60" s="109">
        <f>DY60*POLICY!$K57</f>
        <v>3.91</v>
      </c>
      <c r="CF60" s="109">
        <f>DZ60*POLICY!$K57</f>
        <v>1.38</v>
      </c>
      <c r="CG60" s="109">
        <f>EA60*POLICY!$K57</f>
        <v>0</v>
      </c>
      <c r="CH60" s="109">
        <f>EB60*POLICY!$K57</f>
        <v>0</v>
      </c>
      <c r="CI60" s="185">
        <f>EC60*POLICY!$K57</f>
        <v>0</v>
      </c>
      <c r="CJ60" s="109"/>
      <c r="CK60" t="s">
        <v>366</v>
      </c>
      <c r="CL60" s="14" t="s">
        <v>270</v>
      </c>
      <c r="CM60" s="22">
        <v>7</v>
      </c>
      <c r="CN60" s="23">
        <v>56</v>
      </c>
      <c r="CO60" s="201">
        <v>0</v>
      </c>
      <c r="CP60" s="201">
        <v>0</v>
      </c>
      <c r="CQ60" s="201">
        <v>0</v>
      </c>
      <c r="CR60" s="201">
        <v>0</v>
      </c>
      <c r="CS60" s="201">
        <v>0</v>
      </c>
      <c r="CT60" s="201">
        <v>0</v>
      </c>
      <c r="CU60" s="201">
        <v>0</v>
      </c>
      <c r="CV60" s="201">
        <v>0</v>
      </c>
      <c r="CW60" s="201">
        <v>0</v>
      </c>
      <c r="CX60" s="201">
        <v>0</v>
      </c>
      <c r="CY60" s="201">
        <v>0</v>
      </c>
      <c r="CZ60" s="201">
        <v>0</v>
      </c>
      <c r="DA60" s="200">
        <v>1.43</v>
      </c>
      <c r="DB60" s="201">
        <v>1.6900525685102998</v>
      </c>
      <c r="DC60" s="201">
        <v>0</v>
      </c>
      <c r="DD60" s="201">
        <v>0</v>
      </c>
      <c r="DE60" s="201">
        <v>0</v>
      </c>
      <c r="DF60" s="201">
        <v>0</v>
      </c>
      <c r="DG60" s="201">
        <v>0</v>
      </c>
      <c r="DH60" s="201">
        <v>0</v>
      </c>
      <c r="DI60" s="201">
        <v>1.3051994814921504</v>
      </c>
      <c r="DJ60" s="201">
        <v>0</v>
      </c>
      <c r="DK60" s="201">
        <v>0</v>
      </c>
      <c r="DL60" s="201">
        <v>0</v>
      </c>
      <c r="DM60" s="201">
        <v>0</v>
      </c>
      <c r="DN60" s="201">
        <v>0</v>
      </c>
      <c r="DO60" s="201">
        <v>0</v>
      </c>
      <c r="DP60" s="201">
        <v>0</v>
      </c>
      <c r="DQ60" s="201">
        <v>0</v>
      </c>
      <c r="DR60" s="201">
        <v>0</v>
      </c>
      <c r="DS60" s="200">
        <v>23.362499999999997</v>
      </c>
      <c r="DT60" s="201">
        <v>0</v>
      </c>
      <c r="DU60" s="201">
        <v>0</v>
      </c>
      <c r="DV60" s="201">
        <v>0</v>
      </c>
      <c r="DW60" s="200">
        <v>1.39</v>
      </c>
      <c r="DX60" s="200">
        <v>2.02</v>
      </c>
      <c r="DY60" s="200">
        <v>3.91</v>
      </c>
      <c r="DZ60" s="200">
        <v>1.38</v>
      </c>
      <c r="EA60" s="201">
        <v>0</v>
      </c>
      <c r="EB60" s="201">
        <v>0</v>
      </c>
      <c r="EC60" s="201">
        <v>0</v>
      </c>
    </row>
    <row r="61" spans="1:133" ht="15" x14ac:dyDescent="0.25">
      <c r="A61" s="69"/>
      <c r="B61" s="62"/>
      <c r="C61" s="110">
        <v>57</v>
      </c>
      <c r="D61" s="109">
        <v>0</v>
      </c>
      <c r="E61" s="109">
        <v>0</v>
      </c>
      <c r="F61" s="109">
        <v>85</v>
      </c>
      <c r="G61" s="109">
        <v>0</v>
      </c>
      <c r="H61" s="109">
        <v>33</v>
      </c>
      <c r="I61" s="109">
        <v>0</v>
      </c>
      <c r="J61" s="109">
        <v>0</v>
      </c>
      <c r="K61" s="109">
        <v>0</v>
      </c>
      <c r="L61" s="109">
        <v>0</v>
      </c>
      <c r="M61" s="109">
        <v>11.857011868641798</v>
      </c>
      <c r="N61" s="109">
        <v>52.372262773722625</v>
      </c>
      <c r="O61" s="109">
        <v>69</v>
      </c>
      <c r="P61" s="109">
        <v>1.43</v>
      </c>
      <c r="Q61" s="109">
        <v>4.9218238204342679</v>
      </c>
      <c r="R61" s="109">
        <v>0</v>
      </c>
      <c r="S61" s="109">
        <v>8.0855744255744249</v>
      </c>
      <c r="T61" s="109">
        <v>0</v>
      </c>
      <c r="U61" s="109">
        <v>31.01</v>
      </c>
      <c r="V61" s="109">
        <v>0</v>
      </c>
      <c r="W61" s="109">
        <v>0</v>
      </c>
      <c r="X61" s="109">
        <v>0</v>
      </c>
      <c r="Y61" s="109">
        <v>94.92</v>
      </c>
      <c r="Z61" s="109">
        <v>0</v>
      </c>
      <c r="AA61" s="109">
        <v>0</v>
      </c>
      <c r="AB61" s="109">
        <v>0</v>
      </c>
      <c r="AC61" s="109">
        <v>0</v>
      </c>
      <c r="AD61" s="109">
        <v>19.237735849056605</v>
      </c>
      <c r="AE61" s="109">
        <v>80</v>
      </c>
      <c r="AF61" s="109">
        <v>0</v>
      </c>
      <c r="AG61" s="109">
        <v>0</v>
      </c>
      <c r="AH61" s="109">
        <v>23.362499999999997</v>
      </c>
      <c r="AI61" s="109">
        <v>0</v>
      </c>
      <c r="AJ61" s="109">
        <v>0</v>
      </c>
      <c r="AK61" s="109">
        <v>0</v>
      </c>
      <c r="AL61" s="109">
        <v>1.39</v>
      </c>
      <c r="AM61" s="109">
        <v>2.02</v>
      </c>
      <c r="AN61" s="109">
        <v>3.91</v>
      </c>
      <c r="AO61" s="109">
        <v>1.38</v>
      </c>
      <c r="AP61" s="109">
        <v>12.123444201022373</v>
      </c>
      <c r="AQ61" s="109">
        <v>0</v>
      </c>
      <c r="AR61" s="185">
        <v>0</v>
      </c>
      <c r="AS61" s="109"/>
      <c r="AT61" s="184">
        <v>57</v>
      </c>
      <c r="AU61" s="109">
        <f>CO61*POLICY!$K58</f>
        <v>0</v>
      </c>
      <c r="AV61" s="109">
        <f>CP61*POLICY!$K58</f>
        <v>0</v>
      </c>
      <c r="AW61" s="109">
        <f>CQ61*POLICY!$K58</f>
        <v>85</v>
      </c>
      <c r="AX61" s="109">
        <f>CR61*POLICY!$K58</f>
        <v>0</v>
      </c>
      <c r="AY61" s="109">
        <f>CS61*POLICY!$K58</f>
        <v>33</v>
      </c>
      <c r="AZ61" s="109">
        <f>CT61*POLICY!$K58</f>
        <v>0</v>
      </c>
      <c r="BA61" s="109">
        <f>CU61*POLICY!$K58</f>
        <v>0</v>
      </c>
      <c r="BB61" s="109">
        <f>CV61*POLICY!$K58</f>
        <v>0</v>
      </c>
      <c r="BC61" s="109">
        <f>CW61*POLICY!$K58</f>
        <v>0</v>
      </c>
      <c r="BD61" s="109">
        <f>CX61*POLICY!$K58</f>
        <v>11.857011868641798</v>
      </c>
      <c r="BE61" s="109">
        <f>CY61*POLICY!$K58</f>
        <v>52.372262773722625</v>
      </c>
      <c r="BF61" s="109">
        <f>CZ61*POLICY!$K58</f>
        <v>69</v>
      </c>
      <c r="BG61" s="109">
        <f>DA61*POLICY!$K58</f>
        <v>1.43</v>
      </c>
      <c r="BH61" s="109">
        <f>DB61*POLICY!$K58</f>
        <v>4.9218238204342679</v>
      </c>
      <c r="BI61" s="109">
        <f>DC61*POLICY!$K58</f>
        <v>0</v>
      </c>
      <c r="BJ61" s="109">
        <f>DD61*POLICY!$K58</f>
        <v>8.0855744255744249</v>
      </c>
      <c r="BK61" s="109">
        <f>DE61*POLICY!$K58</f>
        <v>0</v>
      </c>
      <c r="BL61" s="109">
        <f>DF61*POLICY!$K58</f>
        <v>31.01</v>
      </c>
      <c r="BM61" s="109">
        <f>DG61*POLICY!$K58</f>
        <v>0</v>
      </c>
      <c r="BN61" s="109">
        <f>DH61*POLICY!$K58</f>
        <v>0</v>
      </c>
      <c r="BO61" s="109">
        <f>DI61*POLICY!$K58</f>
        <v>0</v>
      </c>
      <c r="BP61" s="109">
        <f>DJ61*POLICY!$K58</f>
        <v>94.92</v>
      </c>
      <c r="BQ61" s="109">
        <f>DK61*POLICY!$K58</f>
        <v>0</v>
      </c>
      <c r="BR61" s="109">
        <f>DL61*POLICY!$K58</f>
        <v>0</v>
      </c>
      <c r="BS61" s="109">
        <f>DM61*POLICY!$K58</f>
        <v>0</v>
      </c>
      <c r="BT61" s="109">
        <f>DN61*POLICY!$K58</f>
        <v>0</v>
      </c>
      <c r="BU61" s="109">
        <f>DO61*POLICY!$K58</f>
        <v>19.237735849056605</v>
      </c>
      <c r="BV61" s="109">
        <f>DP61*POLICY!$K58</f>
        <v>80</v>
      </c>
      <c r="BW61" s="109">
        <f>DQ61*POLICY!$K58</f>
        <v>0</v>
      </c>
      <c r="BX61" s="109">
        <f>DR61*POLICY!$K58</f>
        <v>0</v>
      </c>
      <c r="BY61" s="109">
        <f>DS61*POLICY!$K58</f>
        <v>23.362499999999997</v>
      </c>
      <c r="BZ61" s="109">
        <f>DT61*POLICY!$K58</f>
        <v>0</v>
      </c>
      <c r="CA61" s="109">
        <f>DU61*POLICY!$K58</f>
        <v>0</v>
      </c>
      <c r="CB61" s="109">
        <f>DV61*POLICY!$K58</f>
        <v>0</v>
      </c>
      <c r="CC61" s="109">
        <f>DW61*POLICY!$K58</f>
        <v>1.39</v>
      </c>
      <c r="CD61" s="109">
        <f>DX61*POLICY!$K58</f>
        <v>2.02</v>
      </c>
      <c r="CE61" s="109">
        <f>DY61*POLICY!$K58</f>
        <v>3.91</v>
      </c>
      <c r="CF61" s="109">
        <f>DZ61*POLICY!$K58</f>
        <v>1.38</v>
      </c>
      <c r="CG61" s="109">
        <f>EA61*POLICY!$K58</f>
        <v>12.123444201022373</v>
      </c>
      <c r="CH61" s="109">
        <f>EB61*POLICY!$K58</f>
        <v>0</v>
      </c>
      <c r="CI61" s="185">
        <f>EC61*POLICY!$K58</f>
        <v>0</v>
      </c>
      <c r="CJ61" s="109"/>
      <c r="CK61" t="s">
        <v>365</v>
      </c>
      <c r="CL61" s="14" t="s">
        <v>190</v>
      </c>
      <c r="CM61" s="22">
        <v>8</v>
      </c>
      <c r="CN61" s="23">
        <v>57</v>
      </c>
      <c r="CO61" s="201">
        <v>0</v>
      </c>
      <c r="CP61" s="201">
        <v>0</v>
      </c>
      <c r="CQ61" s="201">
        <v>85</v>
      </c>
      <c r="CR61" s="201">
        <v>0</v>
      </c>
      <c r="CS61" s="201">
        <v>33</v>
      </c>
      <c r="CT61" s="201">
        <v>0</v>
      </c>
      <c r="CU61" s="201">
        <v>0</v>
      </c>
      <c r="CV61" s="201">
        <v>0</v>
      </c>
      <c r="CW61" s="201">
        <v>0</v>
      </c>
      <c r="CX61" s="201">
        <v>11.857011868641798</v>
      </c>
      <c r="CY61" s="201">
        <v>52.372262773722625</v>
      </c>
      <c r="CZ61" s="201">
        <v>69</v>
      </c>
      <c r="DA61" s="200">
        <v>1.43</v>
      </c>
      <c r="DB61" s="201">
        <v>4.9218238204342679</v>
      </c>
      <c r="DC61" s="201">
        <v>0</v>
      </c>
      <c r="DD61" s="201">
        <v>8.0855744255744249</v>
      </c>
      <c r="DE61" s="201">
        <v>0</v>
      </c>
      <c r="DF61" s="201">
        <v>31.01</v>
      </c>
      <c r="DG61" s="201">
        <v>0</v>
      </c>
      <c r="DH61" s="201">
        <v>0</v>
      </c>
      <c r="DI61" s="201">
        <v>0</v>
      </c>
      <c r="DJ61" s="201">
        <v>94.92</v>
      </c>
      <c r="DK61" s="201">
        <v>0</v>
      </c>
      <c r="DL61" s="201">
        <v>0</v>
      </c>
      <c r="DM61" s="201">
        <v>0</v>
      </c>
      <c r="DN61" s="201">
        <v>0</v>
      </c>
      <c r="DO61" s="201">
        <v>19.237735849056605</v>
      </c>
      <c r="DP61" s="201">
        <v>80</v>
      </c>
      <c r="DQ61" s="201">
        <v>0</v>
      </c>
      <c r="DR61" s="201">
        <v>0</v>
      </c>
      <c r="DS61" s="200">
        <v>23.362499999999997</v>
      </c>
      <c r="DT61" s="201">
        <v>0</v>
      </c>
      <c r="DU61" s="201">
        <v>0</v>
      </c>
      <c r="DV61" s="201">
        <v>0</v>
      </c>
      <c r="DW61" s="200">
        <v>1.39</v>
      </c>
      <c r="DX61" s="200">
        <v>2.02</v>
      </c>
      <c r="DY61" s="200">
        <v>3.91</v>
      </c>
      <c r="DZ61" s="200">
        <v>1.38</v>
      </c>
      <c r="EA61" s="201">
        <v>12.123444201022373</v>
      </c>
      <c r="EB61" s="201">
        <v>0</v>
      </c>
      <c r="EC61" s="201">
        <v>0</v>
      </c>
    </row>
    <row r="62" spans="1:133" ht="15" x14ac:dyDescent="0.25">
      <c r="A62" s="69"/>
      <c r="B62" s="62"/>
      <c r="C62" s="110">
        <v>58</v>
      </c>
      <c r="D62" s="109">
        <v>0</v>
      </c>
      <c r="E62" s="109">
        <v>0</v>
      </c>
      <c r="F62" s="109">
        <v>85</v>
      </c>
      <c r="G62" s="109">
        <v>0</v>
      </c>
      <c r="H62" s="109">
        <v>33</v>
      </c>
      <c r="I62" s="109">
        <v>0</v>
      </c>
      <c r="J62" s="109">
        <v>0</v>
      </c>
      <c r="K62" s="109">
        <v>0</v>
      </c>
      <c r="L62" s="109">
        <v>0</v>
      </c>
      <c r="M62" s="109">
        <v>11.857011868641798</v>
      </c>
      <c r="N62" s="109">
        <v>52.372262773722625</v>
      </c>
      <c r="O62" s="109">
        <v>69</v>
      </c>
      <c r="P62" s="109">
        <v>1.43</v>
      </c>
      <c r="Q62" s="109">
        <v>4.9218238204342679</v>
      </c>
      <c r="R62" s="109">
        <v>0</v>
      </c>
      <c r="S62" s="109">
        <v>8.0855744255744249</v>
      </c>
      <c r="T62" s="109">
        <v>0</v>
      </c>
      <c r="U62" s="109">
        <v>31.01</v>
      </c>
      <c r="V62" s="109">
        <v>0</v>
      </c>
      <c r="W62" s="109">
        <v>0</v>
      </c>
      <c r="X62" s="109">
        <v>0</v>
      </c>
      <c r="Y62" s="109">
        <v>94.92</v>
      </c>
      <c r="Z62" s="109">
        <v>0</v>
      </c>
      <c r="AA62" s="109">
        <v>0</v>
      </c>
      <c r="AB62" s="109">
        <v>0</v>
      </c>
      <c r="AC62" s="109">
        <v>0</v>
      </c>
      <c r="AD62" s="109">
        <v>19.237735849056605</v>
      </c>
      <c r="AE62" s="109">
        <v>80</v>
      </c>
      <c r="AF62" s="109">
        <v>0</v>
      </c>
      <c r="AG62" s="109">
        <v>0</v>
      </c>
      <c r="AH62" s="109">
        <v>23.362499999999997</v>
      </c>
      <c r="AI62" s="109">
        <v>0</v>
      </c>
      <c r="AJ62" s="109">
        <v>0</v>
      </c>
      <c r="AK62" s="109">
        <v>0</v>
      </c>
      <c r="AL62" s="109">
        <v>1.39</v>
      </c>
      <c r="AM62" s="109">
        <v>2.02</v>
      </c>
      <c r="AN62" s="109">
        <v>3.91</v>
      </c>
      <c r="AO62" s="109">
        <v>1.38</v>
      </c>
      <c r="AP62" s="109">
        <v>12.123444201022373</v>
      </c>
      <c r="AQ62" s="109">
        <v>0</v>
      </c>
      <c r="AR62" s="185">
        <v>0</v>
      </c>
      <c r="AS62" s="109"/>
      <c r="AT62" s="184">
        <v>58</v>
      </c>
      <c r="AU62" s="109">
        <f>CO62*POLICY!$K59</f>
        <v>0</v>
      </c>
      <c r="AV62" s="109">
        <f>CP62*POLICY!$K59</f>
        <v>0</v>
      </c>
      <c r="AW62" s="109">
        <f>CQ62*POLICY!$K59</f>
        <v>85</v>
      </c>
      <c r="AX62" s="109">
        <f>CR62*POLICY!$K59</f>
        <v>0</v>
      </c>
      <c r="AY62" s="109">
        <f>CS62*POLICY!$K59</f>
        <v>33</v>
      </c>
      <c r="AZ62" s="109">
        <f>CT62*POLICY!$K59</f>
        <v>0</v>
      </c>
      <c r="BA62" s="109">
        <f>CU62*POLICY!$K59</f>
        <v>0</v>
      </c>
      <c r="BB62" s="109">
        <f>CV62*POLICY!$K59</f>
        <v>0</v>
      </c>
      <c r="BC62" s="109">
        <f>CW62*POLICY!$K59</f>
        <v>0</v>
      </c>
      <c r="BD62" s="109">
        <f>CX62*POLICY!$K59</f>
        <v>11.857011868641798</v>
      </c>
      <c r="BE62" s="109">
        <f>CY62*POLICY!$K59</f>
        <v>52.372262773722625</v>
      </c>
      <c r="BF62" s="109">
        <f>CZ62*POLICY!$K59</f>
        <v>69</v>
      </c>
      <c r="BG62" s="109">
        <f>DA62*POLICY!$K59</f>
        <v>1.43</v>
      </c>
      <c r="BH62" s="109">
        <f>DB62*POLICY!$K59</f>
        <v>4.9218238204342679</v>
      </c>
      <c r="BI62" s="109">
        <f>DC62*POLICY!$K59</f>
        <v>0</v>
      </c>
      <c r="BJ62" s="109">
        <f>DD62*POLICY!$K59</f>
        <v>8.0855744255744249</v>
      </c>
      <c r="BK62" s="109">
        <f>DE62*POLICY!$K59</f>
        <v>0</v>
      </c>
      <c r="BL62" s="109">
        <f>DF62*POLICY!$K59</f>
        <v>31.01</v>
      </c>
      <c r="BM62" s="109">
        <f>DG62*POLICY!$K59</f>
        <v>0</v>
      </c>
      <c r="BN62" s="109">
        <f>DH62*POLICY!$K59</f>
        <v>0</v>
      </c>
      <c r="BO62" s="109">
        <f>DI62*POLICY!$K59</f>
        <v>0</v>
      </c>
      <c r="BP62" s="109">
        <f>DJ62*POLICY!$K59</f>
        <v>94.92</v>
      </c>
      <c r="BQ62" s="109">
        <f>DK62*POLICY!$K59</f>
        <v>0</v>
      </c>
      <c r="BR62" s="109">
        <f>DL62*POLICY!$K59</f>
        <v>0</v>
      </c>
      <c r="BS62" s="109">
        <f>DM62*POLICY!$K59</f>
        <v>0</v>
      </c>
      <c r="BT62" s="109">
        <f>DN62*POLICY!$K59</f>
        <v>0</v>
      </c>
      <c r="BU62" s="109">
        <f>DO62*POLICY!$K59</f>
        <v>19.237735849056605</v>
      </c>
      <c r="BV62" s="109">
        <f>DP62*POLICY!$K59</f>
        <v>80</v>
      </c>
      <c r="BW62" s="109">
        <f>DQ62*POLICY!$K59</f>
        <v>0</v>
      </c>
      <c r="BX62" s="109">
        <f>DR62*POLICY!$K59</f>
        <v>0</v>
      </c>
      <c r="BY62" s="109">
        <f>DS62*POLICY!$K59</f>
        <v>23.362499999999997</v>
      </c>
      <c r="BZ62" s="109">
        <f>DT62*POLICY!$K59</f>
        <v>0</v>
      </c>
      <c r="CA62" s="109">
        <f>DU62*POLICY!$K59</f>
        <v>0</v>
      </c>
      <c r="CB62" s="109">
        <f>DV62*POLICY!$K59</f>
        <v>0</v>
      </c>
      <c r="CC62" s="109">
        <f>DW62*POLICY!$K59</f>
        <v>1.39</v>
      </c>
      <c r="CD62" s="109">
        <f>DX62*POLICY!$K59</f>
        <v>2.02</v>
      </c>
      <c r="CE62" s="109">
        <f>DY62*POLICY!$K59</f>
        <v>3.91</v>
      </c>
      <c r="CF62" s="109">
        <f>DZ62*POLICY!$K59</f>
        <v>1.38</v>
      </c>
      <c r="CG62" s="109">
        <f>EA62*POLICY!$K59</f>
        <v>12.123444201022373</v>
      </c>
      <c r="CH62" s="109">
        <f>EB62*POLICY!$K59</f>
        <v>0</v>
      </c>
      <c r="CI62" s="185">
        <f>EC62*POLICY!$K59</f>
        <v>0</v>
      </c>
      <c r="CJ62" s="109"/>
      <c r="CK62" t="s">
        <v>365</v>
      </c>
      <c r="CL62" s="14" t="s">
        <v>188</v>
      </c>
      <c r="CM62" s="22">
        <v>8</v>
      </c>
      <c r="CN62" s="23">
        <v>58</v>
      </c>
      <c r="CO62" s="201">
        <v>0</v>
      </c>
      <c r="CP62" s="201">
        <v>0</v>
      </c>
      <c r="CQ62" s="201">
        <v>85</v>
      </c>
      <c r="CR62" s="201">
        <v>0</v>
      </c>
      <c r="CS62" s="201">
        <v>33</v>
      </c>
      <c r="CT62" s="201">
        <v>0</v>
      </c>
      <c r="CU62" s="201">
        <v>0</v>
      </c>
      <c r="CV62" s="201">
        <v>0</v>
      </c>
      <c r="CW62" s="201">
        <v>0</v>
      </c>
      <c r="CX62" s="201">
        <v>11.857011868641798</v>
      </c>
      <c r="CY62" s="201">
        <v>52.372262773722625</v>
      </c>
      <c r="CZ62" s="201">
        <v>69</v>
      </c>
      <c r="DA62" s="200">
        <v>1.43</v>
      </c>
      <c r="DB62" s="201">
        <v>4.9218238204342679</v>
      </c>
      <c r="DC62" s="201">
        <v>0</v>
      </c>
      <c r="DD62" s="201">
        <v>8.0855744255744249</v>
      </c>
      <c r="DE62" s="201">
        <v>0</v>
      </c>
      <c r="DF62" s="201">
        <v>31.01</v>
      </c>
      <c r="DG62" s="201">
        <v>0</v>
      </c>
      <c r="DH62" s="201">
        <v>0</v>
      </c>
      <c r="DI62" s="201">
        <v>0</v>
      </c>
      <c r="DJ62" s="201">
        <v>94.92</v>
      </c>
      <c r="DK62" s="201">
        <v>0</v>
      </c>
      <c r="DL62" s="201">
        <v>0</v>
      </c>
      <c r="DM62" s="201">
        <v>0</v>
      </c>
      <c r="DN62" s="201">
        <v>0</v>
      </c>
      <c r="DO62" s="201">
        <v>19.237735849056605</v>
      </c>
      <c r="DP62" s="201">
        <v>80</v>
      </c>
      <c r="DQ62" s="201">
        <v>0</v>
      </c>
      <c r="DR62" s="201">
        <v>0</v>
      </c>
      <c r="DS62" s="200">
        <v>23.362499999999997</v>
      </c>
      <c r="DT62" s="201">
        <v>0</v>
      </c>
      <c r="DU62" s="201">
        <v>0</v>
      </c>
      <c r="DV62" s="201">
        <v>0</v>
      </c>
      <c r="DW62" s="200">
        <v>1.39</v>
      </c>
      <c r="DX62" s="200">
        <v>2.02</v>
      </c>
      <c r="DY62" s="200">
        <v>3.91</v>
      </c>
      <c r="DZ62" s="200">
        <v>1.38</v>
      </c>
      <c r="EA62" s="201">
        <v>12.123444201022373</v>
      </c>
      <c r="EB62" s="201">
        <v>0</v>
      </c>
      <c r="EC62" s="201">
        <v>0</v>
      </c>
    </row>
    <row r="63" spans="1:133" x14ac:dyDescent="0.2">
      <c r="A63" s="69"/>
      <c r="B63" s="62"/>
      <c r="C63" s="110">
        <v>59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09">
        <v>0</v>
      </c>
      <c r="M63" s="109">
        <v>0</v>
      </c>
      <c r="N63" s="109">
        <v>0</v>
      </c>
      <c r="O63" s="109">
        <v>0</v>
      </c>
      <c r="P63" s="109">
        <v>1.43</v>
      </c>
      <c r="Q63" s="109">
        <v>4.123473617610804</v>
      </c>
      <c r="R63" s="109">
        <v>0</v>
      </c>
      <c r="S63" s="109">
        <v>0</v>
      </c>
      <c r="T63" s="109">
        <v>0</v>
      </c>
      <c r="U63" s="109">
        <v>0</v>
      </c>
      <c r="V63" s="109">
        <v>0</v>
      </c>
      <c r="W63" s="109">
        <v>0</v>
      </c>
      <c r="X63" s="109">
        <v>9.2999999999999989</v>
      </c>
      <c r="Y63" s="109">
        <v>0</v>
      </c>
      <c r="Z63" s="109">
        <v>0</v>
      </c>
      <c r="AA63" s="109">
        <v>0</v>
      </c>
      <c r="AB63" s="109">
        <v>36.813133285984854</v>
      </c>
      <c r="AC63" s="109">
        <v>0</v>
      </c>
      <c r="AD63" s="109">
        <v>11.722191358024691</v>
      </c>
      <c r="AE63" s="109">
        <v>0</v>
      </c>
      <c r="AF63" s="109">
        <v>5</v>
      </c>
      <c r="AG63" s="109">
        <v>16.66</v>
      </c>
      <c r="AH63" s="109">
        <v>23.362499999999997</v>
      </c>
      <c r="AI63" s="109">
        <v>0</v>
      </c>
      <c r="AJ63" s="109">
        <v>7.2497561976686917</v>
      </c>
      <c r="AK63" s="109">
        <v>34.81</v>
      </c>
      <c r="AL63" s="109">
        <v>1.39</v>
      </c>
      <c r="AM63" s="109">
        <v>2.02</v>
      </c>
      <c r="AN63" s="109">
        <v>3.91</v>
      </c>
      <c r="AO63" s="109">
        <v>1.38</v>
      </c>
      <c r="AP63" s="109">
        <v>12.266110189540553</v>
      </c>
      <c r="AQ63" s="109">
        <v>0</v>
      </c>
      <c r="AR63" s="185">
        <v>13.596540110226577</v>
      </c>
      <c r="AS63" s="109"/>
      <c r="AT63" s="184">
        <v>59</v>
      </c>
      <c r="AU63" s="109">
        <f>CO63*POLICY!$K60</f>
        <v>0</v>
      </c>
      <c r="AV63" s="109">
        <f>CP63*POLICY!$K60</f>
        <v>0</v>
      </c>
      <c r="AW63" s="109">
        <f>CQ63*POLICY!$K60</f>
        <v>0</v>
      </c>
      <c r="AX63" s="109">
        <f>CR63*POLICY!$K60</f>
        <v>0</v>
      </c>
      <c r="AY63" s="109">
        <f>CS63*POLICY!$K60</f>
        <v>0</v>
      </c>
      <c r="AZ63" s="109">
        <f>CT63*POLICY!$K60</f>
        <v>0</v>
      </c>
      <c r="BA63" s="109">
        <f>CU63*POLICY!$K60</f>
        <v>0</v>
      </c>
      <c r="BB63" s="109">
        <f>CV63*POLICY!$K60</f>
        <v>0</v>
      </c>
      <c r="BC63" s="109">
        <f>CW63*POLICY!$K60</f>
        <v>0</v>
      </c>
      <c r="BD63" s="109">
        <f>CX63*POLICY!$K60</f>
        <v>0</v>
      </c>
      <c r="BE63" s="109">
        <f>CY63*POLICY!$K60</f>
        <v>0</v>
      </c>
      <c r="BF63" s="109">
        <f>CZ63*POLICY!$K60</f>
        <v>0</v>
      </c>
      <c r="BG63" s="109">
        <f>DA63*POLICY!$K60</f>
        <v>1.43</v>
      </c>
      <c r="BH63" s="109">
        <f>DB63*POLICY!$K60</f>
        <v>4.123473617610804</v>
      </c>
      <c r="BI63" s="109">
        <f>DC63*POLICY!$K60</f>
        <v>0</v>
      </c>
      <c r="BJ63" s="109">
        <f>DD63*POLICY!$K60</f>
        <v>0</v>
      </c>
      <c r="BK63" s="109">
        <f>DE63*POLICY!$K60</f>
        <v>0</v>
      </c>
      <c r="BL63" s="109">
        <f>DF63*POLICY!$K60</f>
        <v>0</v>
      </c>
      <c r="BM63" s="109">
        <f>DG63*POLICY!$K60</f>
        <v>0</v>
      </c>
      <c r="BN63" s="109">
        <f>DH63*POLICY!$K60</f>
        <v>0</v>
      </c>
      <c r="BO63" s="109">
        <f>DI63*POLICY!$K60</f>
        <v>9.2999999999999989</v>
      </c>
      <c r="BP63" s="109">
        <f>DJ63*POLICY!$K60</f>
        <v>0</v>
      </c>
      <c r="BQ63" s="109">
        <f>DK63*POLICY!$K60</f>
        <v>0</v>
      </c>
      <c r="BR63" s="109">
        <f>DL63*POLICY!$K60</f>
        <v>0</v>
      </c>
      <c r="BS63" s="109">
        <f>DM63*POLICY!$K60</f>
        <v>36.813133285984854</v>
      </c>
      <c r="BT63" s="109">
        <f>DN63*POLICY!$K60</f>
        <v>0</v>
      </c>
      <c r="BU63" s="109">
        <f>DO63*POLICY!$K60</f>
        <v>11.722191358024691</v>
      </c>
      <c r="BV63" s="109">
        <f>DP63*POLICY!$K60</f>
        <v>0</v>
      </c>
      <c r="BW63" s="109">
        <f>DQ63*POLICY!$K60</f>
        <v>5</v>
      </c>
      <c r="BX63" s="109">
        <f>DR63*POLICY!$K60</f>
        <v>16.66</v>
      </c>
      <c r="BY63" s="109">
        <f>DS63*POLICY!$K60</f>
        <v>23.362499999999997</v>
      </c>
      <c r="BZ63" s="109">
        <f>DT63*POLICY!$K60</f>
        <v>0</v>
      </c>
      <c r="CA63" s="109">
        <f>DU63*POLICY!$K60</f>
        <v>7.2497561976686917</v>
      </c>
      <c r="CB63" s="109">
        <f>DV63*POLICY!$K60</f>
        <v>34.81</v>
      </c>
      <c r="CC63" s="109">
        <f>DW63*POLICY!$K60</f>
        <v>1.39</v>
      </c>
      <c r="CD63" s="109">
        <f>DX63*POLICY!$K60</f>
        <v>2.02</v>
      </c>
      <c r="CE63" s="109">
        <f>DY63*POLICY!$K60</f>
        <v>3.91</v>
      </c>
      <c r="CF63" s="109">
        <f>DZ63*POLICY!$K60</f>
        <v>1.38</v>
      </c>
      <c r="CG63" s="109">
        <f>EA63*POLICY!$K60</f>
        <v>12.266110189540553</v>
      </c>
      <c r="CH63" s="109">
        <f>EB63*POLICY!$K60</f>
        <v>0</v>
      </c>
      <c r="CI63" s="185">
        <f>EC63*POLICY!$K60</f>
        <v>13.596540110226577</v>
      </c>
      <c r="CJ63" s="109"/>
      <c r="CK63" t="s">
        <v>362</v>
      </c>
      <c r="CL63" s="14" t="s">
        <v>191</v>
      </c>
      <c r="CM63" s="22">
        <v>8</v>
      </c>
      <c r="CN63" s="23">
        <v>59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1.43</v>
      </c>
      <c r="DB63" s="200">
        <v>4.123473617610804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9.2999999999999989</v>
      </c>
      <c r="DJ63" s="200">
        <v>0</v>
      </c>
      <c r="DK63" s="200">
        <v>0</v>
      </c>
      <c r="DL63" s="200">
        <v>0</v>
      </c>
      <c r="DM63" s="200">
        <v>36.813133285984854</v>
      </c>
      <c r="DN63" s="200">
        <v>0</v>
      </c>
      <c r="DO63" s="200">
        <v>11.722191358024691</v>
      </c>
      <c r="DP63" s="200">
        <v>0</v>
      </c>
      <c r="DQ63" s="200">
        <v>5</v>
      </c>
      <c r="DR63" s="200">
        <v>16.66</v>
      </c>
      <c r="DS63" s="200">
        <v>23.362499999999997</v>
      </c>
      <c r="DT63" s="200">
        <v>0</v>
      </c>
      <c r="DU63" s="200">
        <v>7.2497561976686917</v>
      </c>
      <c r="DV63" s="200">
        <v>34.81</v>
      </c>
      <c r="DW63" s="200">
        <v>1.39</v>
      </c>
      <c r="DX63" s="200">
        <v>2.02</v>
      </c>
      <c r="DY63" s="200">
        <v>3.91</v>
      </c>
      <c r="DZ63" s="200">
        <v>1.38</v>
      </c>
      <c r="EA63" s="200">
        <v>12.266110189540553</v>
      </c>
      <c r="EB63" s="200">
        <v>0</v>
      </c>
      <c r="EC63" s="200">
        <v>13.596540110226577</v>
      </c>
    </row>
    <row r="64" spans="1:133" x14ac:dyDescent="0.2">
      <c r="A64" s="69"/>
      <c r="B64" s="62"/>
      <c r="C64" s="110">
        <v>60</v>
      </c>
      <c r="D64" s="109">
        <v>0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9">
        <v>0</v>
      </c>
      <c r="L64" s="109">
        <v>0</v>
      </c>
      <c r="M64" s="109">
        <v>0</v>
      </c>
      <c r="N64" s="109">
        <v>0</v>
      </c>
      <c r="O64" s="109">
        <v>0</v>
      </c>
      <c r="P64" s="109">
        <v>1.43</v>
      </c>
      <c r="Q64" s="109">
        <v>4.123473617610804</v>
      </c>
      <c r="R64" s="109">
        <v>0</v>
      </c>
      <c r="S64" s="109">
        <v>0</v>
      </c>
      <c r="T64" s="109">
        <v>0</v>
      </c>
      <c r="U64" s="109">
        <v>0</v>
      </c>
      <c r="V64" s="109">
        <v>0</v>
      </c>
      <c r="W64" s="109">
        <v>0</v>
      </c>
      <c r="X64" s="109">
        <v>9.2999999999999989</v>
      </c>
      <c r="Y64" s="109">
        <v>0</v>
      </c>
      <c r="Z64" s="109">
        <v>0</v>
      </c>
      <c r="AA64" s="109">
        <v>0</v>
      </c>
      <c r="AB64" s="109">
        <v>36.813133285984854</v>
      </c>
      <c r="AC64" s="109">
        <v>0</v>
      </c>
      <c r="AD64" s="109">
        <v>11.722191358024691</v>
      </c>
      <c r="AE64" s="109">
        <v>0</v>
      </c>
      <c r="AF64" s="109">
        <v>5</v>
      </c>
      <c r="AG64" s="109">
        <v>16.66</v>
      </c>
      <c r="AH64" s="109">
        <v>23.362499999999997</v>
      </c>
      <c r="AI64" s="109">
        <v>0</v>
      </c>
      <c r="AJ64" s="109">
        <v>7.2497561976686917</v>
      </c>
      <c r="AK64" s="109">
        <v>34.81</v>
      </c>
      <c r="AL64" s="109">
        <v>1.39</v>
      </c>
      <c r="AM64" s="109">
        <v>2.02</v>
      </c>
      <c r="AN64" s="109">
        <v>3.91</v>
      </c>
      <c r="AO64" s="109">
        <v>1.38</v>
      </c>
      <c r="AP64" s="109">
        <v>12.266110189540553</v>
      </c>
      <c r="AQ64" s="109">
        <v>0</v>
      </c>
      <c r="AR64" s="185">
        <v>13.596540110226577</v>
      </c>
      <c r="AS64" s="109"/>
      <c r="AT64" s="184">
        <v>60</v>
      </c>
      <c r="AU64" s="109">
        <f>CO64*POLICY!$K61</f>
        <v>0</v>
      </c>
      <c r="AV64" s="109">
        <f>CP64*POLICY!$K61</f>
        <v>0</v>
      </c>
      <c r="AW64" s="109">
        <f>CQ64*POLICY!$K61</f>
        <v>0</v>
      </c>
      <c r="AX64" s="109">
        <f>CR64*POLICY!$K61</f>
        <v>0</v>
      </c>
      <c r="AY64" s="109">
        <f>CS64*POLICY!$K61</f>
        <v>0</v>
      </c>
      <c r="AZ64" s="109">
        <f>CT64*POLICY!$K61</f>
        <v>0</v>
      </c>
      <c r="BA64" s="109">
        <f>CU64*POLICY!$K61</f>
        <v>0</v>
      </c>
      <c r="BB64" s="109">
        <f>CV64*POLICY!$K61</f>
        <v>0</v>
      </c>
      <c r="BC64" s="109">
        <f>CW64*POLICY!$K61</f>
        <v>0</v>
      </c>
      <c r="BD64" s="109">
        <f>CX64*POLICY!$K61</f>
        <v>0</v>
      </c>
      <c r="BE64" s="109">
        <f>CY64*POLICY!$K61</f>
        <v>0</v>
      </c>
      <c r="BF64" s="109">
        <f>CZ64*POLICY!$K61</f>
        <v>0</v>
      </c>
      <c r="BG64" s="109">
        <f>DA64*POLICY!$K61</f>
        <v>1.43</v>
      </c>
      <c r="BH64" s="109">
        <f>DB64*POLICY!$K61</f>
        <v>4.123473617610804</v>
      </c>
      <c r="BI64" s="109">
        <f>DC64*POLICY!$K61</f>
        <v>0</v>
      </c>
      <c r="BJ64" s="109">
        <f>DD64*POLICY!$K61</f>
        <v>0</v>
      </c>
      <c r="BK64" s="109">
        <f>DE64*POLICY!$K61</f>
        <v>0</v>
      </c>
      <c r="BL64" s="109">
        <f>DF64*POLICY!$K61</f>
        <v>0</v>
      </c>
      <c r="BM64" s="109">
        <f>DG64*POLICY!$K61</f>
        <v>0</v>
      </c>
      <c r="BN64" s="109">
        <f>DH64*POLICY!$K61</f>
        <v>0</v>
      </c>
      <c r="BO64" s="109">
        <f>DI64*POLICY!$K61</f>
        <v>9.2999999999999989</v>
      </c>
      <c r="BP64" s="109">
        <f>DJ64*POLICY!$K61</f>
        <v>0</v>
      </c>
      <c r="BQ64" s="109">
        <f>DK64*POLICY!$K61</f>
        <v>0</v>
      </c>
      <c r="BR64" s="109">
        <f>DL64*POLICY!$K61</f>
        <v>0</v>
      </c>
      <c r="BS64" s="109">
        <f>DM64*POLICY!$K61</f>
        <v>36.813133285984854</v>
      </c>
      <c r="BT64" s="109">
        <f>DN64*POLICY!$K61</f>
        <v>0</v>
      </c>
      <c r="BU64" s="109">
        <f>DO64*POLICY!$K61</f>
        <v>11.722191358024691</v>
      </c>
      <c r="BV64" s="109">
        <f>DP64*POLICY!$K61</f>
        <v>0</v>
      </c>
      <c r="BW64" s="109">
        <f>DQ64*POLICY!$K61</f>
        <v>5</v>
      </c>
      <c r="BX64" s="109">
        <f>DR64*POLICY!$K61</f>
        <v>16.66</v>
      </c>
      <c r="BY64" s="109">
        <f>DS64*POLICY!$K61</f>
        <v>23.362499999999997</v>
      </c>
      <c r="BZ64" s="109">
        <f>DT64*POLICY!$K61</f>
        <v>0</v>
      </c>
      <c r="CA64" s="109">
        <f>DU64*POLICY!$K61</f>
        <v>7.2497561976686917</v>
      </c>
      <c r="CB64" s="109">
        <f>DV64*POLICY!$K61</f>
        <v>34.81</v>
      </c>
      <c r="CC64" s="109">
        <f>DW64*POLICY!$K61</f>
        <v>1.39</v>
      </c>
      <c r="CD64" s="109">
        <f>DX64*POLICY!$K61</f>
        <v>2.02</v>
      </c>
      <c r="CE64" s="109">
        <f>DY64*POLICY!$K61</f>
        <v>3.91</v>
      </c>
      <c r="CF64" s="109">
        <f>DZ64*POLICY!$K61</f>
        <v>1.38</v>
      </c>
      <c r="CG64" s="109">
        <f>EA64*POLICY!$K61</f>
        <v>12.266110189540553</v>
      </c>
      <c r="CH64" s="109">
        <f>EB64*POLICY!$K61</f>
        <v>0</v>
      </c>
      <c r="CI64" s="185">
        <f>EC64*POLICY!$K61</f>
        <v>13.596540110226577</v>
      </c>
      <c r="CJ64" s="109"/>
      <c r="CK64" t="s">
        <v>366</v>
      </c>
      <c r="CL64" s="14" t="s">
        <v>191</v>
      </c>
      <c r="CM64" s="22">
        <v>8</v>
      </c>
      <c r="CN64" s="23">
        <v>60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1.43</v>
      </c>
      <c r="DB64" s="200">
        <v>4.123473617610804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9.2999999999999989</v>
      </c>
      <c r="DJ64" s="200">
        <v>0</v>
      </c>
      <c r="DK64" s="200">
        <v>0</v>
      </c>
      <c r="DL64" s="200">
        <v>0</v>
      </c>
      <c r="DM64" s="200">
        <v>36.813133285984854</v>
      </c>
      <c r="DN64" s="200">
        <v>0</v>
      </c>
      <c r="DO64" s="200">
        <v>11.722191358024691</v>
      </c>
      <c r="DP64" s="200">
        <v>0</v>
      </c>
      <c r="DQ64" s="200">
        <v>5</v>
      </c>
      <c r="DR64" s="200">
        <v>16.66</v>
      </c>
      <c r="DS64" s="200">
        <v>23.362499999999997</v>
      </c>
      <c r="DT64" s="200">
        <v>0</v>
      </c>
      <c r="DU64" s="200">
        <v>7.2497561976686917</v>
      </c>
      <c r="DV64" s="200">
        <v>34.81</v>
      </c>
      <c r="DW64" s="200">
        <v>1.39</v>
      </c>
      <c r="DX64" s="200">
        <v>2.02</v>
      </c>
      <c r="DY64" s="200">
        <v>3.91</v>
      </c>
      <c r="DZ64" s="200">
        <v>1.38</v>
      </c>
      <c r="EA64" s="200">
        <v>12.266110189540553</v>
      </c>
      <c r="EB64" s="200">
        <v>0</v>
      </c>
      <c r="EC64" s="200">
        <v>13.596540110226577</v>
      </c>
    </row>
    <row r="65" spans="1:133" x14ac:dyDescent="0.2">
      <c r="A65" s="69"/>
      <c r="B65" s="62"/>
      <c r="C65" s="110">
        <v>61</v>
      </c>
      <c r="D65" s="109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9">
        <v>0</v>
      </c>
      <c r="L65" s="109">
        <v>0</v>
      </c>
      <c r="M65" s="109">
        <v>0</v>
      </c>
      <c r="N65" s="109">
        <v>0</v>
      </c>
      <c r="O65" s="109">
        <v>0</v>
      </c>
      <c r="P65" s="109">
        <v>1.43</v>
      </c>
      <c r="Q65" s="109">
        <v>4.123473617610804</v>
      </c>
      <c r="R65" s="109">
        <v>0</v>
      </c>
      <c r="S65" s="109">
        <v>0</v>
      </c>
      <c r="T65" s="109">
        <v>0</v>
      </c>
      <c r="U65" s="109">
        <v>0</v>
      </c>
      <c r="V65" s="109">
        <v>0</v>
      </c>
      <c r="W65" s="109">
        <v>0</v>
      </c>
      <c r="X65" s="109">
        <v>9.2999999999999989</v>
      </c>
      <c r="Y65" s="109">
        <v>0</v>
      </c>
      <c r="Z65" s="109">
        <v>0</v>
      </c>
      <c r="AA65" s="109">
        <v>0</v>
      </c>
      <c r="AB65" s="109">
        <v>36.813133285984854</v>
      </c>
      <c r="AC65" s="109">
        <v>0</v>
      </c>
      <c r="AD65" s="109">
        <v>11.722191358024691</v>
      </c>
      <c r="AE65" s="109">
        <v>0</v>
      </c>
      <c r="AF65" s="109">
        <v>5</v>
      </c>
      <c r="AG65" s="109">
        <v>16.66</v>
      </c>
      <c r="AH65" s="109">
        <v>23.362499999999997</v>
      </c>
      <c r="AI65" s="109">
        <v>0</v>
      </c>
      <c r="AJ65" s="109">
        <v>7.2497561976686917</v>
      </c>
      <c r="AK65" s="109">
        <v>34.81</v>
      </c>
      <c r="AL65" s="109">
        <v>1.39</v>
      </c>
      <c r="AM65" s="109">
        <v>2.02</v>
      </c>
      <c r="AN65" s="109">
        <v>3.91</v>
      </c>
      <c r="AO65" s="109">
        <v>1.38</v>
      </c>
      <c r="AP65" s="109">
        <v>12.266110189540553</v>
      </c>
      <c r="AQ65" s="109">
        <v>0</v>
      </c>
      <c r="AR65" s="185">
        <v>13.596540110226577</v>
      </c>
      <c r="AS65" s="109"/>
      <c r="AT65" s="184">
        <v>61</v>
      </c>
      <c r="AU65" s="109">
        <f>CO65*POLICY!$K62</f>
        <v>0</v>
      </c>
      <c r="AV65" s="109">
        <f>CP65*POLICY!$K62</f>
        <v>0</v>
      </c>
      <c r="AW65" s="109">
        <f>CQ65*POLICY!$K62</f>
        <v>0</v>
      </c>
      <c r="AX65" s="109">
        <f>CR65*POLICY!$K62</f>
        <v>0</v>
      </c>
      <c r="AY65" s="109">
        <f>CS65*POLICY!$K62</f>
        <v>0</v>
      </c>
      <c r="AZ65" s="109">
        <f>CT65*POLICY!$K62</f>
        <v>0</v>
      </c>
      <c r="BA65" s="109">
        <f>CU65*POLICY!$K62</f>
        <v>0</v>
      </c>
      <c r="BB65" s="109">
        <f>CV65*POLICY!$K62</f>
        <v>0</v>
      </c>
      <c r="BC65" s="109">
        <f>CW65*POLICY!$K62</f>
        <v>0</v>
      </c>
      <c r="BD65" s="109">
        <f>CX65*POLICY!$K62</f>
        <v>0</v>
      </c>
      <c r="BE65" s="109">
        <f>CY65*POLICY!$K62</f>
        <v>0</v>
      </c>
      <c r="BF65" s="109">
        <f>CZ65*POLICY!$K62</f>
        <v>0</v>
      </c>
      <c r="BG65" s="109">
        <f>DA65*POLICY!$K62</f>
        <v>1.43</v>
      </c>
      <c r="BH65" s="109">
        <f>DB65*POLICY!$K62</f>
        <v>4.123473617610804</v>
      </c>
      <c r="BI65" s="109">
        <f>DC65*POLICY!$K62</f>
        <v>0</v>
      </c>
      <c r="BJ65" s="109">
        <f>DD65*POLICY!$K62</f>
        <v>0</v>
      </c>
      <c r="BK65" s="109">
        <f>DE65*POLICY!$K62</f>
        <v>0</v>
      </c>
      <c r="BL65" s="109">
        <f>DF65*POLICY!$K62</f>
        <v>0</v>
      </c>
      <c r="BM65" s="109">
        <f>DG65*POLICY!$K62</f>
        <v>0</v>
      </c>
      <c r="BN65" s="109">
        <f>DH65*POLICY!$K62</f>
        <v>0</v>
      </c>
      <c r="BO65" s="109">
        <f>DI65*POLICY!$K62</f>
        <v>9.2999999999999989</v>
      </c>
      <c r="BP65" s="109">
        <f>DJ65*POLICY!$K62</f>
        <v>0</v>
      </c>
      <c r="BQ65" s="109">
        <f>DK65*POLICY!$K62</f>
        <v>0</v>
      </c>
      <c r="BR65" s="109">
        <f>DL65*POLICY!$K62</f>
        <v>0</v>
      </c>
      <c r="BS65" s="109">
        <f>DM65*POLICY!$K62</f>
        <v>36.813133285984854</v>
      </c>
      <c r="BT65" s="109">
        <f>DN65*POLICY!$K62</f>
        <v>0</v>
      </c>
      <c r="BU65" s="109">
        <f>DO65*POLICY!$K62</f>
        <v>11.722191358024691</v>
      </c>
      <c r="BV65" s="109">
        <f>DP65*POLICY!$K62</f>
        <v>0</v>
      </c>
      <c r="BW65" s="109">
        <f>DQ65*POLICY!$K62</f>
        <v>5</v>
      </c>
      <c r="BX65" s="109">
        <f>DR65*POLICY!$K62</f>
        <v>16.66</v>
      </c>
      <c r="BY65" s="109">
        <f>DS65*POLICY!$K62</f>
        <v>23.362499999999997</v>
      </c>
      <c r="BZ65" s="109">
        <f>DT65*POLICY!$K62</f>
        <v>0</v>
      </c>
      <c r="CA65" s="109">
        <f>DU65*POLICY!$K62</f>
        <v>7.2497561976686917</v>
      </c>
      <c r="CB65" s="109">
        <f>DV65*POLICY!$K62</f>
        <v>34.81</v>
      </c>
      <c r="CC65" s="109">
        <f>DW65*POLICY!$K62</f>
        <v>1.39</v>
      </c>
      <c r="CD65" s="109">
        <f>DX65*POLICY!$K62</f>
        <v>2.02</v>
      </c>
      <c r="CE65" s="109">
        <f>DY65*POLICY!$K62</f>
        <v>3.91</v>
      </c>
      <c r="CF65" s="109">
        <f>DZ65*POLICY!$K62</f>
        <v>1.38</v>
      </c>
      <c r="CG65" s="109">
        <f>EA65*POLICY!$K62</f>
        <v>12.266110189540553</v>
      </c>
      <c r="CH65" s="109">
        <f>EB65*POLICY!$K62</f>
        <v>0</v>
      </c>
      <c r="CI65" s="185">
        <f>EC65*POLICY!$K62</f>
        <v>13.596540110226577</v>
      </c>
      <c r="CJ65" s="109"/>
      <c r="CK65" t="s">
        <v>362</v>
      </c>
      <c r="CL65" s="14" t="s">
        <v>270</v>
      </c>
      <c r="CM65" s="22">
        <v>8</v>
      </c>
      <c r="CN65" s="23">
        <v>61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1.43</v>
      </c>
      <c r="DB65" s="200">
        <v>4.123473617610804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9.2999999999999989</v>
      </c>
      <c r="DJ65" s="200">
        <v>0</v>
      </c>
      <c r="DK65" s="200">
        <v>0</v>
      </c>
      <c r="DL65" s="200">
        <v>0</v>
      </c>
      <c r="DM65" s="200">
        <v>36.813133285984854</v>
      </c>
      <c r="DN65" s="200">
        <v>0</v>
      </c>
      <c r="DO65" s="200">
        <v>11.722191358024691</v>
      </c>
      <c r="DP65" s="200">
        <v>0</v>
      </c>
      <c r="DQ65" s="200">
        <v>5</v>
      </c>
      <c r="DR65" s="200">
        <v>16.66</v>
      </c>
      <c r="DS65" s="200">
        <v>23.362499999999997</v>
      </c>
      <c r="DT65" s="200">
        <v>0</v>
      </c>
      <c r="DU65" s="200">
        <v>7.2497561976686917</v>
      </c>
      <c r="DV65" s="200">
        <v>34.81</v>
      </c>
      <c r="DW65" s="200">
        <v>1.39</v>
      </c>
      <c r="DX65" s="200">
        <v>2.02</v>
      </c>
      <c r="DY65" s="200">
        <v>3.91</v>
      </c>
      <c r="DZ65" s="200">
        <v>1.38</v>
      </c>
      <c r="EA65" s="200">
        <v>12.266110189540553</v>
      </c>
      <c r="EB65" s="200">
        <v>0</v>
      </c>
      <c r="EC65" s="200">
        <v>13.596540110226577</v>
      </c>
    </row>
    <row r="66" spans="1:133" x14ac:dyDescent="0.2">
      <c r="A66" s="69"/>
      <c r="B66" s="62"/>
      <c r="C66" s="110">
        <v>62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9">
        <v>0</v>
      </c>
      <c r="L66" s="109">
        <v>0</v>
      </c>
      <c r="M66" s="109">
        <v>0</v>
      </c>
      <c r="N66" s="109">
        <v>0</v>
      </c>
      <c r="O66" s="109">
        <v>0</v>
      </c>
      <c r="P66" s="109">
        <v>1.43</v>
      </c>
      <c r="Q66" s="109">
        <v>4.123473617610804</v>
      </c>
      <c r="R66" s="109">
        <v>0</v>
      </c>
      <c r="S66" s="109">
        <v>0</v>
      </c>
      <c r="T66" s="109">
        <v>0</v>
      </c>
      <c r="U66" s="109">
        <v>0</v>
      </c>
      <c r="V66" s="109">
        <v>0</v>
      </c>
      <c r="W66" s="109">
        <v>0</v>
      </c>
      <c r="X66" s="109">
        <v>9.2999999999999989</v>
      </c>
      <c r="Y66" s="109">
        <v>0</v>
      </c>
      <c r="Z66" s="109">
        <v>0</v>
      </c>
      <c r="AA66" s="109">
        <v>0</v>
      </c>
      <c r="AB66" s="109">
        <v>36.813133285984854</v>
      </c>
      <c r="AC66" s="109">
        <v>0</v>
      </c>
      <c r="AD66" s="109">
        <v>11.722191358024691</v>
      </c>
      <c r="AE66" s="109">
        <v>0</v>
      </c>
      <c r="AF66" s="109">
        <v>5</v>
      </c>
      <c r="AG66" s="109">
        <v>16.66</v>
      </c>
      <c r="AH66" s="109">
        <v>23.362499999999997</v>
      </c>
      <c r="AI66" s="109">
        <v>0</v>
      </c>
      <c r="AJ66" s="109">
        <v>7.2497561976686917</v>
      </c>
      <c r="AK66" s="109">
        <v>34.81</v>
      </c>
      <c r="AL66" s="109">
        <v>1.39</v>
      </c>
      <c r="AM66" s="109">
        <v>2.02</v>
      </c>
      <c r="AN66" s="109">
        <v>3.91</v>
      </c>
      <c r="AO66" s="109">
        <v>1.38</v>
      </c>
      <c r="AP66" s="109">
        <v>12.266110189540553</v>
      </c>
      <c r="AQ66" s="109">
        <v>0</v>
      </c>
      <c r="AR66" s="185">
        <v>13.596540110226577</v>
      </c>
      <c r="AS66" s="109"/>
      <c r="AT66" s="184">
        <v>62</v>
      </c>
      <c r="AU66" s="109">
        <f>CO66*POLICY!$K63</f>
        <v>0</v>
      </c>
      <c r="AV66" s="109">
        <f>CP66*POLICY!$K63</f>
        <v>0</v>
      </c>
      <c r="AW66" s="109">
        <f>CQ66*POLICY!$K63</f>
        <v>0</v>
      </c>
      <c r="AX66" s="109">
        <f>CR66*POLICY!$K63</f>
        <v>0</v>
      </c>
      <c r="AY66" s="109">
        <f>CS66*POLICY!$K63</f>
        <v>0</v>
      </c>
      <c r="AZ66" s="109">
        <f>CT66*POLICY!$K63</f>
        <v>0</v>
      </c>
      <c r="BA66" s="109">
        <f>CU66*POLICY!$K63</f>
        <v>0</v>
      </c>
      <c r="BB66" s="109">
        <f>CV66*POLICY!$K63</f>
        <v>0</v>
      </c>
      <c r="BC66" s="109">
        <f>CW66*POLICY!$K63</f>
        <v>0</v>
      </c>
      <c r="BD66" s="109">
        <f>CX66*POLICY!$K63</f>
        <v>0</v>
      </c>
      <c r="BE66" s="109">
        <f>CY66*POLICY!$K63</f>
        <v>0</v>
      </c>
      <c r="BF66" s="109">
        <f>CZ66*POLICY!$K63</f>
        <v>0</v>
      </c>
      <c r="BG66" s="109">
        <f>DA66*POLICY!$K63</f>
        <v>1.43</v>
      </c>
      <c r="BH66" s="109">
        <f>DB66*POLICY!$K63</f>
        <v>4.123473617610804</v>
      </c>
      <c r="BI66" s="109">
        <f>DC66*POLICY!$K63</f>
        <v>0</v>
      </c>
      <c r="BJ66" s="109">
        <f>DD66*POLICY!$K63</f>
        <v>0</v>
      </c>
      <c r="BK66" s="109">
        <f>DE66*POLICY!$K63</f>
        <v>0</v>
      </c>
      <c r="BL66" s="109">
        <f>DF66*POLICY!$K63</f>
        <v>0</v>
      </c>
      <c r="BM66" s="109">
        <f>DG66*POLICY!$K63</f>
        <v>0</v>
      </c>
      <c r="BN66" s="109">
        <f>DH66*POLICY!$K63</f>
        <v>0</v>
      </c>
      <c r="BO66" s="109">
        <f>DI66*POLICY!$K63</f>
        <v>9.2999999999999989</v>
      </c>
      <c r="BP66" s="109">
        <f>DJ66*POLICY!$K63</f>
        <v>0</v>
      </c>
      <c r="BQ66" s="109">
        <f>DK66*POLICY!$K63</f>
        <v>0</v>
      </c>
      <c r="BR66" s="109">
        <f>DL66*POLICY!$K63</f>
        <v>0</v>
      </c>
      <c r="BS66" s="109">
        <f>DM66*POLICY!$K63</f>
        <v>36.813133285984854</v>
      </c>
      <c r="BT66" s="109">
        <f>DN66*POLICY!$K63</f>
        <v>0</v>
      </c>
      <c r="BU66" s="109">
        <f>DO66*POLICY!$K63</f>
        <v>11.722191358024691</v>
      </c>
      <c r="BV66" s="109">
        <f>DP66*POLICY!$K63</f>
        <v>0</v>
      </c>
      <c r="BW66" s="109">
        <f>DQ66*POLICY!$K63</f>
        <v>5</v>
      </c>
      <c r="BX66" s="109">
        <f>DR66*POLICY!$K63</f>
        <v>16.66</v>
      </c>
      <c r="BY66" s="109">
        <f>DS66*POLICY!$K63</f>
        <v>23.362499999999997</v>
      </c>
      <c r="BZ66" s="109">
        <f>DT66*POLICY!$K63</f>
        <v>0</v>
      </c>
      <c r="CA66" s="109">
        <f>DU66*POLICY!$K63</f>
        <v>7.2497561976686917</v>
      </c>
      <c r="CB66" s="109">
        <f>DV66*POLICY!$K63</f>
        <v>34.81</v>
      </c>
      <c r="CC66" s="109">
        <f>DW66*POLICY!$K63</f>
        <v>1.39</v>
      </c>
      <c r="CD66" s="109">
        <f>DX66*POLICY!$K63</f>
        <v>2.02</v>
      </c>
      <c r="CE66" s="109">
        <f>DY66*POLICY!$K63</f>
        <v>3.91</v>
      </c>
      <c r="CF66" s="109">
        <f>DZ66*POLICY!$K63</f>
        <v>1.38</v>
      </c>
      <c r="CG66" s="109">
        <f>EA66*POLICY!$K63</f>
        <v>12.266110189540553</v>
      </c>
      <c r="CH66" s="109">
        <f>EB66*POLICY!$K63</f>
        <v>0</v>
      </c>
      <c r="CI66" s="185">
        <f>EC66*POLICY!$K63</f>
        <v>13.596540110226577</v>
      </c>
      <c r="CJ66" s="109"/>
      <c r="CK66" t="s">
        <v>364</v>
      </c>
      <c r="CL66" s="14" t="s">
        <v>270</v>
      </c>
      <c r="CM66" s="22">
        <v>8</v>
      </c>
      <c r="CN66" s="23">
        <v>62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1.43</v>
      </c>
      <c r="DB66" s="200">
        <v>4.123473617610804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9.2999999999999989</v>
      </c>
      <c r="DJ66" s="200">
        <v>0</v>
      </c>
      <c r="DK66" s="200">
        <v>0</v>
      </c>
      <c r="DL66" s="200">
        <v>0</v>
      </c>
      <c r="DM66" s="200">
        <v>36.813133285984854</v>
      </c>
      <c r="DN66" s="200">
        <v>0</v>
      </c>
      <c r="DO66" s="200">
        <v>11.722191358024691</v>
      </c>
      <c r="DP66" s="200">
        <v>0</v>
      </c>
      <c r="DQ66" s="200">
        <v>5</v>
      </c>
      <c r="DR66" s="200">
        <v>16.66</v>
      </c>
      <c r="DS66" s="200">
        <v>23.362499999999997</v>
      </c>
      <c r="DT66" s="200">
        <v>0</v>
      </c>
      <c r="DU66" s="200">
        <v>7.2497561976686917</v>
      </c>
      <c r="DV66" s="200">
        <v>34.81</v>
      </c>
      <c r="DW66" s="200">
        <v>1.39</v>
      </c>
      <c r="DX66" s="200">
        <v>2.02</v>
      </c>
      <c r="DY66" s="200">
        <v>3.91</v>
      </c>
      <c r="DZ66" s="200">
        <v>1.38</v>
      </c>
      <c r="EA66" s="200">
        <v>12.266110189540553</v>
      </c>
      <c r="EB66" s="200">
        <v>0</v>
      </c>
      <c r="EC66" s="200">
        <v>13.596540110226577</v>
      </c>
    </row>
    <row r="67" spans="1:133" x14ac:dyDescent="0.2">
      <c r="A67" s="69"/>
      <c r="B67" s="62"/>
      <c r="C67" s="110">
        <v>63</v>
      </c>
      <c r="D67" s="109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0</v>
      </c>
      <c r="O67" s="109">
        <v>0</v>
      </c>
      <c r="P67" s="109">
        <v>1.43</v>
      </c>
      <c r="Q67" s="109">
        <v>4.123473617610804</v>
      </c>
      <c r="R67" s="109">
        <v>0</v>
      </c>
      <c r="S67" s="109">
        <v>0</v>
      </c>
      <c r="T67" s="109">
        <v>0</v>
      </c>
      <c r="U67" s="109">
        <v>0</v>
      </c>
      <c r="V67" s="109">
        <v>0</v>
      </c>
      <c r="W67" s="109">
        <v>0</v>
      </c>
      <c r="X67" s="109">
        <v>9.2999999999999989</v>
      </c>
      <c r="Y67" s="109">
        <v>0</v>
      </c>
      <c r="Z67" s="109">
        <v>0</v>
      </c>
      <c r="AA67" s="109">
        <v>0</v>
      </c>
      <c r="AB67" s="109">
        <v>36.813133285984854</v>
      </c>
      <c r="AC67" s="109">
        <v>0</v>
      </c>
      <c r="AD67" s="109">
        <v>11.722191358024691</v>
      </c>
      <c r="AE67" s="109">
        <v>0</v>
      </c>
      <c r="AF67" s="109">
        <v>5</v>
      </c>
      <c r="AG67" s="109">
        <v>16.66</v>
      </c>
      <c r="AH67" s="109">
        <v>23.362499999999997</v>
      </c>
      <c r="AI67" s="109">
        <v>0</v>
      </c>
      <c r="AJ67" s="109">
        <v>7.2497561976686917</v>
      </c>
      <c r="AK67" s="109">
        <v>34.81</v>
      </c>
      <c r="AL67" s="109">
        <v>1.39</v>
      </c>
      <c r="AM67" s="109">
        <v>2.02</v>
      </c>
      <c r="AN67" s="109">
        <v>3.91</v>
      </c>
      <c r="AO67" s="109">
        <v>1.38</v>
      </c>
      <c r="AP67" s="109">
        <v>12.266110189540553</v>
      </c>
      <c r="AQ67" s="109">
        <v>0</v>
      </c>
      <c r="AR67" s="185">
        <v>13.596540110226577</v>
      </c>
      <c r="AS67" s="109"/>
      <c r="AT67" s="184">
        <v>63</v>
      </c>
      <c r="AU67" s="109">
        <f>CO67*POLICY!$K64</f>
        <v>0</v>
      </c>
      <c r="AV67" s="109">
        <f>CP67*POLICY!$K64</f>
        <v>0</v>
      </c>
      <c r="AW67" s="109">
        <f>CQ67*POLICY!$K64</f>
        <v>0</v>
      </c>
      <c r="AX67" s="109">
        <f>CR67*POLICY!$K64</f>
        <v>0</v>
      </c>
      <c r="AY67" s="109">
        <f>CS67*POLICY!$K64</f>
        <v>0</v>
      </c>
      <c r="AZ67" s="109">
        <f>CT67*POLICY!$K64</f>
        <v>0</v>
      </c>
      <c r="BA67" s="109">
        <f>CU67*POLICY!$K64</f>
        <v>0</v>
      </c>
      <c r="BB67" s="109">
        <f>CV67*POLICY!$K64</f>
        <v>0</v>
      </c>
      <c r="BC67" s="109">
        <f>CW67*POLICY!$K64</f>
        <v>0</v>
      </c>
      <c r="BD67" s="109">
        <f>CX67*POLICY!$K64</f>
        <v>0</v>
      </c>
      <c r="BE67" s="109">
        <f>CY67*POLICY!$K64</f>
        <v>0</v>
      </c>
      <c r="BF67" s="109">
        <f>CZ67*POLICY!$K64</f>
        <v>0</v>
      </c>
      <c r="BG67" s="109">
        <f>DA67*POLICY!$K64</f>
        <v>1.43</v>
      </c>
      <c r="BH67" s="109">
        <f>DB67*POLICY!$K64</f>
        <v>4.123473617610804</v>
      </c>
      <c r="BI67" s="109">
        <f>DC67*POLICY!$K64</f>
        <v>0</v>
      </c>
      <c r="BJ67" s="109">
        <f>DD67*POLICY!$K64</f>
        <v>0</v>
      </c>
      <c r="BK67" s="109">
        <f>DE67*POLICY!$K64</f>
        <v>0</v>
      </c>
      <c r="BL67" s="109">
        <f>DF67*POLICY!$K64</f>
        <v>0</v>
      </c>
      <c r="BM67" s="109">
        <f>DG67*POLICY!$K64</f>
        <v>0</v>
      </c>
      <c r="BN67" s="109">
        <f>DH67*POLICY!$K64</f>
        <v>0</v>
      </c>
      <c r="BO67" s="109">
        <f>DI67*POLICY!$K64</f>
        <v>9.2999999999999989</v>
      </c>
      <c r="BP67" s="109">
        <f>DJ67*POLICY!$K64</f>
        <v>0</v>
      </c>
      <c r="BQ67" s="109">
        <f>DK67*POLICY!$K64</f>
        <v>0</v>
      </c>
      <c r="BR67" s="109">
        <f>DL67*POLICY!$K64</f>
        <v>0</v>
      </c>
      <c r="BS67" s="109">
        <f>DM67*POLICY!$K64</f>
        <v>36.813133285984854</v>
      </c>
      <c r="BT67" s="109">
        <f>DN67*POLICY!$K64</f>
        <v>0</v>
      </c>
      <c r="BU67" s="109">
        <f>DO67*POLICY!$K64</f>
        <v>11.722191358024691</v>
      </c>
      <c r="BV67" s="109">
        <f>DP67*POLICY!$K64</f>
        <v>0</v>
      </c>
      <c r="BW67" s="109">
        <f>DQ67*POLICY!$K64</f>
        <v>5</v>
      </c>
      <c r="BX67" s="109">
        <f>DR67*POLICY!$K64</f>
        <v>16.66</v>
      </c>
      <c r="BY67" s="109">
        <f>DS67*POLICY!$K64</f>
        <v>23.362499999999997</v>
      </c>
      <c r="BZ67" s="109">
        <f>DT67*POLICY!$K64</f>
        <v>0</v>
      </c>
      <c r="CA67" s="109">
        <f>DU67*POLICY!$K64</f>
        <v>7.2497561976686917</v>
      </c>
      <c r="CB67" s="109">
        <f>DV67*POLICY!$K64</f>
        <v>34.81</v>
      </c>
      <c r="CC67" s="109">
        <f>DW67*POLICY!$K64</f>
        <v>1.39</v>
      </c>
      <c r="CD67" s="109">
        <f>DX67*POLICY!$K64</f>
        <v>2.02</v>
      </c>
      <c r="CE67" s="109">
        <f>DY67*POLICY!$K64</f>
        <v>3.91</v>
      </c>
      <c r="CF67" s="109">
        <f>DZ67*POLICY!$K64</f>
        <v>1.38</v>
      </c>
      <c r="CG67" s="109">
        <f>EA67*POLICY!$K64</f>
        <v>12.266110189540553</v>
      </c>
      <c r="CH67" s="109">
        <f>EB67*POLICY!$K64</f>
        <v>0</v>
      </c>
      <c r="CI67" s="185">
        <f>EC67*POLICY!$K64</f>
        <v>13.596540110226577</v>
      </c>
      <c r="CJ67" s="109"/>
      <c r="CK67" t="s">
        <v>366</v>
      </c>
      <c r="CL67" s="14" t="s">
        <v>270</v>
      </c>
      <c r="CM67" s="22">
        <v>8</v>
      </c>
      <c r="CN67" s="23">
        <v>63</v>
      </c>
      <c r="CO67" s="200">
        <v>0</v>
      </c>
      <c r="CP67" s="200">
        <v>0</v>
      </c>
      <c r="CQ67" s="200">
        <v>0</v>
      </c>
      <c r="CR67" s="200">
        <v>0</v>
      </c>
      <c r="CS67" s="200">
        <v>0</v>
      </c>
      <c r="CT67" s="200">
        <v>0</v>
      </c>
      <c r="CU67" s="200">
        <v>0</v>
      </c>
      <c r="CV67" s="200">
        <v>0</v>
      </c>
      <c r="CW67" s="200">
        <v>0</v>
      </c>
      <c r="CX67" s="200">
        <v>0</v>
      </c>
      <c r="CY67" s="200">
        <v>0</v>
      </c>
      <c r="CZ67" s="200">
        <v>0</v>
      </c>
      <c r="DA67" s="200">
        <v>1.43</v>
      </c>
      <c r="DB67" s="200">
        <v>4.123473617610804</v>
      </c>
      <c r="DC67" s="200">
        <v>0</v>
      </c>
      <c r="DD67" s="200">
        <v>0</v>
      </c>
      <c r="DE67" s="200">
        <v>0</v>
      </c>
      <c r="DF67" s="200">
        <v>0</v>
      </c>
      <c r="DG67" s="200">
        <v>0</v>
      </c>
      <c r="DH67" s="200">
        <v>0</v>
      </c>
      <c r="DI67" s="200">
        <v>9.2999999999999989</v>
      </c>
      <c r="DJ67" s="200">
        <v>0</v>
      </c>
      <c r="DK67" s="200">
        <v>0</v>
      </c>
      <c r="DL67" s="200">
        <v>0</v>
      </c>
      <c r="DM67" s="200">
        <v>36.813133285984854</v>
      </c>
      <c r="DN67" s="200">
        <v>0</v>
      </c>
      <c r="DO67" s="200">
        <v>11.722191358024691</v>
      </c>
      <c r="DP67" s="200">
        <v>0</v>
      </c>
      <c r="DQ67" s="200">
        <v>5</v>
      </c>
      <c r="DR67" s="200">
        <v>16.66</v>
      </c>
      <c r="DS67" s="200">
        <v>23.362499999999997</v>
      </c>
      <c r="DT67" s="200">
        <v>0</v>
      </c>
      <c r="DU67" s="200">
        <v>7.2497561976686917</v>
      </c>
      <c r="DV67" s="200">
        <v>34.81</v>
      </c>
      <c r="DW67" s="200">
        <v>1.39</v>
      </c>
      <c r="DX67" s="200">
        <v>2.02</v>
      </c>
      <c r="DY67" s="200">
        <v>3.91</v>
      </c>
      <c r="DZ67" s="200">
        <v>1.38</v>
      </c>
      <c r="EA67" s="200">
        <v>12.266110189540553</v>
      </c>
      <c r="EB67" s="200">
        <v>0</v>
      </c>
      <c r="EC67" s="200">
        <v>13.596540110226577</v>
      </c>
    </row>
    <row r="68" spans="1:133" x14ac:dyDescent="0.2">
      <c r="A68" s="69"/>
      <c r="B68" s="62"/>
      <c r="C68" s="110">
        <v>64</v>
      </c>
      <c r="D68" s="109">
        <v>0</v>
      </c>
      <c r="E68" s="109">
        <v>0</v>
      </c>
      <c r="F68" s="109">
        <v>0</v>
      </c>
      <c r="G68" s="109">
        <v>0</v>
      </c>
      <c r="H68" s="109">
        <v>29.421052631578949</v>
      </c>
      <c r="I68" s="109">
        <v>0</v>
      </c>
      <c r="J68" s="109">
        <v>0</v>
      </c>
      <c r="K68" s="109">
        <v>0</v>
      </c>
      <c r="L68" s="109">
        <v>0</v>
      </c>
      <c r="M68" s="109">
        <v>14.83</v>
      </c>
      <c r="N68" s="109">
        <v>0</v>
      </c>
      <c r="O68" s="109">
        <v>89.43912188349627</v>
      </c>
      <c r="P68" s="109">
        <v>1.43</v>
      </c>
      <c r="Q68" s="109">
        <v>0</v>
      </c>
      <c r="R68" s="109">
        <v>236.52173913043478</v>
      </c>
      <c r="S68" s="109">
        <v>30.311349693251532</v>
      </c>
      <c r="T68" s="109">
        <v>0</v>
      </c>
      <c r="U68" s="109">
        <v>24</v>
      </c>
      <c r="V68" s="109">
        <v>0</v>
      </c>
      <c r="W68" s="109">
        <v>0</v>
      </c>
      <c r="X68" s="109">
        <v>48.518323353293418</v>
      </c>
      <c r="Y68" s="109">
        <v>133.2258064516129</v>
      </c>
      <c r="Z68" s="109">
        <v>0</v>
      </c>
      <c r="AA68" s="109">
        <v>12.25</v>
      </c>
      <c r="AB68" s="109">
        <v>0</v>
      </c>
      <c r="AC68" s="109">
        <v>77.909256631764222</v>
      </c>
      <c r="AD68" s="109">
        <v>32.835157232704404</v>
      </c>
      <c r="AE68" s="109">
        <v>49.958525345622121</v>
      </c>
      <c r="AF68" s="109">
        <v>0</v>
      </c>
      <c r="AG68" s="109">
        <v>0</v>
      </c>
      <c r="AH68" s="109">
        <v>23.362499999999997</v>
      </c>
      <c r="AI68" s="109">
        <v>0</v>
      </c>
      <c r="AJ68" s="109">
        <v>0</v>
      </c>
      <c r="AK68" s="109">
        <v>71.373056994818654</v>
      </c>
      <c r="AL68" s="109">
        <v>1.39</v>
      </c>
      <c r="AM68" s="109">
        <v>2.02</v>
      </c>
      <c r="AN68" s="109">
        <v>3.91</v>
      </c>
      <c r="AO68" s="109">
        <v>1.38</v>
      </c>
      <c r="AP68" s="109">
        <v>35.698974943052391</v>
      </c>
      <c r="AQ68" s="109">
        <v>75</v>
      </c>
      <c r="AR68" s="185">
        <v>26</v>
      </c>
      <c r="AS68" s="109"/>
      <c r="AT68" s="184">
        <v>64</v>
      </c>
      <c r="AU68" s="109">
        <f>CO68*POLICY!$K65</f>
        <v>0</v>
      </c>
      <c r="AV68" s="109">
        <f>CP68*POLICY!$K65</f>
        <v>0</v>
      </c>
      <c r="AW68" s="109">
        <f>CQ68*POLICY!$K65</f>
        <v>0</v>
      </c>
      <c r="AX68" s="109">
        <f>CR68*POLICY!$K65</f>
        <v>0</v>
      </c>
      <c r="AY68" s="109">
        <f>CS68*POLICY!$K65</f>
        <v>29.421052631578949</v>
      </c>
      <c r="AZ68" s="109">
        <f>CT68*POLICY!$K65</f>
        <v>0</v>
      </c>
      <c r="BA68" s="109">
        <f>CU68*POLICY!$K65</f>
        <v>0</v>
      </c>
      <c r="BB68" s="109">
        <f>CV68*POLICY!$K65</f>
        <v>0</v>
      </c>
      <c r="BC68" s="109">
        <f>CW68*POLICY!$K65</f>
        <v>0</v>
      </c>
      <c r="BD68" s="109">
        <f>CX68*POLICY!$K65</f>
        <v>14.83</v>
      </c>
      <c r="BE68" s="109">
        <f>CY68*POLICY!$K65</f>
        <v>0</v>
      </c>
      <c r="BF68" s="109">
        <f>CZ68*POLICY!$K65</f>
        <v>89.43912188349627</v>
      </c>
      <c r="BG68" s="109">
        <f>DA68*POLICY!$K65</f>
        <v>1.43</v>
      </c>
      <c r="BH68" s="109">
        <f>DB68*POLICY!$K65</f>
        <v>0</v>
      </c>
      <c r="BI68" s="109">
        <f>DC68*POLICY!$K65</f>
        <v>236.52173913043478</v>
      </c>
      <c r="BJ68" s="109">
        <f>DD68*POLICY!$K65</f>
        <v>30.311349693251532</v>
      </c>
      <c r="BK68" s="109">
        <f>DE68*POLICY!$K65</f>
        <v>0</v>
      </c>
      <c r="BL68" s="109">
        <f>DF68*POLICY!$K65</f>
        <v>24</v>
      </c>
      <c r="BM68" s="109">
        <f>DG68*POLICY!$K65</f>
        <v>0</v>
      </c>
      <c r="BN68" s="109">
        <f>DH68*POLICY!$K65</f>
        <v>0</v>
      </c>
      <c r="BO68" s="109">
        <f>DI68*POLICY!$K65</f>
        <v>48.518323353293418</v>
      </c>
      <c r="BP68" s="109">
        <f>DJ68*POLICY!$K65</f>
        <v>133.2258064516129</v>
      </c>
      <c r="BQ68" s="109">
        <f>DK68*POLICY!$K65</f>
        <v>0</v>
      </c>
      <c r="BR68" s="109">
        <f>DL68*POLICY!$K65</f>
        <v>12.25</v>
      </c>
      <c r="BS68" s="109">
        <f>DM68*POLICY!$K65</f>
        <v>0</v>
      </c>
      <c r="BT68" s="109">
        <f>DN68*POLICY!$K65</f>
        <v>77.909256631764222</v>
      </c>
      <c r="BU68" s="109">
        <f>DO68*POLICY!$K65</f>
        <v>32.835157232704404</v>
      </c>
      <c r="BV68" s="109">
        <f>DP68*POLICY!$K65</f>
        <v>49.958525345622121</v>
      </c>
      <c r="BW68" s="109">
        <f>DQ68*POLICY!$K65</f>
        <v>0</v>
      </c>
      <c r="BX68" s="109">
        <f>DR68*POLICY!$K65</f>
        <v>0</v>
      </c>
      <c r="BY68" s="109">
        <f>DS68*POLICY!$K65</f>
        <v>23.362499999999997</v>
      </c>
      <c r="BZ68" s="109">
        <f>DT68*POLICY!$K65</f>
        <v>0</v>
      </c>
      <c r="CA68" s="109">
        <f>DU68*POLICY!$K65</f>
        <v>0</v>
      </c>
      <c r="CB68" s="109">
        <f>DV68*POLICY!$K65</f>
        <v>71.373056994818654</v>
      </c>
      <c r="CC68" s="109">
        <f>DW68*POLICY!$K65</f>
        <v>1.39</v>
      </c>
      <c r="CD68" s="109">
        <f>DX68*POLICY!$K65</f>
        <v>2.02</v>
      </c>
      <c r="CE68" s="109">
        <f>DY68*POLICY!$K65</f>
        <v>3.91</v>
      </c>
      <c r="CF68" s="109">
        <f>DZ68*POLICY!$K65</f>
        <v>1.38</v>
      </c>
      <c r="CG68" s="109">
        <f>EA68*POLICY!$K65</f>
        <v>35.698974943052391</v>
      </c>
      <c r="CH68" s="109">
        <f>EB68*POLICY!$K65</f>
        <v>75</v>
      </c>
      <c r="CI68" s="185">
        <f>EC68*POLICY!$K65</f>
        <v>26</v>
      </c>
      <c r="CJ68" s="109"/>
      <c r="CK68" t="s">
        <v>361</v>
      </c>
      <c r="CL68" s="14" t="s">
        <v>192</v>
      </c>
      <c r="CM68" s="22">
        <v>9</v>
      </c>
      <c r="CN68" s="23">
        <v>64</v>
      </c>
      <c r="CO68" s="200">
        <v>0</v>
      </c>
      <c r="CP68" s="200">
        <v>0</v>
      </c>
      <c r="CQ68" s="200">
        <v>0</v>
      </c>
      <c r="CR68" s="200">
        <v>0</v>
      </c>
      <c r="CS68" s="200">
        <v>29.421052631578949</v>
      </c>
      <c r="CT68" s="200">
        <v>0</v>
      </c>
      <c r="CU68" s="200">
        <v>0</v>
      </c>
      <c r="CV68" s="200">
        <v>0</v>
      </c>
      <c r="CW68" s="200">
        <v>0</v>
      </c>
      <c r="CX68" s="200">
        <v>14.83</v>
      </c>
      <c r="CY68" s="200">
        <v>0</v>
      </c>
      <c r="CZ68" s="200">
        <v>89.43912188349627</v>
      </c>
      <c r="DA68" s="200">
        <v>1.43</v>
      </c>
      <c r="DB68" s="200">
        <v>0</v>
      </c>
      <c r="DC68" s="200">
        <v>236.52173913043478</v>
      </c>
      <c r="DD68" s="200">
        <v>30.311349693251532</v>
      </c>
      <c r="DE68" s="200">
        <v>0</v>
      </c>
      <c r="DF68" s="200">
        <v>24</v>
      </c>
      <c r="DG68" s="200">
        <v>0</v>
      </c>
      <c r="DH68" s="200">
        <v>0</v>
      </c>
      <c r="DI68" s="200">
        <v>48.518323353293418</v>
      </c>
      <c r="DJ68" s="200">
        <v>133.2258064516129</v>
      </c>
      <c r="DK68" s="200">
        <v>0</v>
      </c>
      <c r="DL68" s="200">
        <v>12.25</v>
      </c>
      <c r="DM68" s="200">
        <v>0</v>
      </c>
      <c r="DN68" s="200">
        <v>77.909256631764222</v>
      </c>
      <c r="DO68" s="200">
        <v>32.835157232704404</v>
      </c>
      <c r="DP68" s="200">
        <v>49.958525345622121</v>
      </c>
      <c r="DQ68" s="200">
        <v>0</v>
      </c>
      <c r="DR68" s="200">
        <v>0</v>
      </c>
      <c r="DS68" s="200">
        <v>23.362499999999997</v>
      </c>
      <c r="DT68" s="200">
        <v>0</v>
      </c>
      <c r="DU68" s="200">
        <v>0</v>
      </c>
      <c r="DV68" s="200">
        <v>71.373056994818654</v>
      </c>
      <c r="DW68" s="200">
        <v>1.39</v>
      </c>
      <c r="DX68" s="200">
        <v>2.02</v>
      </c>
      <c r="DY68" s="200">
        <v>3.91</v>
      </c>
      <c r="DZ68" s="200">
        <v>1.38</v>
      </c>
      <c r="EA68" s="200">
        <v>35.698974943052391</v>
      </c>
      <c r="EB68" s="200">
        <v>75</v>
      </c>
      <c r="EC68" s="200">
        <v>26</v>
      </c>
    </row>
    <row r="69" spans="1:133" x14ac:dyDescent="0.2">
      <c r="A69" s="69"/>
      <c r="B69" s="62"/>
      <c r="C69" s="110">
        <v>65</v>
      </c>
      <c r="D69" s="109">
        <v>0</v>
      </c>
      <c r="E69" s="109">
        <v>0</v>
      </c>
      <c r="F69" s="109">
        <v>0</v>
      </c>
      <c r="G69" s="109">
        <v>0</v>
      </c>
      <c r="H69" s="109">
        <v>29.421052631578949</v>
      </c>
      <c r="I69" s="109">
        <v>0</v>
      </c>
      <c r="J69" s="109">
        <v>0</v>
      </c>
      <c r="K69" s="109">
        <v>0</v>
      </c>
      <c r="L69" s="109">
        <v>0</v>
      </c>
      <c r="M69" s="109">
        <v>14.83</v>
      </c>
      <c r="N69" s="109">
        <v>0</v>
      </c>
      <c r="O69" s="109">
        <v>89.43912188349627</v>
      </c>
      <c r="P69" s="109">
        <v>1.43</v>
      </c>
      <c r="Q69" s="109">
        <v>0</v>
      </c>
      <c r="R69" s="109">
        <v>236.52173913043478</v>
      </c>
      <c r="S69" s="109">
        <v>30.311349693251532</v>
      </c>
      <c r="T69" s="109">
        <v>0</v>
      </c>
      <c r="U69" s="109">
        <v>24</v>
      </c>
      <c r="V69" s="109">
        <v>0</v>
      </c>
      <c r="W69" s="109">
        <v>0</v>
      </c>
      <c r="X69" s="109">
        <v>48.518323353293418</v>
      </c>
      <c r="Y69" s="109">
        <v>133.2258064516129</v>
      </c>
      <c r="Z69" s="109">
        <v>0</v>
      </c>
      <c r="AA69" s="109">
        <v>12.25</v>
      </c>
      <c r="AB69" s="109">
        <v>0</v>
      </c>
      <c r="AC69" s="109">
        <v>77.909256631764222</v>
      </c>
      <c r="AD69" s="109">
        <v>32.835157232704404</v>
      </c>
      <c r="AE69" s="109">
        <v>49.958525345622121</v>
      </c>
      <c r="AF69" s="109">
        <v>0</v>
      </c>
      <c r="AG69" s="109">
        <v>0</v>
      </c>
      <c r="AH69" s="109">
        <v>23.362499999999997</v>
      </c>
      <c r="AI69" s="109">
        <v>0</v>
      </c>
      <c r="AJ69" s="109">
        <v>0</v>
      </c>
      <c r="AK69" s="109">
        <v>71.373056994818654</v>
      </c>
      <c r="AL69" s="109">
        <v>1.39</v>
      </c>
      <c r="AM69" s="109">
        <v>2.02</v>
      </c>
      <c r="AN69" s="109">
        <v>3.91</v>
      </c>
      <c r="AO69" s="109">
        <v>1.38</v>
      </c>
      <c r="AP69" s="109">
        <v>35.698974943052391</v>
      </c>
      <c r="AQ69" s="109">
        <v>75</v>
      </c>
      <c r="AR69" s="185">
        <v>26</v>
      </c>
      <c r="AS69" s="109"/>
      <c r="AT69" s="184">
        <v>65</v>
      </c>
      <c r="AU69" s="109">
        <f>CO69*POLICY!$K66</f>
        <v>0</v>
      </c>
      <c r="AV69" s="109">
        <f>CP69*POLICY!$K66</f>
        <v>0</v>
      </c>
      <c r="AW69" s="109">
        <f>CQ69*POLICY!$K66</f>
        <v>0</v>
      </c>
      <c r="AX69" s="109">
        <f>CR69*POLICY!$K66</f>
        <v>0</v>
      </c>
      <c r="AY69" s="109">
        <f>CS69*POLICY!$K66</f>
        <v>29.421052631578949</v>
      </c>
      <c r="AZ69" s="109">
        <f>CT69*POLICY!$K66</f>
        <v>0</v>
      </c>
      <c r="BA69" s="109">
        <f>CU69*POLICY!$K66</f>
        <v>0</v>
      </c>
      <c r="BB69" s="109">
        <f>CV69*POLICY!$K66</f>
        <v>0</v>
      </c>
      <c r="BC69" s="109">
        <f>CW69*POLICY!$K66</f>
        <v>0</v>
      </c>
      <c r="BD69" s="109">
        <f>CX69*POLICY!$K66</f>
        <v>14.83</v>
      </c>
      <c r="BE69" s="109">
        <f>CY69*POLICY!$K66</f>
        <v>0</v>
      </c>
      <c r="BF69" s="109">
        <f>CZ69*POLICY!$K66</f>
        <v>89.43912188349627</v>
      </c>
      <c r="BG69" s="109">
        <f>DA69*POLICY!$K66</f>
        <v>1.43</v>
      </c>
      <c r="BH69" s="109">
        <f>DB69*POLICY!$K66</f>
        <v>0</v>
      </c>
      <c r="BI69" s="109">
        <f>DC69*POLICY!$K66</f>
        <v>236.52173913043478</v>
      </c>
      <c r="BJ69" s="109">
        <f>DD69*POLICY!$K66</f>
        <v>30.311349693251532</v>
      </c>
      <c r="BK69" s="109">
        <f>DE69*POLICY!$K66</f>
        <v>0</v>
      </c>
      <c r="BL69" s="109">
        <f>DF69*POLICY!$K66</f>
        <v>24</v>
      </c>
      <c r="BM69" s="109">
        <f>DG69*POLICY!$K66</f>
        <v>0</v>
      </c>
      <c r="BN69" s="109">
        <f>DH69*POLICY!$K66</f>
        <v>0</v>
      </c>
      <c r="BO69" s="109">
        <f>DI69*POLICY!$K66</f>
        <v>48.518323353293418</v>
      </c>
      <c r="BP69" s="109">
        <f>DJ69*POLICY!$K66</f>
        <v>133.2258064516129</v>
      </c>
      <c r="BQ69" s="109">
        <f>DK69*POLICY!$K66</f>
        <v>0</v>
      </c>
      <c r="BR69" s="109">
        <f>DL69*POLICY!$K66</f>
        <v>12.25</v>
      </c>
      <c r="BS69" s="109">
        <f>DM69*POLICY!$K66</f>
        <v>0</v>
      </c>
      <c r="BT69" s="109">
        <f>DN69*POLICY!$K66</f>
        <v>77.909256631764222</v>
      </c>
      <c r="BU69" s="109">
        <f>DO69*POLICY!$K66</f>
        <v>32.835157232704404</v>
      </c>
      <c r="BV69" s="109">
        <f>DP69*POLICY!$K66</f>
        <v>49.958525345622121</v>
      </c>
      <c r="BW69" s="109">
        <f>DQ69*POLICY!$K66</f>
        <v>0</v>
      </c>
      <c r="BX69" s="109">
        <f>DR69*POLICY!$K66</f>
        <v>0</v>
      </c>
      <c r="BY69" s="109">
        <f>DS69*POLICY!$K66</f>
        <v>23.362499999999997</v>
      </c>
      <c r="BZ69" s="109">
        <f>DT69*POLICY!$K66</f>
        <v>0</v>
      </c>
      <c r="CA69" s="109">
        <f>DU69*POLICY!$K66</f>
        <v>0</v>
      </c>
      <c r="CB69" s="109">
        <f>DV69*POLICY!$K66</f>
        <v>71.373056994818654</v>
      </c>
      <c r="CC69" s="109">
        <f>DW69*POLICY!$K66</f>
        <v>1.39</v>
      </c>
      <c r="CD69" s="109">
        <f>DX69*POLICY!$K66</f>
        <v>2.02</v>
      </c>
      <c r="CE69" s="109">
        <f>DY69*POLICY!$K66</f>
        <v>3.91</v>
      </c>
      <c r="CF69" s="109">
        <f>DZ69*POLICY!$K66</f>
        <v>1.38</v>
      </c>
      <c r="CG69" s="109">
        <f>EA69*POLICY!$K66</f>
        <v>35.698974943052391</v>
      </c>
      <c r="CH69" s="109">
        <f>EB69*POLICY!$K66</f>
        <v>75</v>
      </c>
      <c r="CI69" s="185">
        <f>EC69*POLICY!$K66</f>
        <v>26</v>
      </c>
      <c r="CJ69" s="109"/>
      <c r="CK69" t="s">
        <v>361</v>
      </c>
      <c r="CL69" s="14" t="s">
        <v>188</v>
      </c>
      <c r="CM69" s="22">
        <v>9</v>
      </c>
      <c r="CN69" s="23">
        <v>65</v>
      </c>
      <c r="CO69" s="200">
        <v>0</v>
      </c>
      <c r="CP69" s="200">
        <v>0</v>
      </c>
      <c r="CQ69" s="200">
        <v>0</v>
      </c>
      <c r="CR69" s="200">
        <v>0</v>
      </c>
      <c r="CS69" s="200">
        <v>29.421052631578949</v>
      </c>
      <c r="CT69" s="200">
        <v>0</v>
      </c>
      <c r="CU69" s="200">
        <v>0</v>
      </c>
      <c r="CV69" s="200">
        <v>0</v>
      </c>
      <c r="CW69" s="200">
        <v>0</v>
      </c>
      <c r="CX69" s="200">
        <v>14.83</v>
      </c>
      <c r="CY69" s="200">
        <v>0</v>
      </c>
      <c r="CZ69" s="200">
        <v>89.43912188349627</v>
      </c>
      <c r="DA69" s="200">
        <v>1.43</v>
      </c>
      <c r="DB69" s="200">
        <v>0</v>
      </c>
      <c r="DC69" s="200">
        <v>236.52173913043478</v>
      </c>
      <c r="DD69" s="200">
        <v>30.311349693251532</v>
      </c>
      <c r="DE69" s="200">
        <v>0</v>
      </c>
      <c r="DF69" s="200">
        <v>24</v>
      </c>
      <c r="DG69" s="200">
        <v>0</v>
      </c>
      <c r="DH69" s="200">
        <v>0</v>
      </c>
      <c r="DI69" s="200">
        <v>48.518323353293418</v>
      </c>
      <c r="DJ69" s="200">
        <v>133.2258064516129</v>
      </c>
      <c r="DK69" s="200">
        <v>0</v>
      </c>
      <c r="DL69" s="200">
        <v>12.25</v>
      </c>
      <c r="DM69" s="200">
        <v>0</v>
      </c>
      <c r="DN69" s="200">
        <v>77.909256631764222</v>
      </c>
      <c r="DO69" s="200">
        <v>32.835157232704404</v>
      </c>
      <c r="DP69" s="200">
        <v>49.958525345622121</v>
      </c>
      <c r="DQ69" s="200">
        <v>0</v>
      </c>
      <c r="DR69" s="200">
        <v>0</v>
      </c>
      <c r="DS69" s="200">
        <v>23.362499999999997</v>
      </c>
      <c r="DT69" s="200">
        <v>0</v>
      </c>
      <c r="DU69" s="200">
        <v>0</v>
      </c>
      <c r="DV69" s="200">
        <v>71.373056994818654</v>
      </c>
      <c r="DW69" s="200">
        <v>1.39</v>
      </c>
      <c r="DX69" s="200">
        <v>2.02</v>
      </c>
      <c r="DY69" s="200">
        <v>3.91</v>
      </c>
      <c r="DZ69" s="200">
        <v>1.38</v>
      </c>
      <c r="EA69" s="200">
        <v>35.698974943052391</v>
      </c>
      <c r="EB69" s="200">
        <v>75</v>
      </c>
      <c r="EC69" s="200">
        <v>26</v>
      </c>
    </row>
    <row r="70" spans="1:133" x14ac:dyDescent="0.2">
      <c r="A70" s="69"/>
      <c r="B70" s="62"/>
      <c r="C70" s="110">
        <v>66</v>
      </c>
      <c r="D70" s="109">
        <v>0</v>
      </c>
      <c r="E70" s="109">
        <v>0</v>
      </c>
      <c r="F70" s="109">
        <v>0</v>
      </c>
      <c r="G70" s="109">
        <v>0</v>
      </c>
      <c r="H70" s="109">
        <v>29.421052631578949</v>
      </c>
      <c r="I70" s="109">
        <v>0</v>
      </c>
      <c r="J70" s="109">
        <v>0</v>
      </c>
      <c r="K70" s="109">
        <v>0</v>
      </c>
      <c r="L70" s="109">
        <v>0</v>
      </c>
      <c r="M70" s="109">
        <v>14.83</v>
      </c>
      <c r="N70" s="109">
        <v>0</v>
      </c>
      <c r="O70" s="109">
        <v>89.43912188349627</v>
      </c>
      <c r="P70" s="109">
        <v>1.43</v>
      </c>
      <c r="Q70" s="109">
        <v>0</v>
      </c>
      <c r="R70" s="109">
        <v>236.52173913043478</v>
      </c>
      <c r="S70" s="109">
        <v>30.311349693251532</v>
      </c>
      <c r="T70" s="109">
        <v>0</v>
      </c>
      <c r="U70" s="109">
        <v>24</v>
      </c>
      <c r="V70" s="109">
        <v>0</v>
      </c>
      <c r="W70" s="109">
        <v>0</v>
      </c>
      <c r="X70" s="109">
        <v>48.518323353293418</v>
      </c>
      <c r="Y70" s="109">
        <v>133.2258064516129</v>
      </c>
      <c r="Z70" s="109">
        <v>0</v>
      </c>
      <c r="AA70" s="109">
        <v>12.25</v>
      </c>
      <c r="AB70" s="109">
        <v>0</v>
      </c>
      <c r="AC70" s="109">
        <v>77.909256631764222</v>
      </c>
      <c r="AD70" s="109">
        <v>32.835157232704404</v>
      </c>
      <c r="AE70" s="109">
        <v>49.958525345622121</v>
      </c>
      <c r="AF70" s="109">
        <v>0</v>
      </c>
      <c r="AG70" s="109">
        <v>0</v>
      </c>
      <c r="AH70" s="109">
        <v>23.362499999999997</v>
      </c>
      <c r="AI70" s="109">
        <v>0</v>
      </c>
      <c r="AJ70" s="109">
        <v>0</v>
      </c>
      <c r="AK70" s="109">
        <v>71.373056994818654</v>
      </c>
      <c r="AL70" s="109">
        <v>1.39</v>
      </c>
      <c r="AM70" s="109">
        <v>2.02</v>
      </c>
      <c r="AN70" s="109">
        <v>3.91</v>
      </c>
      <c r="AO70" s="109">
        <v>1.38</v>
      </c>
      <c r="AP70" s="109">
        <v>35.698974943052391</v>
      </c>
      <c r="AQ70" s="109">
        <v>75</v>
      </c>
      <c r="AR70" s="185">
        <v>26</v>
      </c>
      <c r="AS70" s="109"/>
      <c r="AT70" s="184">
        <v>66</v>
      </c>
      <c r="AU70" s="109">
        <f>CO70*POLICY!$K67</f>
        <v>0</v>
      </c>
      <c r="AV70" s="109">
        <f>CP70*POLICY!$K67</f>
        <v>0</v>
      </c>
      <c r="AW70" s="109">
        <f>CQ70*POLICY!$K67</f>
        <v>0</v>
      </c>
      <c r="AX70" s="109">
        <f>CR70*POLICY!$K67</f>
        <v>0</v>
      </c>
      <c r="AY70" s="109">
        <f>CS70*POLICY!$K67</f>
        <v>29.421052631578949</v>
      </c>
      <c r="AZ70" s="109">
        <f>CT70*POLICY!$K67</f>
        <v>0</v>
      </c>
      <c r="BA70" s="109">
        <f>CU70*POLICY!$K67</f>
        <v>0</v>
      </c>
      <c r="BB70" s="109">
        <f>CV70*POLICY!$K67</f>
        <v>0</v>
      </c>
      <c r="BC70" s="109">
        <f>CW70*POLICY!$K67</f>
        <v>0</v>
      </c>
      <c r="BD70" s="109">
        <f>CX70*POLICY!$K67</f>
        <v>14.83</v>
      </c>
      <c r="BE70" s="109">
        <f>CY70*POLICY!$K67</f>
        <v>0</v>
      </c>
      <c r="BF70" s="109">
        <f>CZ70*POLICY!$K67</f>
        <v>89.43912188349627</v>
      </c>
      <c r="BG70" s="109">
        <f>DA70*POLICY!$K67</f>
        <v>1.43</v>
      </c>
      <c r="BH70" s="109">
        <f>DB70*POLICY!$K67</f>
        <v>0</v>
      </c>
      <c r="BI70" s="109">
        <f>DC70*POLICY!$K67</f>
        <v>236.52173913043478</v>
      </c>
      <c r="BJ70" s="109">
        <f>DD70*POLICY!$K67</f>
        <v>30.311349693251532</v>
      </c>
      <c r="BK70" s="109">
        <f>DE70*POLICY!$K67</f>
        <v>0</v>
      </c>
      <c r="BL70" s="109">
        <f>DF70*POLICY!$K67</f>
        <v>24</v>
      </c>
      <c r="BM70" s="109">
        <f>DG70*POLICY!$K67</f>
        <v>0</v>
      </c>
      <c r="BN70" s="109">
        <f>DH70*POLICY!$K67</f>
        <v>0</v>
      </c>
      <c r="BO70" s="109">
        <f>DI70*POLICY!$K67</f>
        <v>48.518323353293418</v>
      </c>
      <c r="BP70" s="109">
        <f>DJ70*POLICY!$K67</f>
        <v>133.2258064516129</v>
      </c>
      <c r="BQ70" s="109">
        <f>DK70*POLICY!$K67</f>
        <v>0</v>
      </c>
      <c r="BR70" s="109">
        <f>DL70*POLICY!$K67</f>
        <v>12.25</v>
      </c>
      <c r="BS70" s="109">
        <f>DM70*POLICY!$K67</f>
        <v>0</v>
      </c>
      <c r="BT70" s="109">
        <f>DN70*POLICY!$K67</f>
        <v>77.909256631764222</v>
      </c>
      <c r="BU70" s="109">
        <f>DO70*POLICY!$K67</f>
        <v>32.835157232704404</v>
      </c>
      <c r="BV70" s="109">
        <f>DP70*POLICY!$K67</f>
        <v>49.958525345622121</v>
      </c>
      <c r="BW70" s="109">
        <f>DQ70*POLICY!$K67</f>
        <v>0</v>
      </c>
      <c r="BX70" s="109">
        <f>DR70*POLICY!$K67</f>
        <v>0</v>
      </c>
      <c r="BY70" s="109">
        <f>DS70*POLICY!$K67</f>
        <v>23.362499999999997</v>
      </c>
      <c r="BZ70" s="109">
        <f>DT70*POLICY!$K67</f>
        <v>0</v>
      </c>
      <c r="CA70" s="109">
        <f>DU70*POLICY!$K67</f>
        <v>0</v>
      </c>
      <c r="CB70" s="109">
        <f>DV70*POLICY!$K67</f>
        <v>71.373056994818654</v>
      </c>
      <c r="CC70" s="109">
        <f>DW70*POLICY!$K67</f>
        <v>1.39</v>
      </c>
      <c r="CD70" s="109">
        <f>DX70*POLICY!$K67</f>
        <v>2.02</v>
      </c>
      <c r="CE70" s="109">
        <f>DY70*POLICY!$K67</f>
        <v>3.91</v>
      </c>
      <c r="CF70" s="109">
        <f>DZ70*POLICY!$K67</f>
        <v>1.38</v>
      </c>
      <c r="CG70" s="109">
        <f>EA70*POLICY!$K67</f>
        <v>35.698974943052391</v>
      </c>
      <c r="CH70" s="109">
        <f>EB70*POLICY!$K67</f>
        <v>75</v>
      </c>
      <c r="CI70" s="185">
        <f>EC70*POLICY!$K67</f>
        <v>26</v>
      </c>
      <c r="CJ70" s="109"/>
      <c r="CK70" t="s">
        <v>357</v>
      </c>
      <c r="CL70" s="14" t="s">
        <v>188</v>
      </c>
      <c r="CM70" s="22">
        <v>9</v>
      </c>
      <c r="CN70" s="23">
        <v>66</v>
      </c>
      <c r="CO70" s="200">
        <v>0</v>
      </c>
      <c r="CP70" s="200">
        <v>0</v>
      </c>
      <c r="CQ70" s="200">
        <v>0</v>
      </c>
      <c r="CR70" s="200">
        <v>0</v>
      </c>
      <c r="CS70" s="200">
        <v>29.421052631578949</v>
      </c>
      <c r="CT70" s="200">
        <v>0</v>
      </c>
      <c r="CU70" s="200">
        <v>0</v>
      </c>
      <c r="CV70" s="200">
        <v>0</v>
      </c>
      <c r="CW70" s="200">
        <v>0</v>
      </c>
      <c r="CX70" s="200">
        <v>14.83</v>
      </c>
      <c r="CY70" s="200">
        <v>0</v>
      </c>
      <c r="CZ70" s="200">
        <v>89.43912188349627</v>
      </c>
      <c r="DA70" s="200">
        <v>1.43</v>
      </c>
      <c r="DB70" s="200">
        <v>0</v>
      </c>
      <c r="DC70" s="200">
        <v>236.52173913043478</v>
      </c>
      <c r="DD70" s="200">
        <v>30.311349693251532</v>
      </c>
      <c r="DE70" s="200">
        <v>0</v>
      </c>
      <c r="DF70" s="200">
        <v>24</v>
      </c>
      <c r="DG70" s="200">
        <v>0</v>
      </c>
      <c r="DH70" s="200">
        <v>0</v>
      </c>
      <c r="DI70" s="200">
        <v>48.518323353293418</v>
      </c>
      <c r="DJ70" s="200">
        <v>133.2258064516129</v>
      </c>
      <c r="DK70" s="200">
        <v>0</v>
      </c>
      <c r="DL70" s="200">
        <v>12.25</v>
      </c>
      <c r="DM70" s="200">
        <v>0</v>
      </c>
      <c r="DN70" s="200">
        <v>77.909256631764222</v>
      </c>
      <c r="DO70" s="200">
        <v>32.835157232704404</v>
      </c>
      <c r="DP70" s="200">
        <v>49.958525345622121</v>
      </c>
      <c r="DQ70" s="200">
        <v>0</v>
      </c>
      <c r="DR70" s="200">
        <v>0</v>
      </c>
      <c r="DS70" s="200">
        <v>23.362499999999997</v>
      </c>
      <c r="DT70" s="200">
        <v>0</v>
      </c>
      <c r="DU70" s="200">
        <v>0</v>
      </c>
      <c r="DV70" s="200">
        <v>71.373056994818654</v>
      </c>
      <c r="DW70" s="200">
        <v>1.39</v>
      </c>
      <c r="DX70" s="200">
        <v>2.02</v>
      </c>
      <c r="DY70" s="200">
        <v>3.91</v>
      </c>
      <c r="DZ70" s="200">
        <v>1.38</v>
      </c>
      <c r="EA70" s="200">
        <v>35.698974943052391</v>
      </c>
      <c r="EB70" s="200">
        <v>75</v>
      </c>
      <c r="EC70" s="200">
        <v>26</v>
      </c>
    </row>
    <row r="71" spans="1:133" x14ac:dyDescent="0.2">
      <c r="A71" s="69"/>
      <c r="B71" s="62"/>
      <c r="C71" s="110">
        <v>67</v>
      </c>
      <c r="D71" s="109">
        <v>0</v>
      </c>
      <c r="E71" s="109">
        <v>0</v>
      </c>
      <c r="F71" s="109">
        <v>0</v>
      </c>
      <c r="G71" s="109">
        <v>0</v>
      </c>
      <c r="H71" s="109">
        <v>21.087248322147651</v>
      </c>
      <c r="I71" s="109">
        <v>0</v>
      </c>
      <c r="J71" s="109">
        <v>0</v>
      </c>
      <c r="K71" s="109">
        <v>0</v>
      </c>
      <c r="L71" s="109">
        <v>0</v>
      </c>
      <c r="M71" s="109">
        <v>13.017534811758638</v>
      </c>
      <c r="N71" s="109">
        <v>0</v>
      </c>
      <c r="O71" s="109">
        <v>80.895541860981567</v>
      </c>
      <c r="P71" s="109">
        <v>1.43</v>
      </c>
      <c r="Q71" s="109">
        <v>0</v>
      </c>
      <c r="R71" s="109">
        <v>360.47191650853887</v>
      </c>
      <c r="S71" s="109">
        <v>20.652899824253076</v>
      </c>
      <c r="T71" s="109">
        <v>0</v>
      </c>
      <c r="U71" s="109">
        <v>29.533208955223881</v>
      </c>
      <c r="V71" s="109">
        <v>23.607492795389049</v>
      </c>
      <c r="W71" s="109">
        <v>0</v>
      </c>
      <c r="X71" s="109">
        <v>0</v>
      </c>
      <c r="Y71" s="109">
        <v>123.97048611111111</v>
      </c>
      <c r="Z71" s="109">
        <v>0</v>
      </c>
      <c r="AA71" s="109">
        <v>5.0799897119341564</v>
      </c>
      <c r="AB71" s="109">
        <v>0</v>
      </c>
      <c r="AC71" s="109">
        <v>55.099073393199994</v>
      </c>
      <c r="AD71" s="109">
        <v>25.445215759849905</v>
      </c>
      <c r="AE71" s="109">
        <v>43.197702652222638</v>
      </c>
      <c r="AF71" s="109">
        <v>0</v>
      </c>
      <c r="AG71" s="109">
        <v>0</v>
      </c>
      <c r="AH71" s="109">
        <v>23.362499999999997</v>
      </c>
      <c r="AI71" s="109">
        <v>0</v>
      </c>
      <c r="AJ71" s="109">
        <v>0</v>
      </c>
      <c r="AK71" s="109">
        <v>84.13333333333334</v>
      </c>
      <c r="AL71" s="109">
        <v>1.39</v>
      </c>
      <c r="AM71" s="109">
        <v>2.02</v>
      </c>
      <c r="AN71" s="109">
        <v>3.91</v>
      </c>
      <c r="AO71" s="109">
        <v>1.38</v>
      </c>
      <c r="AP71" s="109">
        <v>31.042658003544002</v>
      </c>
      <c r="AQ71" s="109">
        <v>105</v>
      </c>
      <c r="AR71" s="185">
        <v>23.505087719298245</v>
      </c>
      <c r="AS71" s="109"/>
      <c r="AT71" s="184">
        <v>67</v>
      </c>
      <c r="AU71" s="109">
        <f>CO71*POLICY!$K68</f>
        <v>0</v>
      </c>
      <c r="AV71" s="109">
        <f>CP71*POLICY!$K68</f>
        <v>0</v>
      </c>
      <c r="AW71" s="109">
        <f>CQ71*POLICY!$K68</f>
        <v>0</v>
      </c>
      <c r="AX71" s="109">
        <f>CR71*POLICY!$K68</f>
        <v>0</v>
      </c>
      <c r="AY71" s="109">
        <f>CS71*POLICY!$K68</f>
        <v>21.087248322147651</v>
      </c>
      <c r="AZ71" s="109">
        <f>CT71*POLICY!$K68</f>
        <v>0</v>
      </c>
      <c r="BA71" s="109">
        <f>CU71*POLICY!$K68</f>
        <v>0</v>
      </c>
      <c r="BB71" s="109">
        <f>CV71*POLICY!$K68</f>
        <v>0</v>
      </c>
      <c r="BC71" s="109">
        <f>CW71*POLICY!$K68</f>
        <v>0</v>
      </c>
      <c r="BD71" s="109">
        <f>CX71*POLICY!$K68</f>
        <v>13.017534811758638</v>
      </c>
      <c r="BE71" s="109">
        <f>CY71*POLICY!$K68</f>
        <v>0</v>
      </c>
      <c r="BF71" s="109">
        <f>CZ71*POLICY!$K68</f>
        <v>80.895541860981567</v>
      </c>
      <c r="BG71" s="109">
        <f>DA71*POLICY!$K68</f>
        <v>1.43</v>
      </c>
      <c r="BH71" s="109">
        <f>DB71*POLICY!$K68</f>
        <v>0</v>
      </c>
      <c r="BI71" s="109">
        <f>DC71*POLICY!$K68</f>
        <v>360.47191650853887</v>
      </c>
      <c r="BJ71" s="109">
        <f>DD71*POLICY!$K68</f>
        <v>20.652899824253076</v>
      </c>
      <c r="BK71" s="109">
        <f>DE71*POLICY!$K68</f>
        <v>0</v>
      </c>
      <c r="BL71" s="109">
        <f>DF71*POLICY!$K68</f>
        <v>29.533208955223881</v>
      </c>
      <c r="BM71" s="109">
        <f>DG71*POLICY!$K68</f>
        <v>23.607492795389049</v>
      </c>
      <c r="BN71" s="109">
        <f>DH71*POLICY!$K68</f>
        <v>0</v>
      </c>
      <c r="BO71" s="109">
        <f>DI71*POLICY!$K68</f>
        <v>0</v>
      </c>
      <c r="BP71" s="109">
        <f>DJ71*POLICY!$K68</f>
        <v>123.97048611111111</v>
      </c>
      <c r="BQ71" s="109">
        <f>DK71*POLICY!$K68</f>
        <v>0</v>
      </c>
      <c r="BR71" s="109">
        <f>DL71*POLICY!$K68</f>
        <v>5.0799897119341564</v>
      </c>
      <c r="BS71" s="109">
        <f>DM71*POLICY!$K68</f>
        <v>0</v>
      </c>
      <c r="BT71" s="109">
        <f>DN71*POLICY!$K68</f>
        <v>55.099073393199994</v>
      </c>
      <c r="BU71" s="109">
        <f>DO71*POLICY!$K68</f>
        <v>25.445215759849905</v>
      </c>
      <c r="BV71" s="109">
        <f>DP71*POLICY!$K68</f>
        <v>43.197702652222638</v>
      </c>
      <c r="BW71" s="109">
        <f>DQ71*POLICY!$K68</f>
        <v>0</v>
      </c>
      <c r="BX71" s="109">
        <f>DR71*POLICY!$K68</f>
        <v>0</v>
      </c>
      <c r="BY71" s="109">
        <f>DS71*POLICY!$K68</f>
        <v>23.362499999999997</v>
      </c>
      <c r="BZ71" s="109">
        <f>DT71*POLICY!$K68</f>
        <v>0</v>
      </c>
      <c r="CA71" s="109">
        <f>DU71*POLICY!$K68</f>
        <v>0</v>
      </c>
      <c r="CB71" s="109">
        <f>DV71*POLICY!$K68</f>
        <v>84.13333333333334</v>
      </c>
      <c r="CC71" s="109">
        <f>DW71*POLICY!$K68</f>
        <v>1.39</v>
      </c>
      <c r="CD71" s="109">
        <f>DX71*POLICY!$K68</f>
        <v>2.02</v>
      </c>
      <c r="CE71" s="109">
        <f>DY71*POLICY!$K68</f>
        <v>3.91</v>
      </c>
      <c r="CF71" s="109">
        <f>DZ71*POLICY!$K68</f>
        <v>1.38</v>
      </c>
      <c r="CG71" s="109">
        <f>EA71*POLICY!$K68</f>
        <v>31.042658003544002</v>
      </c>
      <c r="CH71" s="109">
        <f>EB71*POLICY!$K68</f>
        <v>105</v>
      </c>
      <c r="CI71" s="185">
        <f>EC71*POLICY!$K68</f>
        <v>23.505087719298245</v>
      </c>
      <c r="CJ71" s="109"/>
      <c r="CK71" t="s">
        <v>363</v>
      </c>
      <c r="CL71" s="14" t="s">
        <v>188</v>
      </c>
      <c r="CM71" s="22">
        <v>10</v>
      </c>
      <c r="CN71" s="23">
        <v>67</v>
      </c>
      <c r="CO71" s="200">
        <v>0</v>
      </c>
      <c r="CP71" s="200">
        <v>0</v>
      </c>
      <c r="CQ71" s="200">
        <v>0</v>
      </c>
      <c r="CR71" s="200">
        <v>0</v>
      </c>
      <c r="CS71" s="200">
        <v>21.087248322147651</v>
      </c>
      <c r="CT71" s="200">
        <v>0</v>
      </c>
      <c r="CU71" s="200">
        <v>0</v>
      </c>
      <c r="CV71" s="200">
        <v>0</v>
      </c>
      <c r="CW71" s="200">
        <v>0</v>
      </c>
      <c r="CX71" s="200">
        <v>13.017534811758638</v>
      </c>
      <c r="CY71" s="200">
        <v>0</v>
      </c>
      <c r="CZ71" s="200">
        <v>80.895541860981567</v>
      </c>
      <c r="DA71" s="200">
        <v>1.43</v>
      </c>
      <c r="DB71" s="200">
        <v>0</v>
      </c>
      <c r="DC71" s="200">
        <v>360.47191650853887</v>
      </c>
      <c r="DD71" s="200">
        <v>20.652899824253076</v>
      </c>
      <c r="DE71" s="200">
        <v>0</v>
      </c>
      <c r="DF71" s="200">
        <v>29.533208955223881</v>
      </c>
      <c r="DG71" s="200">
        <v>23.607492795389049</v>
      </c>
      <c r="DH71" s="200">
        <v>0</v>
      </c>
      <c r="DI71" s="200">
        <v>0</v>
      </c>
      <c r="DJ71" s="200">
        <v>123.97048611111111</v>
      </c>
      <c r="DK71" s="200">
        <v>0</v>
      </c>
      <c r="DL71" s="200">
        <v>5.0799897119341564</v>
      </c>
      <c r="DM71" s="200">
        <v>0</v>
      </c>
      <c r="DN71" s="200">
        <v>55.099073393199994</v>
      </c>
      <c r="DO71" s="200">
        <v>25.445215759849905</v>
      </c>
      <c r="DP71" s="200">
        <v>43.197702652222638</v>
      </c>
      <c r="DQ71" s="200">
        <v>0</v>
      </c>
      <c r="DR71" s="200">
        <v>0</v>
      </c>
      <c r="DS71" s="200">
        <v>23.362499999999997</v>
      </c>
      <c r="DT71" s="200">
        <v>0</v>
      </c>
      <c r="DU71" s="200">
        <v>0</v>
      </c>
      <c r="DV71" s="200">
        <v>84.13333333333334</v>
      </c>
      <c r="DW71" s="200">
        <v>1.39</v>
      </c>
      <c r="DX71" s="200">
        <v>2.02</v>
      </c>
      <c r="DY71" s="200">
        <v>3.91</v>
      </c>
      <c r="DZ71" s="200">
        <v>1.38</v>
      </c>
      <c r="EA71" s="200">
        <v>31.042658003544002</v>
      </c>
      <c r="EB71" s="200">
        <v>105</v>
      </c>
      <c r="EC71" s="200">
        <v>23.505087719298245</v>
      </c>
    </row>
    <row r="72" spans="1:133" x14ac:dyDescent="0.2">
      <c r="A72" s="69"/>
      <c r="B72" s="62"/>
      <c r="C72" s="110">
        <v>68</v>
      </c>
      <c r="D72" s="109">
        <v>0</v>
      </c>
      <c r="E72" s="109">
        <v>0</v>
      </c>
      <c r="F72" s="109">
        <v>0</v>
      </c>
      <c r="G72" s="109">
        <v>0</v>
      </c>
      <c r="H72" s="109">
        <v>21.087248322147651</v>
      </c>
      <c r="I72" s="109">
        <v>0</v>
      </c>
      <c r="J72" s="109">
        <v>0</v>
      </c>
      <c r="K72" s="109">
        <v>0</v>
      </c>
      <c r="L72" s="109">
        <v>0</v>
      </c>
      <c r="M72" s="109">
        <v>13.017534811758638</v>
      </c>
      <c r="N72" s="109">
        <v>0</v>
      </c>
      <c r="O72" s="109">
        <v>80.895541860981567</v>
      </c>
      <c r="P72" s="109">
        <v>1.43</v>
      </c>
      <c r="Q72" s="109">
        <v>0</v>
      </c>
      <c r="R72" s="109">
        <v>360.47191650853887</v>
      </c>
      <c r="S72" s="109">
        <v>20.652899824253076</v>
      </c>
      <c r="T72" s="109">
        <v>0</v>
      </c>
      <c r="U72" s="109">
        <v>29.533208955223881</v>
      </c>
      <c r="V72" s="109">
        <v>23.607492795389049</v>
      </c>
      <c r="W72" s="109">
        <v>0</v>
      </c>
      <c r="X72" s="109">
        <v>0</v>
      </c>
      <c r="Y72" s="109">
        <v>123.97048611111111</v>
      </c>
      <c r="Z72" s="109">
        <v>0</v>
      </c>
      <c r="AA72" s="109">
        <v>5.0799897119341564</v>
      </c>
      <c r="AB72" s="109">
        <v>0</v>
      </c>
      <c r="AC72" s="109">
        <v>55.099073393199994</v>
      </c>
      <c r="AD72" s="109">
        <v>25.445215759849905</v>
      </c>
      <c r="AE72" s="109">
        <v>43.197702652222638</v>
      </c>
      <c r="AF72" s="109">
        <v>0</v>
      </c>
      <c r="AG72" s="109">
        <v>0</v>
      </c>
      <c r="AH72" s="109">
        <v>23.362499999999997</v>
      </c>
      <c r="AI72" s="109">
        <v>0</v>
      </c>
      <c r="AJ72" s="109">
        <v>0</v>
      </c>
      <c r="AK72" s="109">
        <v>84.13333333333334</v>
      </c>
      <c r="AL72" s="109">
        <v>1.39</v>
      </c>
      <c r="AM72" s="109">
        <v>2.02</v>
      </c>
      <c r="AN72" s="109">
        <v>3.91</v>
      </c>
      <c r="AO72" s="109">
        <v>1.38</v>
      </c>
      <c r="AP72" s="109">
        <v>31.042658003544002</v>
      </c>
      <c r="AQ72" s="109">
        <v>105</v>
      </c>
      <c r="AR72" s="185">
        <v>23.505087719298245</v>
      </c>
      <c r="AS72" s="109"/>
      <c r="AT72" s="184">
        <v>68</v>
      </c>
      <c r="AU72" s="109">
        <f>CO72*POLICY!$K69</f>
        <v>0</v>
      </c>
      <c r="AV72" s="109">
        <f>CP72*POLICY!$K69</f>
        <v>0</v>
      </c>
      <c r="AW72" s="109">
        <f>CQ72*POLICY!$K69</f>
        <v>0</v>
      </c>
      <c r="AX72" s="109">
        <f>CR72*POLICY!$K69</f>
        <v>0</v>
      </c>
      <c r="AY72" s="109">
        <f>CS72*POLICY!$K69</f>
        <v>21.087248322147651</v>
      </c>
      <c r="AZ72" s="109">
        <f>CT72*POLICY!$K69</f>
        <v>0</v>
      </c>
      <c r="BA72" s="109">
        <f>CU72*POLICY!$K69</f>
        <v>0</v>
      </c>
      <c r="BB72" s="109">
        <f>CV72*POLICY!$K69</f>
        <v>0</v>
      </c>
      <c r="BC72" s="109">
        <f>CW72*POLICY!$K69</f>
        <v>0</v>
      </c>
      <c r="BD72" s="109">
        <f>CX72*POLICY!$K69</f>
        <v>13.017534811758638</v>
      </c>
      <c r="BE72" s="109">
        <f>CY72*POLICY!$K69</f>
        <v>0</v>
      </c>
      <c r="BF72" s="109">
        <f>CZ72*POLICY!$K69</f>
        <v>80.895541860981567</v>
      </c>
      <c r="BG72" s="109">
        <f>DA72*POLICY!$K69</f>
        <v>1.43</v>
      </c>
      <c r="BH72" s="109">
        <f>DB72*POLICY!$K69</f>
        <v>0</v>
      </c>
      <c r="BI72" s="109">
        <f>DC72*POLICY!$K69</f>
        <v>360.47191650853887</v>
      </c>
      <c r="BJ72" s="109">
        <f>DD72*POLICY!$K69</f>
        <v>20.652899824253076</v>
      </c>
      <c r="BK72" s="109">
        <f>DE72*POLICY!$K69</f>
        <v>0</v>
      </c>
      <c r="BL72" s="109">
        <f>DF72*POLICY!$K69</f>
        <v>29.533208955223881</v>
      </c>
      <c r="BM72" s="109">
        <f>DG72*POLICY!$K69</f>
        <v>23.607492795389049</v>
      </c>
      <c r="BN72" s="109">
        <f>DH72*POLICY!$K69</f>
        <v>0</v>
      </c>
      <c r="BO72" s="109">
        <f>DI72*POLICY!$K69</f>
        <v>0</v>
      </c>
      <c r="BP72" s="109">
        <f>DJ72*POLICY!$K69</f>
        <v>123.97048611111111</v>
      </c>
      <c r="BQ72" s="109">
        <f>DK72*POLICY!$K69</f>
        <v>0</v>
      </c>
      <c r="BR72" s="109">
        <f>DL72*POLICY!$K69</f>
        <v>5.0799897119341564</v>
      </c>
      <c r="BS72" s="109">
        <f>DM72*POLICY!$K69</f>
        <v>0</v>
      </c>
      <c r="BT72" s="109">
        <f>DN72*POLICY!$K69</f>
        <v>55.099073393199994</v>
      </c>
      <c r="BU72" s="109">
        <f>DO72*POLICY!$K69</f>
        <v>25.445215759849905</v>
      </c>
      <c r="BV72" s="109">
        <f>DP72*POLICY!$K69</f>
        <v>43.197702652222638</v>
      </c>
      <c r="BW72" s="109">
        <f>DQ72*POLICY!$K69</f>
        <v>0</v>
      </c>
      <c r="BX72" s="109">
        <f>DR72*POLICY!$K69</f>
        <v>0</v>
      </c>
      <c r="BY72" s="109">
        <f>DS72*POLICY!$K69</f>
        <v>23.362499999999997</v>
      </c>
      <c r="BZ72" s="109">
        <f>DT72*POLICY!$K69</f>
        <v>0</v>
      </c>
      <c r="CA72" s="109">
        <f>DU72*POLICY!$K69</f>
        <v>0</v>
      </c>
      <c r="CB72" s="109">
        <f>DV72*POLICY!$K69</f>
        <v>84.13333333333334</v>
      </c>
      <c r="CC72" s="109">
        <f>DW72*POLICY!$K69</f>
        <v>1.39</v>
      </c>
      <c r="CD72" s="109">
        <f>DX72*POLICY!$K69</f>
        <v>2.02</v>
      </c>
      <c r="CE72" s="109">
        <f>DY72*POLICY!$K69</f>
        <v>3.91</v>
      </c>
      <c r="CF72" s="109">
        <f>DZ72*POLICY!$K69</f>
        <v>1.38</v>
      </c>
      <c r="CG72" s="109">
        <f>EA72*POLICY!$K69</f>
        <v>31.042658003544002</v>
      </c>
      <c r="CH72" s="109">
        <f>EB72*POLICY!$K69</f>
        <v>105</v>
      </c>
      <c r="CI72" s="185">
        <f>EC72*POLICY!$K69</f>
        <v>23.505087719298245</v>
      </c>
      <c r="CJ72" s="109"/>
      <c r="CK72" t="s">
        <v>361</v>
      </c>
      <c r="CL72" s="14" t="s">
        <v>188</v>
      </c>
      <c r="CM72" s="22">
        <v>10</v>
      </c>
      <c r="CN72" s="23">
        <v>68</v>
      </c>
      <c r="CO72" s="200">
        <v>0</v>
      </c>
      <c r="CP72" s="200">
        <v>0</v>
      </c>
      <c r="CQ72" s="200">
        <v>0</v>
      </c>
      <c r="CR72" s="200">
        <v>0</v>
      </c>
      <c r="CS72" s="200">
        <v>21.087248322147651</v>
      </c>
      <c r="CT72" s="200">
        <v>0</v>
      </c>
      <c r="CU72" s="200">
        <v>0</v>
      </c>
      <c r="CV72" s="200">
        <v>0</v>
      </c>
      <c r="CW72" s="200">
        <v>0</v>
      </c>
      <c r="CX72" s="200">
        <v>13.017534811758638</v>
      </c>
      <c r="CY72" s="200">
        <v>0</v>
      </c>
      <c r="CZ72" s="200">
        <v>80.895541860981567</v>
      </c>
      <c r="DA72" s="200">
        <v>1.43</v>
      </c>
      <c r="DB72" s="200">
        <v>0</v>
      </c>
      <c r="DC72" s="200">
        <v>360.47191650853887</v>
      </c>
      <c r="DD72" s="200">
        <v>20.652899824253076</v>
      </c>
      <c r="DE72" s="200">
        <v>0</v>
      </c>
      <c r="DF72" s="200">
        <v>29.533208955223881</v>
      </c>
      <c r="DG72" s="200">
        <v>23.607492795389049</v>
      </c>
      <c r="DH72" s="200">
        <v>0</v>
      </c>
      <c r="DI72" s="200">
        <v>0</v>
      </c>
      <c r="DJ72" s="200">
        <v>123.97048611111111</v>
      </c>
      <c r="DK72" s="200">
        <v>0</v>
      </c>
      <c r="DL72" s="200">
        <v>5.0799897119341564</v>
      </c>
      <c r="DM72" s="200">
        <v>0</v>
      </c>
      <c r="DN72" s="200">
        <v>55.099073393199994</v>
      </c>
      <c r="DO72" s="200">
        <v>25.445215759849905</v>
      </c>
      <c r="DP72" s="200">
        <v>43.197702652222638</v>
      </c>
      <c r="DQ72" s="200">
        <v>0</v>
      </c>
      <c r="DR72" s="200">
        <v>0</v>
      </c>
      <c r="DS72" s="200">
        <v>23.362499999999997</v>
      </c>
      <c r="DT72" s="200">
        <v>0</v>
      </c>
      <c r="DU72" s="200">
        <v>0</v>
      </c>
      <c r="DV72" s="200">
        <v>84.13333333333334</v>
      </c>
      <c r="DW72" s="200">
        <v>1.39</v>
      </c>
      <c r="DX72" s="200">
        <v>2.02</v>
      </c>
      <c r="DY72" s="200">
        <v>3.91</v>
      </c>
      <c r="DZ72" s="200">
        <v>1.38</v>
      </c>
      <c r="EA72" s="200">
        <v>31.042658003544002</v>
      </c>
      <c r="EB72" s="200">
        <v>105</v>
      </c>
      <c r="EC72" s="200">
        <v>23.505087719298245</v>
      </c>
    </row>
    <row r="73" spans="1:133" x14ac:dyDescent="0.2">
      <c r="A73" s="69"/>
      <c r="B73" s="62"/>
      <c r="C73" s="110">
        <v>69</v>
      </c>
      <c r="D73" s="109">
        <v>0</v>
      </c>
      <c r="E73" s="109">
        <v>0</v>
      </c>
      <c r="F73" s="109">
        <v>0</v>
      </c>
      <c r="G73" s="109">
        <v>0</v>
      </c>
      <c r="H73" s="109">
        <v>21.087248322147651</v>
      </c>
      <c r="I73" s="109">
        <v>0</v>
      </c>
      <c r="J73" s="109">
        <v>0</v>
      </c>
      <c r="K73" s="109">
        <v>0</v>
      </c>
      <c r="L73" s="109">
        <v>0</v>
      </c>
      <c r="M73" s="109">
        <v>13.017534811758638</v>
      </c>
      <c r="N73" s="109">
        <v>0</v>
      </c>
      <c r="O73" s="109">
        <v>80.895541860981567</v>
      </c>
      <c r="P73" s="109">
        <v>1.43</v>
      </c>
      <c r="Q73" s="109">
        <v>0</v>
      </c>
      <c r="R73" s="109">
        <v>360.47191650853887</v>
      </c>
      <c r="S73" s="109">
        <v>20.652899824253076</v>
      </c>
      <c r="T73" s="109">
        <v>0</v>
      </c>
      <c r="U73" s="109">
        <v>29.533208955223881</v>
      </c>
      <c r="V73" s="109">
        <v>23.607492795389049</v>
      </c>
      <c r="W73" s="109">
        <v>0</v>
      </c>
      <c r="X73" s="109">
        <v>0</v>
      </c>
      <c r="Y73" s="109">
        <v>123.97048611111111</v>
      </c>
      <c r="Z73" s="109">
        <v>0</v>
      </c>
      <c r="AA73" s="109">
        <v>5.0799897119341564</v>
      </c>
      <c r="AB73" s="109">
        <v>0</v>
      </c>
      <c r="AC73" s="109">
        <v>55.099073393199994</v>
      </c>
      <c r="AD73" s="109">
        <v>25.445215759849905</v>
      </c>
      <c r="AE73" s="109">
        <v>43.197702652222638</v>
      </c>
      <c r="AF73" s="109">
        <v>0</v>
      </c>
      <c r="AG73" s="109">
        <v>0</v>
      </c>
      <c r="AH73" s="109">
        <v>23.362499999999997</v>
      </c>
      <c r="AI73" s="109">
        <v>0</v>
      </c>
      <c r="AJ73" s="109">
        <v>0</v>
      </c>
      <c r="AK73" s="109">
        <v>84.13333333333334</v>
      </c>
      <c r="AL73" s="109">
        <v>1.39</v>
      </c>
      <c r="AM73" s="109">
        <v>2.02</v>
      </c>
      <c r="AN73" s="109">
        <v>3.91</v>
      </c>
      <c r="AO73" s="109">
        <v>1.38</v>
      </c>
      <c r="AP73" s="109">
        <v>31.042658003544002</v>
      </c>
      <c r="AQ73" s="109">
        <v>105</v>
      </c>
      <c r="AR73" s="185">
        <v>23.505087719298245</v>
      </c>
      <c r="AS73" s="109"/>
      <c r="AT73" s="184">
        <v>69</v>
      </c>
      <c r="AU73" s="109">
        <f>CO73*POLICY!$K70</f>
        <v>0</v>
      </c>
      <c r="AV73" s="109">
        <f>CP73*POLICY!$K70</f>
        <v>0</v>
      </c>
      <c r="AW73" s="109">
        <f>CQ73*POLICY!$K70</f>
        <v>0</v>
      </c>
      <c r="AX73" s="109">
        <f>CR73*POLICY!$K70</f>
        <v>0</v>
      </c>
      <c r="AY73" s="109">
        <f>CS73*POLICY!$K70</f>
        <v>21.087248322147651</v>
      </c>
      <c r="AZ73" s="109">
        <f>CT73*POLICY!$K70</f>
        <v>0</v>
      </c>
      <c r="BA73" s="109">
        <f>CU73*POLICY!$K70</f>
        <v>0</v>
      </c>
      <c r="BB73" s="109">
        <f>CV73*POLICY!$K70</f>
        <v>0</v>
      </c>
      <c r="BC73" s="109">
        <f>CW73*POLICY!$K70</f>
        <v>0</v>
      </c>
      <c r="BD73" s="109">
        <f>CX73*POLICY!$K70</f>
        <v>13.017534811758638</v>
      </c>
      <c r="BE73" s="109">
        <f>CY73*POLICY!$K70</f>
        <v>0</v>
      </c>
      <c r="BF73" s="109">
        <f>CZ73*POLICY!$K70</f>
        <v>80.895541860981567</v>
      </c>
      <c r="BG73" s="109">
        <f>DA73*POLICY!$K70</f>
        <v>1.43</v>
      </c>
      <c r="BH73" s="109">
        <f>DB73*POLICY!$K70</f>
        <v>0</v>
      </c>
      <c r="BI73" s="109">
        <f>DC73*POLICY!$K70</f>
        <v>360.47191650853887</v>
      </c>
      <c r="BJ73" s="109">
        <f>DD73*POLICY!$K70</f>
        <v>20.652899824253076</v>
      </c>
      <c r="BK73" s="109">
        <f>DE73*POLICY!$K70</f>
        <v>0</v>
      </c>
      <c r="BL73" s="109">
        <f>DF73*POLICY!$K70</f>
        <v>29.533208955223881</v>
      </c>
      <c r="BM73" s="109">
        <f>DG73*POLICY!$K70</f>
        <v>23.607492795389049</v>
      </c>
      <c r="BN73" s="109">
        <f>DH73*POLICY!$K70</f>
        <v>0</v>
      </c>
      <c r="BO73" s="109">
        <f>DI73*POLICY!$K70</f>
        <v>0</v>
      </c>
      <c r="BP73" s="109">
        <f>DJ73*POLICY!$K70</f>
        <v>123.97048611111111</v>
      </c>
      <c r="BQ73" s="109">
        <f>DK73*POLICY!$K70</f>
        <v>0</v>
      </c>
      <c r="BR73" s="109">
        <f>DL73*POLICY!$K70</f>
        <v>5.0799897119341564</v>
      </c>
      <c r="BS73" s="109">
        <f>DM73*POLICY!$K70</f>
        <v>0</v>
      </c>
      <c r="BT73" s="109">
        <f>DN73*POLICY!$K70</f>
        <v>55.099073393199994</v>
      </c>
      <c r="BU73" s="109">
        <f>DO73*POLICY!$K70</f>
        <v>25.445215759849905</v>
      </c>
      <c r="BV73" s="109">
        <f>DP73*POLICY!$K70</f>
        <v>43.197702652222638</v>
      </c>
      <c r="BW73" s="109">
        <f>DQ73*POLICY!$K70</f>
        <v>0</v>
      </c>
      <c r="BX73" s="109">
        <f>DR73*POLICY!$K70</f>
        <v>0</v>
      </c>
      <c r="BY73" s="109">
        <f>DS73*POLICY!$K70</f>
        <v>23.362499999999997</v>
      </c>
      <c r="BZ73" s="109">
        <f>DT73*POLICY!$K70</f>
        <v>0</v>
      </c>
      <c r="CA73" s="109">
        <f>DU73*POLICY!$K70</f>
        <v>0</v>
      </c>
      <c r="CB73" s="109">
        <f>DV73*POLICY!$K70</f>
        <v>84.13333333333334</v>
      </c>
      <c r="CC73" s="109">
        <f>DW73*POLICY!$K70</f>
        <v>1.39</v>
      </c>
      <c r="CD73" s="109">
        <f>DX73*POLICY!$K70</f>
        <v>2.02</v>
      </c>
      <c r="CE73" s="109">
        <f>DY73*POLICY!$K70</f>
        <v>3.91</v>
      </c>
      <c r="CF73" s="109">
        <f>DZ73*POLICY!$K70</f>
        <v>1.38</v>
      </c>
      <c r="CG73" s="109">
        <f>EA73*POLICY!$K70</f>
        <v>31.042658003544002</v>
      </c>
      <c r="CH73" s="109">
        <f>EB73*POLICY!$K70</f>
        <v>105</v>
      </c>
      <c r="CI73" s="185">
        <f>EC73*POLICY!$K70</f>
        <v>23.505087719298245</v>
      </c>
      <c r="CJ73" s="109"/>
      <c r="CK73" t="s">
        <v>357</v>
      </c>
      <c r="CL73" s="14" t="s">
        <v>188</v>
      </c>
      <c r="CM73" s="22">
        <v>10</v>
      </c>
      <c r="CN73" s="23">
        <v>69</v>
      </c>
      <c r="CO73" s="200">
        <v>0</v>
      </c>
      <c r="CP73" s="200">
        <v>0</v>
      </c>
      <c r="CQ73" s="200">
        <v>0</v>
      </c>
      <c r="CR73" s="200">
        <v>0</v>
      </c>
      <c r="CS73" s="200">
        <v>21.087248322147651</v>
      </c>
      <c r="CT73" s="200">
        <v>0</v>
      </c>
      <c r="CU73" s="200">
        <v>0</v>
      </c>
      <c r="CV73" s="200">
        <v>0</v>
      </c>
      <c r="CW73" s="200">
        <v>0</v>
      </c>
      <c r="CX73" s="200">
        <v>13.017534811758638</v>
      </c>
      <c r="CY73" s="200">
        <v>0</v>
      </c>
      <c r="CZ73" s="200">
        <v>80.895541860981567</v>
      </c>
      <c r="DA73" s="200">
        <v>1.43</v>
      </c>
      <c r="DB73" s="200">
        <v>0</v>
      </c>
      <c r="DC73" s="200">
        <v>360.47191650853887</v>
      </c>
      <c r="DD73" s="200">
        <v>20.652899824253076</v>
      </c>
      <c r="DE73" s="200">
        <v>0</v>
      </c>
      <c r="DF73" s="200">
        <v>29.533208955223881</v>
      </c>
      <c r="DG73" s="200">
        <v>23.607492795389049</v>
      </c>
      <c r="DH73" s="200">
        <v>0</v>
      </c>
      <c r="DI73" s="200">
        <v>0</v>
      </c>
      <c r="DJ73" s="200">
        <v>123.97048611111111</v>
      </c>
      <c r="DK73" s="200">
        <v>0</v>
      </c>
      <c r="DL73" s="200">
        <v>5.0799897119341564</v>
      </c>
      <c r="DM73" s="200">
        <v>0</v>
      </c>
      <c r="DN73" s="200">
        <v>55.099073393199994</v>
      </c>
      <c r="DO73" s="200">
        <v>25.445215759849905</v>
      </c>
      <c r="DP73" s="200">
        <v>43.197702652222638</v>
      </c>
      <c r="DQ73" s="200">
        <v>0</v>
      </c>
      <c r="DR73" s="200">
        <v>0</v>
      </c>
      <c r="DS73" s="200">
        <v>23.362499999999997</v>
      </c>
      <c r="DT73" s="200">
        <v>0</v>
      </c>
      <c r="DU73" s="200">
        <v>0</v>
      </c>
      <c r="DV73" s="200">
        <v>84.13333333333334</v>
      </c>
      <c r="DW73" s="200">
        <v>1.39</v>
      </c>
      <c r="DX73" s="200">
        <v>2.02</v>
      </c>
      <c r="DY73" s="200">
        <v>3.91</v>
      </c>
      <c r="DZ73" s="200">
        <v>1.38</v>
      </c>
      <c r="EA73" s="200">
        <v>31.042658003544002</v>
      </c>
      <c r="EB73" s="200">
        <v>105</v>
      </c>
      <c r="EC73" s="200">
        <v>23.505087719298245</v>
      </c>
    </row>
    <row r="74" spans="1:133" x14ac:dyDescent="0.2">
      <c r="A74" s="69"/>
      <c r="B74" s="62"/>
      <c r="C74" s="110">
        <v>70</v>
      </c>
      <c r="D74" s="109">
        <v>0</v>
      </c>
      <c r="E74" s="109">
        <v>0</v>
      </c>
      <c r="F74" s="109">
        <v>0</v>
      </c>
      <c r="G74" s="109">
        <v>0</v>
      </c>
      <c r="H74" s="109">
        <v>21.087248322147651</v>
      </c>
      <c r="I74" s="109">
        <v>0</v>
      </c>
      <c r="J74" s="109">
        <v>0</v>
      </c>
      <c r="K74" s="109">
        <v>0</v>
      </c>
      <c r="L74" s="109">
        <v>0</v>
      </c>
      <c r="M74" s="109">
        <v>13.017534811758638</v>
      </c>
      <c r="N74" s="109">
        <v>0</v>
      </c>
      <c r="O74" s="109">
        <v>80.895541860981567</v>
      </c>
      <c r="P74" s="109">
        <v>1.43</v>
      </c>
      <c r="Q74" s="109">
        <v>0</v>
      </c>
      <c r="R74" s="109">
        <v>360.47191650853887</v>
      </c>
      <c r="S74" s="109">
        <v>20.652899824253076</v>
      </c>
      <c r="T74" s="109">
        <v>0</v>
      </c>
      <c r="U74" s="109">
        <v>29.533208955223881</v>
      </c>
      <c r="V74" s="109">
        <v>23.607492795389049</v>
      </c>
      <c r="W74" s="109">
        <v>0</v>
      </c>
      <c r="X74" s="109">
        <v>0</v>
      </c>
      <c r="Y74" s="109">
        <v>123.97048611111111</v>
      </c>
      <c r="Z74" s="109">
        <v>0</v>
      </c>
      <c r="AA74" s="109">
        <v>5.0799897119341564</v>
      </c>
      <c r="AB74" s="109">
        <v>0</v>
      </c>
      <c r="AC74" s="109">
        <v>55.099073393199994</v>
      </c>
      <c r="AD74" s="109">
        <v>25.445215759849905</v>
      </c>
      <c r="AE74" s="109">
        <v>43.197702652222638</v>
      </c>
      <c r="AF74" s="109">
        <v>0</v>
      </c>
      <c r="AG74" s="109">
        <v>0</v>
      </c>
      <c r="AH74" s="109">
        <v>23.362499999999997</v>
      </c>
      <c r="AI74" s="109">
        <v>0</v>
      </c>
      <c r="AJ74" s="109">
        <v>0</v>
      </c>
      <c r="AK74" s="109">
        <v>84.13333333333334</v>
      </c>
      <c r="AL74" s="109">
        <v>1.39</v>
      </c>
      <c r="AM74" s="109">
        <v>2.02</v>
      </c>
      <c r="AN74" s="109">
        <v>3.91</v>
      </c>
      <c r="AO74" s="109">
        <v>1.38</v>
      </c>
      <c r="AP74" s="109">
        <v>31.042658003544002</v>
      </c>
      <c r="AQ74" s="109">
        <v>105</v>
      </c>
      <c r="AR74" s="185">
        <v>23.505087719298245</v>
      </c>
      <c r="AS74" s="109"/>
      <c r="AT74" s="184">
        <v>70</v>
      </c>
      <c r="AU74" s="109">
        <f>CO74*POLICY!$K71</f>
        <v>0</v>
      </c>
      <c r="AV74" s="109">
        <f>CP74*POLICY!$K71</f>
        <v>0</v>
      </c>
      <c r="AW74" s="109">
        <f>CQ74*POLICY!$K71</f>
        <v>0</v>
      </c>
      <c r="AX74" s="109">
        <f>CR74*POLICY!$K71</f>
        <v>0</v>
      </c>
      <c r="AY74" s="109">
        <f>CS74*POLICY!$K71</f>
        <v>21.087248322147651</v>
      </c>
      <c r="AZ74" s="109">
        <f>CT74*POLICY!$K71</f>
        <v>0</v>
      </c>
      <c r="BA74" s="109">
        <f>CU74*POLICY!$K71</f>
        <v>0</v>
      </c>
      <c r="BB74" s="109">
        <f>CV74*POLICY!$K71</f>
        <v>0</v>
      </c>
      <c r="BC74" s="109">
        <f>CW74*POLICY!$K71</f>
        <v>0</v>
      </c>
      <c r="BD74" s="109">
        <f>CX74*POLICY!$K71</f>
        <v>13.017534811758638</v>
      </c>
      <c r="BE74" s="109">
        <f>CY74*POLICY!$K71</f>
        <v>0</v>
      </c>
      <c r="BF74" s="109">
        <f>CZ74*POLICY!$K71</f>
        <v>80.895541860981567</v>
      </c>
      <c r="BG74" s="109">
        <f>DA74*POLICY!$K71</f>
        <v>1.43</v>
      </c>
      <c r="BH74" s="109">
        <f>DB74*POLICY!$K71</f>
        <v>0</v>
      </c>
      <c r="BI74" s="109">
        <f>DC74*POLICY!$K71</f>
        <v>360.47191650853887</v>
      </c>
      <c r="BJ74" s="109">
        <f>DD74*POLICY!$K71</f>
        <v>20.652899824253076</v>
      </c>
      <c r="BK74" s="109">
        <f>DE74*POLICY!$K71</f>
        <v>0</v>
      </c>
      <c r="BL74" s="109">
        <f>DF74*POLICY!$K71</f>
        <v>29.533208955223881</v>
      </c>
      <c r="BM74" s="109">
        <f>DG74*POLICY!$K71</f>
        <v>23.607492795389049</v>
      </c>
      <c r="BN74" s="109">
        <f>DH74*POLICY!$K71</f>
        <v>0</v>
      </c>
      <c r="BO74" s="109">
        <f>DI74*POLICY!$K71</f>
        <v>0</v>
      </c>
      <c r="BP74" s="109">
        <f>DJ74*POLICY!$K71</f>
        <v>123.97048611111111</v>
      </c>
      <c r="BQ74" s="109">
        <f>DK74*POLICY!$K71</f>
        <v>0</v>
      </c>
      <c r="BR74" s="109">
        <f>DL74*POLICY!$K71</f>
        <v>5.0799897119341564</v>
      </c>
      <c r="BS74" s="109">
        <f>DM74*POLICY!$K71</f>
        <v>0</v>
      </c>
      <c r="BT74" s="109">
        <f>DN74*POLICY!$K71</f>
        <v>55.099073393199994</v>
      </c>
      <c r="BU74" s="109">
        <f>DO74*POLICY!$K71</f>
        <v>25.445215759849905</v>
      </c>
      <c r="BV74" s="109">
        <f>DP74*POLICY!$K71</f>
        <v>43.197702652222638</v>
      </c>
      <c r="BW74" s="109">
        <f>DQ74*POLICY!$K71</f>
        <v>0</v>
      </c>
      <c r="BX74" s="109">
        <f>DR74*POLICY!$K71</f>
        <v>0</v>
      </c>
      <c r="BY74" s="109">
        <f>DS74*POLICY!$K71</f>
        <v>23.362499999999997</v>
      </c>
      <c r="BZ74" s="109">
        <f>DT74*POLICY!$K71</f>
        <v>0</v>
      </c>
      <c r="CA74" s="109">
        <f>DU74*POLICY!$K71</f>
        <v>0</v>
      </c>
      <c r="CB74" s="109">
        <f>DV74*POLICY!$K71</f>
        <v>84.13333333333334</v>
      </c>
      <c r="CC74" s="109">
        <f>DW74*POLICY!$K71</f>
        <v>1.39</v>
      </c>
      <c r="CD74" s="109">
        <f>DX74*POLICY!$K71</f>
        <v>2.02</v>
      </c>
      <c r="CE74" s="109">
        <f>DY74*POLICY!$K71</f>
        <v>3.91</v>
      </c>
      <c r="CF74" s="109">
        <f>DZ74*POLICY!$K71</f>
        <v>1.38</v>
      </c>
      <c r="CG74" s="109">
        <f>EA74*POLICY!$K71</f>
        <v>31.042658003544002</v>
      </c>
      <c r="CH74" s="109">
        <f>EB74*POLICY!$K71</f>
        <v>105</v>
      </c>
      <c r="CI74" s="185">
        <f>EC74*POLICY!$K71</f>
        <v>23.505087719298245</v>
      </c>
      <c r="CJ74" s="109"/>
      <c r="CK74" t="s">
        <v>360</v>
      </c>
      <c r="CL74" s="14" t="s">
        <v>188</v>
      </c>
      <c r="CM74" s="22">
        <v>10</v>
      </c>
      <c r="CN74" s="23">
        <v>70</v>
      </c>
      <c r="CO74" s="200">
        <v>0</v>
      </c>
      <c r="CP74" s="200">
        <v>0</v>
      </c>
      <c r="CQ74" s="200">
        <v>0</v>
      </c>
      <c r="CR74" s="200">
        <v>0</v>
      </c>
      <c r="CS74" s="200">
        <v>21.087248322147651</v>
      </c>
      <c r="CT74" s="200">
        <v>0</v>
      </c>
      <c r="CU74" s="200">
        <v>0</v>
      </c>
      <c r="CV74" s="200">
        <v>0</v>
      </c>
      <c r="CW74" s="200">
        <v>0</v>
      </c>
      <c r="CX74" s="200">
        <v>13.017534811758638</v>
      </c>
      <c r="CY74" s="200">
        <v>0</v>
      </c>
      <c r="CZ74" s="200">
        <v>80.895541860981567</v>
      </c>
      <c r="DA74" s="200">
        <v>1.43</v>
      </c>
      <c r="DB74" s="200">
        <v>0</v>
      </c>
      <c r="DC74" s="200">
        <v>360.47191650853887</v>
      </c>
      <c r="DD74" s="200">
        <v>20.652899824253076</v>
      </c>
      <c r="DE74" s="200">
        <v>0</v>
      </c>
      <c r="DF74" s="200">
        <v>29.533208955223881</v>
      </c>
      <c r="DG74" s="200">
        <v>23.607492795389049</v>
      </c>
      <c r="DH74" s="200">
        <v>0</v>
      </c>
      <c r="DI74" s="200">
        <v>0</v>
      </c>
      <c r="DJ74" s="200">
        <v>123.97048611111111</v>
      </c>
      <c r="DK74" s="200">
        <v>0</v>
      </c>
      <c r="DL74" s="200">
        <v>5.0799897119341564</v>
      </c>
      <c r="DM74" s="200">
        <v>0</v>
      </c>
      <c r="DN74" s="200">
        <v>55.099073393199994</v>
      </c>
      <c r="DO74" s="200">
        <v>25.445215759849905</v>
      </c>
      <c r="DP74" s="200">
        <v>43.197702652222638</v>
      </c>
      <c r="DQ74" s="200">
        <v>0</v>
      </c>
      <c r="DR74" s="200">
        <v>0</v>
      </c>
      <c r="DS74" s="200">
        <v>23.362499999999997</v>
      </c>
      <c r="DT74" s="200">
        <v>0</v>
      </c>
      <c r="DU74" s="200">
        <v>0</v>
      </c>
      <c r="DV74" s="200">
        <v>84.13333333333334</v>
      </c>
      <c r="DW74" s="200">
        <v>1.39</v>
      </c>
      <c r="DX74" s="200">
        <v>2.02</v>
      </c>
      <c r="DY74" s="200">
        <v>3.91</v>
      </c>
      <c r="DZ74" s="200">
        <v>1.38</v>
      </c>
      <c r="EA74" s="200">
        <v>31.042658003544002</v>
      </c>
      <c r="EB74" s="200">
        <v>105</v>
      </c>
      <c r="EC74" s="200">
        <v>23.505087719298245</v>
      </c>
    </row>
    <row r="75" spans="1:133" x14ac:dyDescent="0.2">
      <c r="A75" s="69"/>
      <c r="B75" s="62"/>
      <c r="C75" s="110">
        <v>71</v>
      </c>
      <c r="D75" s="109">
        <v>0</v>
      </c>
      <c r="E75" s="109">
        <v>102</v>
      </c>
      <c r="F75" s="109">
        <v>39.395454545454548</v>
      </c>
      <c r="G75" s="109">
        <v>0</v>
      </c>
      <c r="H75" s="109">
        <v>25.290874668686104</v>
      </c>
      <c r="I75" s="109">
        <v>0</v>
      </c>
      <c r="J75" s="109">
        <v>0</v>
      </c>
      <c r="K75" s="109">
        <v>0</v>
      </c>
      <c r="L75" s="109">
        <v>0</v>
      </c>
      <c r="M75" s="109">
        <v>13.726075085324233</v>
      </c>
      <c r="N75" s="109">
        <v>40</v>
      </c>
      <c r="O75" s="109">
        <v>95.468486765440318</v>
      </c>
      <c r="P75" s="109">
        <v>1.43</v>
      </c>
      <c r="Q75" s="109">
        <v>15.5</v>
      </c>
      <c r="R75" s="109">
        <v>353.42347826086956</v>
      </c>
      <c r="S75" s="109">
        <v>23.258053852889667</v>
      </c>
      <c r="T75" s="109">
        <v>10.379999999999999</v>
      </c>
      <c r="U75" s="109">
        <v>32.790568204315974</v>
      </c>
      <c r="V75" s="109">
        <v>28.926423629040585</v>
      </c>
      <c r="W75" s="109">
        <v>0</v>
      </c>
      <c r="X75" s="109">
        <v>34.415094339622641</v>
      </c>
      <c r="Y75" s="109">
        <v>119.88560319341073</v>
      </c>
      <c r="Z75" s="109">
        <v>0</v>
      </c>
      <c r="AA75" s="109">
        <v>17.974879965080749</v>
      </c>
      <c r="AB75" s="109">
        <v>105.14285714285714</v>
      </c>
      <c r="AC75" s="109">
        <v>54.806994356718278</v>
      </c>
      <c r="AD75" s="109">
        <v>32.340705308572495</v>
      </c>
      <c r="AE75" s="109">
        <v>46.571724658032977</v>
      </c>
      <c r="AF75" s="109">
        <v>15</v>
      </c>
      <c r="AG75" s="109">
        <v>0</v>
      </c>
      <c r="AH75" s="109">
        <v>23.362499999999997</v>
      </c>
      <c r="AI75" s="109">
        <v>10.907563025210084</v>
      </c>
      <c r="AJ75" s="109">
        <v>0</v>
      </c>
      <c r="AK75" s="109">
        <v>65.595158398087264</v>
      </c>
      <c r="AL75" s="109">
        <v>1.39</v>
      </c>
      <c r="AM75" s="109">
        <v>2.02</v>
      </c>
      <c r="AN75" s="109">
        <v>3.91</v>
      </c>
      <c r="AO75" s="109">
        <v>1.38</v>
      </c>
      <c r="AP75" s="109">
        <v>31.719532010118698</v>
      </c>
      <c r="AQ75" s="109">
        <v>74.824955752212389</v>
      </c>
      <c r="AR75" s="185">
        <v>24.792785787847578</v>
      </c>
      <c r="AS75" s="109"/>
      <c r="AT75" s="184">
        <v>71</v>
      </c>
      <c r="AU75" s="109">
        <f>CO75*POLICY!$K72</f>
        <v>0</v>
      </c>
      <c r="AV75" s="109">
        <f>CP75*POLICY!$K72</f>
        <v>102</v>
      </c>
      <c r="AW75" s="109">
        <f>CQ75*POLICY!$K72</f>
        <v>39.395454545454548</v>
      </c>
      <c r="AX75" s="109">
        <f>CR75*POLICY!$K72</f>
        <v>0</v>
      </c>
      <c r="AY75" s="109">
        <f>CS75*POLICY!$K72</f>
        <v>25.290874668686104</v>
      </c>
      <c r="AZ75" s="109">
        <f>CT75*POLICY!$K72</f>
        <v>0</v>
      </c>
      <c r="BA75" s="109">
        <f>CU75*POLICY!$K72</f>
        <v>0</v>
      </c>
      <c r="BB75" s="109">
        <f>CV75*POLICY!$K72</f>
        <v>0</v>
      </c>
      <c r="BC75" s="109">
        <f>CW75*POLICY!$K72</f>
        <v>0</v>
      </c>
      <c r="BD75" s="109">
        <f>CX75*POLICY!$K72</f>
        <v>13.726075085324233</v>
      </c>
      <c r="BE75" s="109">
        <f>CY75*POLICY!$K72</f>
        <v>40</v>
      </c>
      <c r="BF75" s="109">
        <f>CZ75*POLICY!$K72</f>
        <v>95.468486765440318</v>
      </c>
      <c r="BG75" s="109">
        <f>DA75*POLICY!$K72</f>
        <v>1.43</v>
      </c>
      <c r="BH75" s="109">
        <f>DB75*POLICY!$K72</f>
        <v>15.5</v>
      </c>
      <c r="BI75" s="109">
        <f>DC75*POLICY!$K72</f>
        <v>353.42347826086956</v>
      </c>
      <c r="BJ75" s="109">
        <f>DD75*POLICY!$K72</f>
        <v>23.258053852889667</v>
      </c>
      <c r="BK75" s="109">
        <f>DE75*POLICY!$K72</f>
        <v>10.379999999999999</v>
      </c>
      <c r="BL75" s="109">
        <f>DF75*POLICY!$K72</f>
        <v>32.790568204315974</v>
      </c>
      <c r="BM75" s="109">
        <f>DG75*POLICY!$K72</f>
        <v>28.926423629040585</v>
      </c>
      <c r="BN75" s="109">
        <f>DH75*POLICY!$K72</f>
        <v>0</v>
      </c>
      <c r="BO75" s="109">
        <f>DI75*POLICY!$K72</f>
        <v>34.415094339622641</v>
      </c>
      <c r="BP75" s="109">
        <f>DJ75*POLICY!$K72</f>
        <v>119.88560319341073</v>
      </c>
      <c r="BQ75" s="109">
        <f>DK75*POLICY!$K72</f>
        <v>0</v>
      </c>
      <c r="BR75" s="109">
        <f>DL75*POLICY!$K72</f>
        <v>17.974879965080749</v>
      </c>
      <c r="BS75" s="109">
        <f>DM75*POLICY!$K72</f>
        <v>105.14285714285714</v>
      </c>
      <c r="BT75" s="109">
        <f>DN75*POLICY!$K72</f>
        <v>54.806994356718278</v>
      </c>
      <c r="BU75" s="109">
        <f>DO75*POLICY!$K72</f>
        <v>32.340705308572495</v>
      </c>
      <c r="BV75" s="109">
        <f>DP75*POLICY!$K72</f>
        <v>46.571724658032977</v>
      </c>
      <c r="BW75" s="109">
        <f>DQ75*POLICY!$K72</f>
        <v>15</v>
      </c>
      <c r="BX75" s="109">
        <f>DR75*POLICY!$K72</f>
        <v>0</v>
      </c>
      <c r="BY75" s="109">
        <f>DS75*POLICY!$K72</f>
        <v>23.362499999999997</v>
      </c>
      <c r="BZ75" s="109">
        <f>DT75*POLICY!$K72</f>
        <v>10.907563025210084</v>
      </c>
      <c r="CA75" s="109">
        <f>DU75*POLICY!$K72</f>
        <v>0</v>
      </c>
      <c r="CB75" s="109">
        <f>DV75*POLICY!$K72</f>
        <v>65.595158398087264</v>
      </c>
      <c r="CC75" s="109">
        <f>DW75*POLICY!$K72</f>
        <v>1.39</v>
      </c>
      <c r="CD75" s="109">
        <f>DX75*POLICY!$K72</f>
        <v>2.02</v>
      </c>
      <c r="CE75" s="109">
        <f>DY75*POLICY!$K72</f>
        <v>3.91</v>
      </c>
      <c r="CF75" s="109">
        <f>DZ75*POLICY!$K72</f>
        <v>1.38</v>
      </c>
      <c r="CG75" s="109">
        <f>EA75*POLICY!$K72</f>
        <v>31.719532010118698</v>
      </c>
      <c r="CH75" s="109">
        <f>EB75*POLICY!$K72</f>
        <v>74.824955752212389</v>
      </c>
      <c r="CI75" s="185">
        <f>EC75*POLICY!$K72</f>
        <v>24.792785787847578</v>
      </c>
      <c r="CJ75" s="109"/>
      <c r="CK75" t="s">
        <v>363</v>
      </c>
      <c r="CL75" s="14" t="s">
        <v>190</v>
      </c>
      <c r="CM75" s="22">
        <v>11</v>
      </c>
      <c r="CN75" s="23">
        <v>71</v>
      </c>
      <c r="CO75" s="200">
        <v>0</v>
      </c>
      <c r="CP75" s="200">
        <v>102</v>
      </c>
      <c r="CQ75" s="200">
        <v>39.395454545454548</v>
      </c>
      <c r="CR75" s="200">
        <v>0</v>
      </c>
      <c r="CS75" s="200">
        <v>25.290874668686104</v>
      </c>
      <c r="CT75" s="200">
        <v>0</v>
      </c>
      <c r="CU75" s="200">
        <v>0</v>
      </c>
      <c r="CV75" s="200">
        <v>0</v>
      </c>
      <c r="CW75" s="200">
        <v>0</v>
      </c>
      <c r="CX75" s="200">
        <v>13.726075085324233</v>
      </c>
      <c r="CY75" s="200">
        <v>40</v>
      </c>
      <c r="CZ75" s="200">
        <v>95.468486765440318</v>
      </c>
      <c r="DA75" s="200">
        <v>1.43</v>
      </c>
      <c r="DB75" s="200">
        <v>15.5</v>
      </c>
      <c r="DC75" s="200">
        <v>353.42347826086956</v>
      </c>
      <c r="DD75" s="200">
        <v>23.258053852889667</v>
      </c>
      <c r="DE75" s="200">
        <v>10.379999999999999</v>
      </c>
      <c r="DF75" s="200">
        <v>32.790568204315974</v>
      </c>
      <c r="DG75" s="200">
        <v>28.926423629040585</v>
      </c>
      <c r="DH75" s="200">
        <v>0</v>
      </c>
      <c r="DI75" s="200">
        <v>34.415094339622641</v>
      </c>
      <c r="DJ75" s="200">
        <v>119.88560319341073</v>
      </c>
      <c r="DK75" s="200">
        <v>0</v>
      </c>
      <c r="DL75" s="200">
        <v>17.974879965080749</v>
      </c>
      <c r="DM75" s="200">
        <v>105.14285714285714</v>
      </c>
      <c r="DN75" s="200">
        <v>54.806994356718278</v>
      </c>
      <c r="DO75" s="200">
        <v>32.340705308572495</v>
      </c>
      <c r="DP75" s="200">
        <v>46.571724658032977</v>
      </c>
      <c r="DQ75" s="200">
        <v>15</v>
      </c>
      <c r="DR75" s="200">
        <v>0</v>
      </c>
      <c r="DS75" s="200">
        <v>23.362499999999997</v>
      </c>
      <c r="DT75" s="200">
        <v>10.907563025210084</v>
      </c>
      <c r="DU75" s="200">
        <v>0</v>
      </c>
      <c r="DV75" s="200">
        <v>65.595158398087264</v>
      </c>
      <c r="DW75" s="200">
        <v>1.39</v>
      </c>
      <c r="DX75" s="200">
        <v>2.02</v>
      </c>
      <c r="DY75" s="200">
        <v>3.91</v>
      </c>
      <c r="DZ75" s="200">
        <v>1.38</v>
      </c>
      <c r="EA75" s="200">
        <v>31.719532010118698</v>
      </c>
      <c r="EB75" s="200">
        <v>74.824955752212389</v>
      </c>
      <c r="EC75" s="200">
        <v>24.792785787847578</v>
      </c>
    </row>
    <row r="76" spans="1:133" x14ac:dyDescent="0.2">
      <c r="A76" s="69"/>
      <c r="B76" s="62"/>
      <c r="C76" s="110">
        <v>72</v>
      </c>
      <c r="D76" s="109">
        <v>0</v>
      </c>
      <c r="E76" s="109">
        <v>102</v>
      </c>
      <c r="F76" s="109">
        <v>39.395454545454548</v>
      </c>
      <c r="G76" s="109">
        <v>0</v>
      </c>
      <c r="H76" s="109">
        <v>25.290874668686104</v>
      </c>
      <c r="I76" s="109">
        <v>0</v>
      </c>
      <c r="J76" s="109">
        <v>0</v>
      </c>
      <c r="K76" s="109">
        <v>0</v>
      </c>
      <c r="L76" s="109">
        <v>0</v>
      </c>
      <c r="M76" s="109">
        <v>13.726075085324233</v>
      </c>
      <c r="N76" s="109">
        <v>40</v>
      </c>
      <c r="O76" s="109">
        <v>95.468486765440318</v>
      </c>
      <c r="P76" s="109">
        <v>1.43</v>
      </c>
      <c r="Q76" s="109">
        <v>15.5</v>
      </c>
      <c r="R76" s="109">
        <v>353.42347826086956</v>
      </c>
      <c r="S76" s="109">
        <v>23.258053852889667</v>
      </c>
      <c r="T76" s="109">
        <v>10.379999999999999</v>
      </c>
      <c r="U76" s="109">
        <v>32.790568204315974</v>
      </c>
      <c r="V76" s="109">
        <v>28.926423629040585</v>
      </c>
      <c r="W76" s="109">
        <v>0</v>
      </c>
      <c r="X76" s="109">
        <v>34.415094339622641</v>
      </c>
      <c r="Y76" s="109">
        <v>119.88560319341073</v>
      </c>
      <c r="Z76" s="109">
        <v>0</v>
      </c>
      <c r="AA76" s="109">
        <v>17.974879965080749</v>
      </c>
      <c r="AB76" s="109">
        <v>105.14285714285714</v>
      </c>
      <c r="AC76" s="109">
        <v>54.806994356718278</v>
      </c>
      <c r="AD76" s="109">
        <v>32.340705308572495</v>
      </c>
      <c r="AE76" s="109">
        <v>46.571724658032977</v>
      </c>
      <c r="AF76" s="109">
        <v>15</v>
      </c>
      <c r="AG76" s="109">
        <v>0</v>
      </c>
      <c r="AH76" s="109">
        <v>23.362499999999997</v>
      </c>
      <c r="AI76" s="109">
        <v>10.907563025210084</v>
      </c>
      <c r="AJ76" s="109">
        <v>0</v>
      </c>
      <c r="AK76" s="109">
        <v>65.595158398087264</v>
      </c>
      <c r="AL76" s="109">
        <v>1.39</v>
      </c>
      <c r="AM76" s="109">
        <v>2.02</v>
      </c>
      <c r="AN76" s="109">
        <v>3.91</v>
      </c>
      <c r="AO76" s="109">
        <v>1.38</v>
      </c>
      <c r="AP76" s="109">
        <v>31.719532010118698</v>
      </c>
      <c r="AQ76" s="109">
        <v>74.824955752212389</v>
      </c>
      <c r="AR76" s="185">
        <v>24.792785787847578</v>
      </c>
      <c r="AS76" s="109"/>
      <c r="AT76" s="184">
        <v>72</v>
      </c>
      <c r="AU76" s="109">
        <f>CO76*POLICY!$K73</f>
        <v>0</v>
      </c>
      <c r="AV76" s="109">
        <f>CP76*POLICY!$K73</f>
        <v>102</v>
      </c>
      <c r="AW76" s="109">
        <f>CQ76*POLICY!$K73</f>
        <v>39.395454545454548</v>
      </c>
      <c r="AX76" s="109">
        <f>CR76*POLICY!$K73</f>
        <v>0</v>
      </c>
      <c r="AY76" s="109">
        <f>CS76*POLICY!$K73</f>
        <v>25.290874668686104</v>
      </c>
      <c r="AZ76" s="109">
        <f>CT76*POLICY!$K73</f>
        <v>0</v>
      </c>
      <c r="BA76" s="109">
        <f>CU76*POLICY!$K73</f>
        <v>0</v>
      </c>
      <c r="BB76" s="109">
        <f>CV76*POLICY!$K73</f>
        <v>0</v>
      </c>
      <c r="BC76" s="109">
        <f>CW76*POLICY!$K73</f>
        <v>0</v>
      </c>
      <c r="BD76" s="109">
        <f>CX76*POLICY!$K73</f>
        <v>13.726075085324233</v>
      </c>
      <c r="BE76" s="109">
        <f>CY76*POLICY!$K73</f>
        <v>40</v>
      </c>
      <c r="BF76" s="109">
        <f>CZ76*POLICY!$K73</f>
        <v>95.468486765440318</v>
      </c>
      <c r="BG76" s="109">
        <f>DA76*POLICY!$K73</f>
        <v>1.43</v>
      </c>
      <c r="BH76" s="109">
        <f>DB76*POLICY!$K73</f>
        <v>15.5</v>
      </c>
      <c r="BI76" s="109">
        <f>DC76*POLICY!$K73</f>
        <v>353.42347826086956</v>
      </c>
      <c r="BJ76" s="109">
        <f>DD76*POLICY!$K73</f>
        <v>23.258053852889667</v>
      </c>
      <c r="BK76" s="109">
        <f>DE76*POLICY!$K73</f>
        <v>10.379999999999999</v>
      </c>
      <c r="BL76" s="109">
        <f>DF76*POLICY!$K73</f>
        <v>32.790568204315974</v>
      </c>
      <c r="BM76" s="109">
        <f>DG76*POLICY!$K73</f>
        <v>28.926423629040585</v>
      </c>
      <c r="BN76" s="109">
        <f>DH76*POLICY!$K73</f>
        <v>0</v>
      </c>
      <c r="BO76" s="109">
        <f>DI76*POLICY!$K73</f>
        <v>34.415094339622641</v>
      </c>
      <c r="BP76" s="109">
        <f>DJ76*POLICY!$K73</f>
        <v>119.88560319341073</v>
      </c>
      <c r="BQ76" s="109">
        <f>DK76*POLICY!$K73</f>
        <v>0</v>
      </c>
      <c r="BR76" s="109">
        <f>DL76*POLICY!$K73</f>
        <v>17.974879965080749</v>
      </c>
      <c r="BS76" s="109">
        <f>DM76*POLICY!$K73</f>
        <v>105.14285714285714</v>
      </c>
      <c r="BT76" s="109">
        <f>DN76*POLICY!$K73</f>
        <v>54.806994356718278</v>
      </c>
      <c r="BU76" s="109">
        <f>DO76*POLICY!$K73</f>
        <v>32.340705308572495</v>
      </c>
      <c r="BV76" s="109">
        <f>DP76*POLICY!$K73</f>
        <v>46.571724658032977</v>
      </c>
      <c r="BW76" s="109">
        <f>DQ76*POLICY!$K73</f>
        <v>15</v>
      </c>
      <c r="BX76" s="109">
        <f>DR76*POLICY!$K73</f>
        <v>0</v>
      </c>
      <c r="BY76" s="109">
        <f>DS76*POLICY!$K73</f>
        <v>23.362499999999997</v>
      </c>
      <c r="BZ76" s="109">
        <f>DT76*POLICY!$K73</f>
        <v>10.907563025210084</v>
      </c>
      <c r="CA76" s="109">
        <f>DU76*POLICY!$K73</f>
        <v>0</v>
      </c>
      <c r="CB76" s="109">
        <f>DV76*POLICY!$K73</f>
        <v>65.595158398087264</v>
      </c>
      <c r="CC76" s="109">
        <f>DW76*POLICY!$K73</f>
        <v>1.39</v>
      </c>
      <c r="CD76" s="109">
        <f>DX76*POLICY!$K73</f>
        <v>2.02</v>
      </c>
      <c r="CE76" s="109">
        <f>DY76*POLICY!$K73</f>
        <v>3.91</v>
      </c>
      <c r="CF76" s="109">
        <f>DZ76*POLICY!$K73</f>
        <v>1.38</v>
      </c>
      <c r="CG76" s="109">
        <f>EA76*POLICY!$K73</f>
        <v>31.719532010118698</v>
      </c>
      <c r="CH76" s="109">
        <f>EB76*POLICY!$K73</f>
        <v>74.824955752212389</v>
      </c>
      <c r="CI76" s="185">
        <f>EC76*POLICY!$K73</f>
        <v>24.792785787847578</v>
      </c>
      <c r="CJ76" s="109"/>
      <c r="CK76" t="s">
        <v>358</v>
      </c>
      <c r="CL76" s="14" t="s">
        <v>188</v>
      </c>
      <c r="CM76" s="22">
        <v>11</v>
      </c>
      <c r="CN76" s="23">
        <v>72</v>
      </c>
      <c r="CO76" s="200">
        <v>0</v>
      </c>
      <c r="CP76" s="200">
        <v>102</v>
      </c>
      <c r="CQ76" s="200">
        <v>39.395454545454548</v>
      </c>
      <c r="CR76" s="200">
        <v>0</v>
      </c>
      <c r="CS76" s="200">
        <v>25.290874668686104</v>
      </c>
      <c r="CT76" s="200">
        <v>0</v>
      </c>
      <c r="CU76" s="200">
        <v>0</v>
      </c>
      <c r="CV76" s="200">
        <v>0</v>
      </c>
      <c r="CW76" s="200">
        <v>0</v>
      </c>
      <c r="CX76" s="200">
        <v>13.726075085324233</v>
      </c>
      <c r="CY76" s="200">
        <v>40</v>
      </c>
      <c r="CZ76" s="200">
        <v>95.468486765440318</v>
      </c>
      <c r="DA76" s="200">
        <v>1.43</v>
      </c>
      <c r="DB76" s="200">
        <v>15.5</v>
      </c>
      <c r="DC76" s="200">
        <v>353.42347826086956</v>
      </c>
      <c r="DD76" s="200">
        <v>23.258053852889667</v>
      </c>
      <c r="DE76" s="200">
        <v>10.379999999999999</v>
      </c>
      <c r="DF76" s="200">
        <v>32.790568204315974</v>
      </c>
      <c r="DG76" s="200">
        <v>28.926423629040585</v>
      </c>
      <c r="DH76" s="200">
        <v>0</v>
      </c>
      <c r="DI76" s="200">
        <v>34.415094339622641</v>
      </c>
      <c r="DJ76" s="200">
        <v>119.88560319341073</v>
      </c>
      <c r="DK76" s="200">
        <v>0</v>
      </c>
      <c r="DL76" s="200">
        <v>17.974879965080749</v>
      </c>
      <c r="DM76" s="200">
        <v>105.14285714285714</v>
      </c>
      <c r="DN76" s="200">
        <v>54.806994356718278</v>
      </c>
      <c r="DO76" s="200">
        <v>32.340705308572495</v>
      </c>
      <c r="DP76" s="200">
        <v>46.571724658032977</v>
      </c>
      <c r="DQ76" s="200">
        <v>15</v>
      </c>
      <c r="DR76" s="200">
        <v>0</v>
      </c>
      <c r="DS76" s="200">
        <v>23.362499999999997</v>
      </c>
      <c r="DT76" s="200">
        <v>10.907563025210084</v>
      </c>
      <c r="DU76" s="200">
        <v>0</v>
      </c>
      <c r="DV76" s="200">
        <v>65.595158398087264</v>
      </c>
      <c r="DW76" s="200">
        <v>1.39</v>
      </c>
      <c r="DX76" s="200">
        <v>2.02</v>
      </c>
      <c r="DY76" s="200">
        <v>3.91</v>
      </c>
      <c r="DZ76" s="200">
        <v>1.38</v>
      </c>
      <c r="EA76" s="200">
        <v>31.719532010118698</v>
      </c>
      <c r="EB76" s="200">
        <v>74.824955752212389</v>
      </c>
      <c r="EC76" s="200">
        <v>24.792785787847578</v>
      </c>
    </row>
    <row r="77" spans="1:133" x14ac:dyDescent="0.2">
      <c r="A77" s="69"/>
      <c r="B77" s="62"/>
      <c r="C77" s="110">
        <v>73</v>
      </c>
      <c r="D77" s="109">
        <v>0</v>
      </c>
      <c r="E77" s="109">
        <v>102</v>
      </c>
      <c r="F77" s="109">
        <v>39.395454545454548</v>
      </c>
      <c r="G77" s="109">
        <v>0</v>
      </c>
      <c r="H77" s="109">
        <v>25.290874668686104</v>
      </c>
      <c r="I77" s="109">
        <v>0</v>
      </c>
      <c r="J77" s="109">
        <v>0</v>
      </c>
      <c r="K77" s="109">
        <v>0</v>
      </c>
      <c r="L77" s="109">
        <v>0</v>
      </c>
      <c r="M77" s="109">
        <v>13.726075085324233</v>
      </c>
      <c r="N77" s="109">
        <v>40</v>
      </c>
      <c r="O77" s="109">
        <v>95.468486765440318</v>
      </c>
      <c r="P77" s="109">
        <v>1.43</v>
      </c>
      <c r="Q77" s="109">
        <v>15.5</v>
      </c>
      <c r="R77" s="109">
        <v>353.42347826086956</v>
      </c>
      <c r="S77" s="109">
        <v>23.258053852889667</v>
      </c>
      <c r="T77" s="109">
        <v>10.379999999999999</v>
      </c>
      <c r="U77" s="109">
        <v>32.790568204315974</v>
      </c>
      <c r="V77" s="109">
        <v>28.926423629040585</v>
      </c>
      <c r="W77" s="109">
        <v>0</v>
      </c>
      <c r="X77" s="109">
        <v>34.415094339622641</v>
      </c>
      <c r="Y77" s="109">
        <v>119.88560319341073</v>
      </c>
      <c r="Z77" s="109">
        <v>0</v>
      </c>
      <c r="AA77" s="109">
        <v>17.974879965080749</v>
      </c>
      <c r="AB77" s="109">
        <v>105.14285714285714</v>
      </c>
      <c r="AC77" s="109">
        <v>54.806994356718278</v>
      </c>
      <c r="AD77" s="109">
        <v>32.340705308572495</v>
      </c>
      <c r="AE77" s="109">
        <v>46.571724658032977</v>
      </c>
      <c r="AF77" s="109">
        <v>15</v>
      </c>
      <c r="AG77" s="109">
        <v>0</v>
      </c>
      <c r="AH77" s="109">
        <v>23.362499999999997</v>
      </c>
      <c r="AI77" s="109">
        <v>10.907563025210084</v>
      </c>
      <c r="AJ77" s="109">
        <v>0</v>
      </c>
      <c r="AK77" s="109">
        <v>65.595158398087264</v>
      </c>
      <c r="AL77" s="109">
        <v>1.39</v>
      </c>
      <c r="AM77" s="109">
        <v>2.02</v>
      </c>
      <c r="AN77" s="109">
        <v>3.91</v>
      </c>
      <c r="AO77" s="109">
        <v>1.38</v>
      </c>
      <c r="AP77" s="109">
        <v>31.719532010118698</v>
      </c>
      <c r="AQ77" s="109">
        <v>74.824955752212389</v>
      </c>
      <c r="AR77" s="185">
        <v>24.792785787847578</v>
      </c>
      <c r="AS77" s="109"/>
      <c r="AT77" s="184">
        <v>73</v>
      </c>
      <c r="AU77" s="109">
        <f>CO77*POLICY!$K74</f>
        <v>0</v>
      </c>
      <c r="AV77" s="109">
        <f>CP77*POLICY!$K74</f>
        <v>102</v>
      </c>
      <c r="AW77" s="109">
        <f>CQ77*POLICY!$K74</f>
        <v>39.395454545454548</v>
      </c>
      <c r="AX77" s="109">
        <f>CR77*POLICY!$K74</f>
        <v>0</v>
      </c>
      <c r="AY77" s="109">
        <f>CS77*POLICY!$K74</f>
        <v>25.290874668686104</v>
      </c>
      <c r="AZ77" s="109">
        <f>CT77*POLICY!$K74</f>
        <v>0</v>
      </c>
      <c r="BA77" s="109">
        <f>CU77*POLICY!$K74</f>
        <v>0</v>
      </c>
      <c r="BB77" s="109">
        <f>CV77*POLICY!$K74</f>
        <v>0</v>
      </c>
      <c r="BC77" s="109">
        <f>CW77*POLICY!$K74</f>
        <v>0</v>
      </c>
      <c r="BD77" s="109">
        <f>CX77*POLICY!$K74</f>
        <v>13.726075085324233</v>
      </c>
      <c r="BE77" s="109">
        <f>CY77*POLICY!$K74</f>
        <v>40</v>
      </c>
      <c r="BF77" s="109">
        <f>CZ77*POLICY!$K74</f>
        <v>95.468486765440318</v>
      </c>
      <c r="BG77" s="109">
        <f>DA77*POLICY!$K74</f>
        <v>1.43</v>
      </c>
      <c r="BH77" s="109">
        <f>DB77*POLICY!$K74</f>
        <v>15.5</v>
      </c>
      <c r="BI77" s="109">
        <f>DC77*POLICY!$K74</f>
        <v>353.42347826086956</v>
      </c>
      <c r="BJ77" s="109">
        <f>DD77*POLICY!$K74</f>
        <v>23.258053852889667</v>
      </c>
      <c r="BK77" s="109">
        <f>DE77*POLICY!$K74</f>
        <v>10.379999999999999</v>
      </c>
      <c r="BL77" s="109">
        <f>DF77*POLICY!$K74</f>
        <v>32.790568204315974</v>
      </c>
      <c r="BM77" s="109">
        <f>DG77*POLICY!$K74</f>
        <v>28.926423629040585</v>
      </c>
      <c r="BN77" s="109">
        <f>DH77*POLICY!$K74</f>
        <v>0</v>
      </c>
      <c r="BO77" s="109">
        <f>DI77*POLICY!$K74</f>
        <v>34.415094339622641</v>
      </c>
      <c r="BP77" s="109">
        <f>DJ77*POLICY!$K74</f>
        <v>119.88560319341073</v>
      </c>
      <c r="BQ77" s="109">
        <f>DK77*POLICY!$K74</f>
        <v>0</v>
      </c>
      <c r="BR77" s="109">
        <f>DL77*POLICY!$K74</f>
        <v>17.974879965080749</v>
      </c>
      <c r="BS77" s="109">
        <f>DM77*POLICY!$K74</f>
        <v>105.14285714285714</v>
      </c>
      <c r="BT77" s="109">
        <f>DN77*POLICY!$K74</f>
        <v>54.806994356718278</v>
      </c>
      <c r="BU77" s="109">
        <f>DO77*POLICY!$K74</f>
        <v>32.340705308572495</v>
      </c>
      <c r="BV77" s="109">
        <f>DP77*POLICY!$K74</f>
        <v>46.571724658032977</v>
      </c>
      <c r="BW77" s="109">
        <f>DQ77*POLICY!$K74</f>
        <v>15</v>
      </c>
      <c r="BX77" s="109">
        <f>DR77*POLICY!$K74</f>
        <v>0</v>
      </c>
      <c r="BY77" s="109">
        <f>DS77*POLICY!$K74</f>
        <v>23.362499999999997</v>
      </c>
      <c r="BZ77" s="109">
        <f>DT77*POLICY!$K74</f>
        <v>10.907563025210084</v>
      </c>
      <c r="CA77" s="109">
        <f>DU77*POLICY!$K74</f>
        <v>0</v>
      </c>
      <c r="CB77" s="109">
        <f>DV77*POLICY!$K74</f>
        <v>65.595158398087264</v>
      </c>
      <c r="CC77" s="109">
        <f>DW77*POLICY!$K74</f>
        <v>1.39</v>
      </c>
      <c r="CD77" s="109">
        <f>DX77*POLICY!$K74</f>
        <v>2.02</v>
      </c>
      <c r="CE77" s="109">
        <f>DY77*POLICY!$K74</f>
        <v>3.91</v>
      </c>
      <c r="CF77" s="109">
        <f>DZ77*POLICY!$K74</f>
        <v>1.38</v>
      </c>
      <c r="CG77" s="109">
        <f>EA77*POLICY!$K74</f>
        <v>31.719532010118698</v>
      </c>
      <c r="CH77" s="109">
        <f>EB77*POLICY!$K74</f>
        <v>74.824955752212389</v>
      </c>
      <c r="CI77" s="185">
        <f>EC77*POLICY!$K74</f>
        <v>24.792785787847578</v>
      </c>
      <c r="CJ77" s="109"/>
      <c r="CK77" t="s">
        <v>363</v>
      </c>
      <c r="CL77" s="14" t="s">
        <v>188</v>
      </c>
      <c r="CM77" s="22">
        <v>11</v>
      </c>
      <c r="CN77" s="23">
        <v>73</v>
      </c>
      <c r="CO77" s="200">
        <v>0</v>
      </c>
      <c r="CP77" s="200">
        <v>102</v>
      </c>
      <c r="CQ77" s="200">
        <v>39.395454545454548</v>
      </c>
      <c r="CR77" s="200">
        <v>0</v>
      </c>
      <c r="CS77" s="200">
        <v>25.290874668686104</v>
      </c>
      <c r="CT77" s="200">
        <v>0</v>
      </c>
      <c r="CU77" s="200">
        <v>0</v>
      </c>
      <c r="CV77" s="200">
        <v>0</v>
      </c>
      <c r="CW77" s="200">
        <v>0</v>
      </c>
      <c r="CX77" s="200">
        <v>13.726075085324233</v>
      </c>
      <c r="CY77" s="200">
        <v>40</v>
      </c>
      <c r="CZ77" s="200">
        <v>95.468486765440318</v>
      </c>
      <c r="DA77" s="200">
        <v>1.43</v>
      </c>
      <c r="DB77" s="200">
        <v>15.5</v>
      </c>
      <c r="DC77" s="200">
        <v>353.42347826086956</v>
      </c>
      <c r="DD77" s="200">
        <v>23.258053852889667</v>
      </c>
      <c r="DE77" s="200">
        <v>10.379999999999999</v>
      </c>
      <c r="DF77" s="200">
        <v>32.790568204315974</v>
      </c>
      <c r="DG77" s="200">
        <v>28.926423629040585</v>
      </c>
      <c r="DH77" s="200">
        <v>0</v>
      </c>
      <c r="DI77" s="200">
        <v>34.415094339622641</v>
      </c>
      <c r="DJ77" s="200">
        <v>119.88560319341073</v>
      </c>
      <c r="DK77" s="200">
        <v>0</v>
      </c>
      <c r="DL77" s="200">
        <v>17.974879965080749</v>
      </c>
      <c r="DM77" s="200">
        <v>105.14285714285714</v>
      </c>
      <c r="DN77" s="200">
        <v>54.806994356718278</v>
      </c>
      <c r="DO77" s="200">
        <v>32.340705308572495</v>
      </c>
      <c r="DP77" s="200">
        <v>46.571724658032977</v>
      </c>
      <c r="DQ77" s="200">
        <v>15</v>
      </c>
      <c r="DR77" s="200">
        <v>0</v>
      </c>
      <c r="DS77" s="200">
        <v>23.362499999999997</v>
      </c>
      <c r="DT77" s="200">
        <v>10.907563025210084</v>
      </c>
      <c r="DU77" s="200">
        <v>0</v>
      </c>
      <c r="DV77" s="200">
        <v>65.595158398087264</v>
      </c>
      <c r="DW77" s="200">
        <v>1.39</v>
      </c>
      <c r="DX77" s="200">
        <v>2.02</v>
      </c>
      <c r="DY77" s="200">
        <v>3.91</v>
      </c>
      <c r="DZ77" s="200">
        <v>1.38</v>
      </c>
      <c r="EA77" s="200">
        <v>31.719532010118698</v>
      </c>
      <c r="EB77" s="200">
        <v>74.824955752212389</v>
      </c>
      <c r="EC77" s="200">
        <v>24.792785787847578</v>
      </c>
    </row>
    <row r="78" spans="1:133" x14ac:dyDescent="0.2">
      <c r="A78" s="69"/>
      <c r="B78" s="62"/>
      <c r="C78" s="110">
        <v>74</v>
      </c>
      <c r="D78" s="109">
        <v>0</v>
      </c>
      <c r="E78" s="109">
        <v>102</v>
      </c>
      <c r="F78" s="109">
        <v>39.395454545454548</v>
      </c>
      <c r="G78" s="109">
        <v>0</v>
      </c>
      <c r="H78" s="109">
        <v>25.290874668686104</v>
      </c>
      <c r="I78" s="109">
        <v>0</v>
      </c>
      <c r="J78" s="109">
        <v>0</v>
      </c>
      <c r="K78" s="109">
        <v>0</v>
      </c>
      <c r="L78" s="109">
        <v>0</v>
      </c>
      <c r="M78" s="109">
        <v>13.726075085324233</v>
      </c>
      <c r="N78" s="109">
        <v>40</v>
      </c>
      <c r="O78" s="109">
        <v>95.468486765440318</v>
      </c>
      <c r="P78" s="109">
        <v>1.43</v>
      </c>
      <c r="Q78" s="109">
        <v>15.5</v>
      </c>
      <c r="R78" s="109">
        <v>353.42347826086956</v>
      </c>
      <c r="S78" s="109">
        <v>23.258053852889667</v>
      </c>
      <c r="T78" s="109">
        <v>10.379999999999999</v>
      </c>
      <c r="U78" s="109">
        <v>32.790568204315974</v>
      </c>
      <c r="V78" s="109">
        <v>28.926423629040585</v>
      </c>
      <c r="W78" s="109">
        <v>0</v>
      </c>
      <c r="X78" s="109">
        <v>34.415094339622641</v>
      </c>
      <c r="Y78" s="109">
        <v>119.88560319341073</v>
      </c>
      <c r="Z78" s="109">
        <v>0</v>
      </c>
      <c r="AA78" s="109">
        <v>17.974879965080749</v>
      </c>
      <c r="AB78" s="109">
        <v>105.14285714285714</v>
      </c>
      <c r="AC78" s="109">
        <v>54.806994356718278</v>
      </c>
      <c r="AD78" s="109">
        <v>32.340705308572495</v>
      </c>
      <c r="AE78" s="109">
        <v>46.571724658032977</v>
      </c>
      <c r="AF78" s="109">
        <v>15</v>
      </c>
      <c r="AG78" s="109">
        <v>0</v>
      </c>
      <c r="AH78" s="109">
        <v>23.362499999999997</v>
      </c>
      <c r="AI78" s="109">
        <v>10.907563025210084</v>
      </c>
      <c r="AJ78" s="109">
        <v>0</v>
      </c>
      <c r="AK78" s="109">
        <v>65.595158398087264</v>
      </c>
      <c r="AL78" s="109">
        <v>1.39</v>
      </c>
      <c r="AM78" s="109">
        <v>2.02</v>
      </c>
      <c r="AN78" s="109">
        <v>3.91</v>
      </c>
      <c r="AO78" s="109">
        <v>1.38</v>
      </c>
      <c r="AP78" s="109">
        <v>31.719532010118698</v>
      </c>
      <c r="AQ78" s="109">
        <v>74.824955752212389</v>
      </c>
      <c r="AR78" s="185">
        <v>24.792785787847578</v>
      </c>
      <c r="AS78" s="109"/>
      <c r="AT78" s="184">
        <v>74</v>
      </c>
      <c r="AU78" s="109">
        <f>CO78*POLICY!$K75</f>
        <v>0</v>
      </c>
      <c r="AV78" s="109">
        <f>CP78*POLICY!$K75</f>
        <v>102</v>
      </c>
      <c r="AW78" s="109">
        <f>CQ78*POLICY!$K75</f>
        <v>39.395454545454548</v>
      </c>
      <c r="AX78" s="109">
        <f>CR78*POLICY!$K75</f>
        <v>0</v>
      </c>
      <c r="AY78" s="109">
        <f>CS78*POLICY!$K75</f>
        <v>25.290874668686104</v>
      </c>
      <c r="AZ78" s="109">
        <f>CT78*POLICY!$K75</f>
        <v>0</v>
      </c>
      <c r="BA78" s="109">
        <f>CU78*POLICY!$K75</f>
        <v>0</v>
      </c>
      <c r="BB78" s="109">
        <f>CV78*POLICY!$K75</f>
        <v>0</v>
      </c>
      <c r="BC78" s="109">
        <f>CW78*POLICY!$K75</f>
        <v>0</v>
      </c>
      <c r="BD78" s="109">
        <f>CX78*POLICY!$K75</f>
        <v>13.726075085324233</v>
      </c>
      <c r="BE78" s="109">
        <f>CY78*POLICY!$K75</f>
        <v>40</v>
      </c>
      <c r="BF78" s="109">
        <f>CZ78*POLICY!$K75</f>
        <v>95.468486765440318</v>
      </c>
      <c r="BG78" s="109">
        <f>DA78*POLICY!$K75</f>
        <v>1.43</v>
      </c>
      <c r="BH78" s="109">
        <f>DB78*POLICY!$K75</f>
        <v>15.5</v>
      </c>
      <c r="BI78" s="109">
        <f>DC78*POLICY!$K75</f>
        <v>353.42347826086956</v>
      </c>
      <c r="BJ78" s="109">
        <f>DD78*POLICY!$K75</f>
        <v>23.258053852889667</v>
      </c>
      <c r="BK78" s="109">
        <f>DE78*POLICY!$K75</f>
        <v>10.379999999999999</v>
      </c>
      <c r="BL78" s="109">
        <f>DF78*POLICY!$K75</f>
        <v>32.790568204315974</v>
      </c>
      <c r="BM78" s="109">
        <f>DG78*POLICY!$K75</f>
        <v>28.926423629040585</v>
      </c>
      <c r="BN78" s="109">
        <f>DH78*POLICY!$K75</f>
        <v>0</v>
      </c>
      <c r="BO78" s="109">
        <f>DI78*POLICY!$K75</f>
        <v>34.415094339622641</v>
      </c>
      <c r="BP78" s="109">
        <f>DJ78*POLICY!$K75</f>
        <v>119.88560319341073</v>
      </c>
      <c r="BQ78" s="109">
        <f>DK78*POLICY!$K75</f>
        <v>0</v>
      </c>
      <c r="BR78" s="109">
        <f>DL78*POLICY!$K75</f>
        <v>17.974879965080749</v>
      </c>
      <c r="BS78" s="109">
        <f>DM78*POLICY!$K75</f>
        <v>105.14285714285714</v>
      </c>
      <c r="BT78" s="109">
        <f>DN78*POLICY!$K75</f>
        <v>54.806994356718278</v>
      </c>
      <c r="BU78" s="109">
        <f>DO78*POLICY!$K75</f>
        <v>32.340705308572495</v>
      </c>
      <c r="BV78" s="109">
        <f>DP78*POLICY!$K75</f>
        <v>46.571724658032977</v>
      </c>
      <c r="BW78" s="109">
        <f>DQ78*POLICY!$K75</f>
        <v>15</v>
      </c>
      <c r="BX78" s="109">
        <f>DR78*POLICY!$K75</f>
        <v>0</v>
      </c>
      <c r="BY78" s="109">
        <f>DS78*POLICY!$K75</f>
        <v>23.362499999999997</v>
      </c>
      <c r="BZ78" s="109">
        <f>DT78*POLICY!$K75</f>
        <v>10.907563025210084</v>
      </c>
      <c r="CA78" s="109">
        <f>DU78*POLICY!$K75</f>
        <v>0</v>
      </c>
      <c r="CB78" s="109">
        <f>DV78*POLICY!$K75</f>
        <v>65.595158398087264</v>
      </c>
      <c r="CC78" s="109">
        <f>DW78*POLICY!$K75</f>
        <v>1.39</v>
      </c>
      <c r="CD78" s="109">
        <f>DX78*POLICY!$K75</f>
        <v>2.02</v>
      </c>
      <c r="CE78" s="109">
        <f>DY78*POLICY!$K75</f>
        <v>3.91</v>
      </c>
      <c r="CF78" s="109">
        <f>DZ78*POLICY!$K75</f>
        <v>1.38</v>
      </c>
      <c r="CG78" s="109">
        <f>EA78*POLICY!$K75</f>
        <v>31.719532010118698</v>
      </c>
      <c r="CH78" s="109">
        <f>EB78*POLICY!$K75</f>
        <v>74.824955752212389</v>
      </c>
      <c r="CI78" s="185">
        <f>EC78*POLICY!$K75</f>
        <v>24.792785787847578</v>
      </c>
      <c r="CJ78" s="109"/>
      <c r="CK78" t="s">
        <v>361</v>
      </c>
      <c r="CL78" s="14" t="s">
        <v>188</v>
      </c>
      <c r="CM78" s="22">
        <v>11</v>
      </c>
      <c r="CN78" s="23">
        <v>74</v>
      </c>
      <c r="CO78" s="200">
        <v>0</v>
      </c>
      <c r="CP78" s="200">
        <v>102</v>
      </c>
      <c r="CQ78" s="200">
        <v>39.395454545454548</v>
      </c>
      <c r="CR78" s="200">
        <v>0</v>
      </c>
      <c r="CS78" s="200">
        <v>25.290874668686104</v>
      </c>
      <c r="CT78" s="200">
        <v>0</v>
      </c>
      <c r="CU78" s="200">
        <v>0</v>
      </c>
      <c r="CV78" s="200">
        <v>0</v>
      </c>
      <c r="CW78" s="200">
        <v>0</v>
      </c>
      <c r="CX78" s="200">
        <v>13.726075085324233</v>
      </c>
      <c r="CY78" s="200">
        <v>40</v>
      </c>
      <c r="CZ78" s="200">
        <v>95.468486765440318</v>
      </c>
      <c r="DA78" s="200">
        <v>1.43</v>
      </c>
      <c r="DB78" s="200">
        <v>15.5</v>
      </c>
      <c r="DC78" s="200">
        <v>353.42347826086956</v>
      </c>
      <c r="DD78" s="200">
        <v>23.258053852889667</v>
      </c>
      <c r="DE78" s="200">
        <v>10.379999999999999</v>
      </c>
      <c r="DF78" s="200">
        <v>32.790568204315974</v>
      </c>
      <c r="DG78" s="200">
        <v>28.926423629040585</v>
      </c>
      <c r="DH78" s="200">
        <v>0</v>
      </c>
      <c r="DI78" s="200">
        <v>34.415094339622641</v>
      </c>
      <c r="DJ78" s="200">
        <v>119.88560319341073</v>
      </c>
      <c r="DK78" s="200">
        <v>0</v>
      </c>
      <c r="DL78" s="200">
        <v>17.974879965080749</v>
      </c>
      <c r="DM78" s="200">
        <v>105.14285714285714</v>
      </c>
      <c r="DN78" s="200">
        <v>54.806994356718278</v>
      </c>
      <c r="DO78" s="200">
        <v>32.340705308572495</v>
      </c>
      <c r="DP78" s="200">
        <v>46.571724658032977</v>
      </c>
      <c r="DQ78" s="200">
        <v>15</v>
      </c>
      <c r="DR78" s="200">
        <v>0</v>
      </c>
      <c r="DS78" s="200">
        <v>23.362499999999997</v>
      </c>
      <c r="DT78" s="200">
        <v>10.907563025210084</v>
      </c>
      <c r="DU78" s="200">
        <v>0</v>
      </c>
      <c r="DV78" s="200">
        <v>65.595158398087264</v>
      </c>
      <c r="DW78" s="200">
        <v>1.39</v>
      </c>
      <c r="DX78" s="200">
        <v>2.02</v>
      </c>
      <c r="DY78" s="200">
        <v>3.91</v>
      </c>
      <c r="DZ78" s="200">
        <v>1.38</v>
      </c>
      <c r="EA78" s="200">
        <v>31.719532010118698</v>
      </c>
      <c r="EB78" s="200">
        <v>74.824955752212389</v>
      </c>
      <c r="EC78" s="200">
        <v>24.792785787847578</v>
      </c>
    </row>
    <row r="79" spans="1:133" x14ac:dyDescent="0.2">
      <c r="A79" s="69"/>
      <c r="B79" s="62"/>
      <c r="C79" s="110">
        <v>75</v>
      </c>
      <c r="D79" s="109">
        <v>0</v>
      </c>
      <c r="E79" s="109">
        <v>102</v>
      </c>
      <c r="F79" s="109">
        <v>39.395454545454548</v>
      </c>
      <c r="G79" s="109">
        <v>0</v>
      </c>
      <c r="H79" s="109">
        <v>25.290874668686104</v>
      </c>
      <c r="I79" s="109">
        <v>0</v>
      </c>
      <c r="J79" s="109">
        <v>0</v>
      </c>
      <c r="K79" s="109">
        <v>0</v>
      </c>
      <c r="L79" s="109">
        <v>0</v>
      </c>
      <c r="M79" s="109">
        <v>13.726075085324233</v>
      </c>
      <c r="N79" s="109">
        <v>40</v>
      </c>
      <c r="O79" s="109">
        <v>95.468486765440318</v>
      </c>
      <c r="P79" s="109">
        <v>1.43</v>
      </c>
      <c r="Q79" s="109">
        <v>15.5</v>
      </c>
      <c r="R79" s="109">
        <v>353.42347826086956</v>
      </c>
      <c r="S79" s="109">
        <v>23.258053852889667</v>
      </c>
      <c r="T79" s="109">
        <v>10.379999999999999</v>
      </c>
      <c r="U79" s="109">
        <v>32.790568204315974</v>
      </c>
      <c r="V79" s="109">
        <v>28.926423629040585</v>
      </c>
      <c r="W79" s="109">
        <v>0</v>
      </c>
      <c r="X79" s="109">
        <v>34.415094339622641</v>
      </c>
      <c r="Y79" s="109">
        <v>119.88560319341073</v>
      </c>
      <c r="Z79" s="109">
        <v>0</v>
      </c>
      <c r="AA79" s="109">
        <v>17.974879965080749</v>
      </c>
      <c r="AB79" s="109">
        <v>105.14285714285714</v>
      </c>
      <c r="AC79" s="109">
        <v>54.806994356718278</v>
      </c>
      <c r="AD79" s="109">
        <v>32.340705308572495</v>
      </c>
      <c r="AE79" s="109">
        <v>46.571724658032977</v>
      </c>
      <c r="AF79" s="109">
        <v>15</v>
      </c>
      <c r="AG79" s="109">
        <v>0</v>
      </c>
      <c r="AH79" s="109">
        <v>23.362499999999997</v>
      </c>
      <c r="AI79" s="109">
        <v>10.907563025210084</v>
      </c>
      <c r="AJ79" s="109">
        <v>0</v>
      </c>
      <c r="AK79" s="109">
        <v>65.595158398087264</v>
      </c>
      <c r="AL79" s="109">
        <v>1.39</v>
      </c>
      <c r="AM79" s="109">
        <v>2.02</v>
      </c>
      <c r="AN79" s="109">
        <v>3.91</v>
      </c>
      <c r="AO79" s="109">
        <v>1.38</v>
      </c>
      <c r="AP79" s="109">
        <v>31.719532010118698</v>
      </c>
      <c r="AQ79" s="109">
        <v>74.824955752212389</v>
      </c>
      <c r="AR79" s="185">
        <v>24.792785787847578</v>
      </c>
      <c r="AS79" s="109"/>
      <c r="AT79" s="184">
        <v>75</v>
      </c>
      <c r="AU79" s="109">
        <f>CO79*POLICY!$K76</f>
        <v>0</v>
      </c>
      <c r="AV79" s="109">
        <f>CP79*POLICY!$K76</f>
        <v>102</v>
      </c>
      <c r="AW79" s="109">
        <f>CQ79*POLICY!$K76</f>
        <v>39.395454545454548</v>
      </c>
      <c r="AX79" s="109">
        <f>CR79*POLICY!$K76</f>
        <v>0</v>
      </c>
      <c r="AY79" s="109">
        <f>CS79*POLICY!$K76</f>
        <v>25.290874668686104</v>
      </c>
      <c r="AZ79" s="109">
        <f>CT79*POLICY!$K76</f>
        <v>0</v>
      </c>
      <c r="BA79" s="109">
        <f>CU79*POLICY!$K76</f>
        <v>0</v>
      </c>
      <c r="BB79" s="109">
        <f>CV79*POLICY!$K76</f>
        <v>0</v>
      </c>
      <c r="BC79" s="109">
        <f>CW79*POLICY!$K76</f>
        <v>0</v>
      </c>
      <c r="BD79" s="109">
        <f>CX79*POLICY!$K76</f>
        <v>13.726075085324233</v>
      </c>
      <c r="BE79" s="109">
        <f>CY79*POLICY!$K76</f>
        <v>40</v>
      </c>
      <c r="BF79" s="109">
        <f>CZ79*POLICY!$K76</f>
        <v>95.468486765440318</v>
      </c>
      <c r="BG79" s="109">
        <f>DA79*POLICY!$K76</f>
        <v>1.43</v>
      </c>
      <c r="BH79" s="109">
        <f>DB79*POLICY!$K76</f>
        <v>15.5</v>
      </c>
      <c r="BI79" s="109">
        <f>DC79*POLICY!$K76</f>
        <v>353.42347826086956</v>
      </c>
      <c r="BJ79" s="109">
        <f>DD79*POLICY!$K76</f>
        <v>23.258053852889667</v>
      </c>
      <c r="BK79" s="109">
        <f>DE79*POLICY!$K76</f>
        <v>10.379999999999999</v>
      </c>
      <c r="BL79" s="109">
        <f>DF79*POLICY!$K76</f>
        <v>32.790568204315974</v>
      </c>
      <c r="BM79" s="109">
        <f>DG79*POLICY!$K76</f>
        <v>28.926423629040585</v>
      </c>
      <c r="BN79" s="109">
        <f>DH79*POLICY!$K76</f>
        <v>0</v>
      </c>
      <c r="BO79" s="109">
        <f>DI79*POLICY!$K76</f>
        <v>34.415094339622641</v>
      </c>
      <c r="BP79" s="109">
        <f>DJ79*POLICY!$K76</f>
        <v>119.88560319341073</v>
      </c>
      <c r="BQ79" s="109">
        <f>DK79*POLICY!$K76</f>
        <v>0</v>
      </c>
      <c r="BR79" s="109">
        <f>DL79*POLICY!$K76</f>
        <v>17.974879965080749</v>
      </c>
      <c r="BS79" s="109">
        <f>DM79*POLICY!$K76</f>
        <v>105.14285714285714</v>
      </c>
      <c r="BT79" s="109">
        <f>DN79*POLICY!$K76</f>
        <v>54.806994356718278</v>
      </c>
      <c r="BU79" s="109">
        <f>DO79*POLICY!$K76</f>
        <v>32.340705308572495</v>
      </c>
      <c r="BV79" s="109">
        <f>DP79*POLICY!$K76</f>
        <v>46.571724658032977</v>
      </c>
      <c r="BW79" s="109">
        <f>DQ79*POLICY!$K76</f>
        <v>15</v>
      </c>
      <c r="BX79" s="109">
        <f>DR79*POLICY!$K76</f>
        <v>0</v>
      </c>
      <c r="BY79" s="109">
        <f>DS79*POLICY!$K76</f>
        <v>23.362499999999997</v>
      </c>
      <c r="BZ79" s="109">
        <f>DT79*POLICY!$K76</f>
        <v>10.907563025210084</v>
      </c>
      <c r="CA79" s="109">
        <f>DU79*POLICY!$K76</f>
        <v>0</v>
      </c>
      <c r="CB79" s="109">
        <f>DV79*POLICY!$K76</f>
        <v>65.595158398087264</v>
      </c>
      <c r="CC79" s="109">
        <f>DW79*POLICY!$K76</f>
        <v>1.39</v>
      </c>
      <c r="CD79" s="109">
        <f>DX79*POLICY!$K76</f>
        <v>2.02</v>
      </c>
      <c r="CE79" s="109">
        <f>DY79*POLICY!$K76</f>
        <v>3.91</v>
      </c>
      <c r="CF79" s="109">
        <f>DZ79*POLICY!$K76</f>
        <v>1.38</v>
      </c>
      <c r="CG79" s="109">
        <f>EA79*POLICY!$K76</f>
        <v>31.719532010118698</v>
      </c>
      <c r="CH79" s="109">
        <f>EB79*POLICY!$K76</f>
        <v>74.824955752212389</v>
      </c>
      <c r="CI79" s="185">
        <f>EC79*POLICY!$K76</f>
        <v>24.792785787847578</v>
      </c>
      <c r="CJ79" s="109"/>
      <c r="CK79" t="s">
        <v>357</v>
      </c>
      <c r="CL79" s="14" t="s">
        <v>188</v>
      </c>
      <c r="CM79" s="22">
        <v>11</v>
      </c>
      <c r="CN79" s="23">
        <v>75</v>
      </c>
      <c r="CO79" s="200">
        <v>0</v>
      </c>
      <c r="CP79" s="200">
        <v>102</v>
      </c>
      <c r="CQ79" s="200">
        <v>39.395454545454548</v>
      </c>
      <c r="CR79" s="200">
        <v>0</v>
      </c>
      <c r="CS79" s="200">
        <v>25.290874668686104</v>
      </c>
      <c r="CT79" s="200">
        <v>0</v>
      </c>
      <c r="CU79" s="200">
        <v>0</v>
      </c>
      <c r="CV79" s="200">
        <v>0</v>
      </c>
      <c r="CW79" s="200">
        <v>0</v>
      </c>
      <c r="CX79" s="200">
        <v>13.726075085324233</v>
      </c>
      <c r="CY79" s="200">
        <v>40</v>
      </c>
      <c r="CZ79" s="200">
        <v>95.468486765440318</v>
      </c>
      <c r="DA79" s="200">
        <v>1.43</v>
      </c>
      <c r="DB79" s="200">
        <v>15.5</v>
      </c>
      <c r="DC79" s="200">
        <v>353.42347826086956</v>
      </c>
      <c r="DD79" s="200">
        <v>23.258053852889667</v>
      </c>
      <c r="DE79" s="200">
        <v>10.379999999999999</v>
      </c>
      <c r="DF79" s="200">
        <v>32.790568204315974</v>
      </c>
      <c r="DG79" s="200">
        <v>28.926423629040585</v>
      </c>
      <c r="DH79" s="200">
        <v>0</v>
      </c>
      <c r="DI79" s="200">
        <v>34.415094339622641</v>
      </c>
      <c r="DJ79" s="200">
        <v>119.88560319341073</v>
      </c>
      <c r="DK79" s="200">
        <v>0</v>
      </c>
      <c r="DL79" s="200">
        <v>17.974879965080749</v>
      </c>
      <c r="DM79" s="200">
        <v>105.14285714285714</v>
      </c>
      <c r="DN79" s="200">
        <v>54.806994356718278</v>
      </c>
      <c r="DO79" s="200">
        <v>32.340705308572495</v>
      </c>
      <c r="DP79" s="200">
        <v>46.571724658032977</v>
      </c>
      <c r="DQ79" s="200">
        <v>15</v>
      </c>
      <c r="DR79" s="200">
        <v>0</v>
      </c>
      <c r="DS79" s="200">
        <v>23.362499999999997</v>
      </c>
      <c r="DT79" s="200">
        <v>10.907563025210084</v>
      </c>
      <c r="DU79" s="200">
        <v>0</v>
      </c>
      <c r="DV79" s="200">
        <v>65.595158398087264</v>
      </c>
      <c r="DW79" s="200">
        <v>1.39</v>
      </c>
      <c r="DX79" s="200">
        <v>2.02</v>
      </c>
      <c r="DY79" s="200">
        <v>3.91</v>
      </c>
      <c r="DZ79" s="200">
        <v>1.38</v>
      </c>
      <c r="EA79" s="200">
        <v>31.719532010118698</v>
      </c>
      <c r="EB79" s="200">
        <v>74.824955752212389</v>
      </c>
      <c r="EC79" s="200">
        <v>24.792785787847578</v>
      </c>
    </row>
    <row r="80" spans="1:133" x14ac:dyDescent="0.2">
      <c r="A80" s="69"/>
      <c r="B80" s="62"/>
      <c r="C80" s="110">
        <v>76</v>
      </c>
      <c r="D80" s="109">
        <v>0</v>
      </c>
      <c r="E80" s="109">
        <v>102</v>
      </c>
      <c r="F80" s="109">
        <v>39.395454545454548</v>
      </c>
      <c r="G80" s="109">
        <v>0</v>
      </c>
      <c r="H80" s="109">
        <v>25.290874668686104</v>
      </c>
      <c r="I80" s="109">
        <v>0</v>
      </c>
      <c r="J80" s="109">
        <v>0</v>
      </c>
      <c r="K80" s="109">
        <v>0</v>
      </c>
      <c r="L80" s="109">
        <v>0</v>
      </c>
      <c r="M80" s="109">
        <v>13.726075085324233</v>
      </c>
      <c r="N80" s="109">
        <v>40</v>
      </c>
      <c r="O80" s="109">
        <v>95.468486765440318</v>
      </c>
      <c r="P80" s="109">
        <v>1.43</v>
      </c>
      <c r="Q80" s="109">
        <v>15.5</v>
      </c>
      <c r="R80" s="109">
        <v>353.42347826086956</v>
      </c>
      <c r="S80" s="109">
        <v>23.258053852889667</v>
      </c>
      <c r="T80" s="109">
        <v>10.379999999999999</v>
      </c>
      <c r="U80" s="109">
        <v>32.790568204315974</v>
      </c>
      <c r="V80" s="109">
        <v>28.926423629040585</v>
      </c>
      <c r="W80" s="109">
        <v>0</v>
      </c>
      <c r="X80" s="109">
        <v>34.415094339622641</v>
      </c>
      <c r="Y80" s="109">
        <v>119.88560319341073</v>
      </c>
      <c r="Z80" s="109">
        <v>0</v>
      </c>
      <c r="AA80" s="109">
        <v>17.974879965080749</v>
      </c>
      <c r="AB80" s="109">
        <v>105.14285714285714</v>
      </c>
      <c r="AC80" s="109">
        <v>54.806994356718278</v>
      </c>
      <c r="AD80" s="109">
        <v>32.340705308572495</v>
      </c>
      <c r="AE80" s="109">
        <v>46.571724658032977</v>
      </c>
      <c r="AF80" s="109">
        <v>15</v>
      </c>
      <c r="AG80" s="109">
        <v>0</v>
      </c>
      <c r="AH80" s="109">
        <v>23.362499999999997</v>
      </c>
      <c r="AI80" s="109">
        <v>10.907563025210084</v>
      </c>
      <c r="AJ80" s="109">
        <v>0</v>
      </c>
      <c r="AK80" s="109">
        <v>65.595158398087264</v>
      </c>
      <c r="AL80" s="109">
        <v>1.39</v>
      </c>
      <c r="AM80" s="109">
        <v>2.02</v>
      </c>
      <c r="AN80" s="109">
        <v>3.91</v>
      </c>
      <c r="AO80" s="109">
        <v>1.38</v>
      </c>
      <c r="AP80" s="109">
        <v>31.719532010118698</v>
      </c>
      <c r="AQ80" s="109">
        <v>74.824955752212389</v>
      </c>
      <c r="AR80" s="185">
        <v>24.792785787847578</v>
      </c>
      <c r="AS80" s="109"/>
      <c r="AT80" s="184">
        <v>76</v>
      </c>
      <c r="AU80" s="109">
        <f>CO80*POLICY!$K77</f>
        <v>0</v>
      </c>
      <c r="AV80" s="109">
        <f>CP80*POLICY!$K77</f>
        <v>102</v>
      </c>
      <c r="AW80" s="109">
        <f>CQ80*POLICY!$K77</f>
        <v>39.395454545454548</v>
      </c>
      <c r="AX80" s="109">
        <f>CR80*POLICY!$K77</f>
        <v>0</v>
      </c>
      <c r="AY80" s="109">
        <f>CS80*POLICY!$K77</f>
        <v>25.290874668686104</v>
      </c>
      <c r="AZ80" s="109">
        <f>CT80*POLICY!$K77</f>
        <v>0</v>
      </c>
      <c r="BA80" s="109">
        <f>CU80*POLICY!$K77</f>
        <v>0</v>
      </c>
      <c r="BB80" s="109">
        <f>CV80*POLICY!$K77</f>
        <v>0</v>
      </c>
      <c r="BC80" s="109">
        <f>CW80*POLICY!$K77</f>
        <v>0</v>
      </c>
      <c r="BD80" s="109">
        <f>CX80*POLICY!$K77</f>
        <v>13.726075085324233</v>
      </c>
      <c r="BE80" s="109">
        <f>CY80*POLICY!$K77</f>
        <v>40</v>
      </c>
      <c r="BF80" s="109">
        <f>CZ80*POLICY!$K77</f>
        <v>95.468486765440318</v>
      </c>
      <c r="BG80" s="109">
        <f>DA80*POLICY!$K77</f>
        <v>1.43</v>
      </c>
      <c r="BH80" s="109">
        <f>DB80*POLICY!$K77</f>
        <v>15.5</v>
      </c>
      <c r="BI80" s="109">
        <f>DC80*POLICY!$K77</f>
        <v>353.42347826086956</v>
      </c>
      <c r="BJ80" s="109">
        <f>DD80*POLICY!$K77</f>
        <v>23.258053852889667</v>
      </c>
      <c r="BK80" s="109">
        <f>DE80*POLICY!$K77</f>
        <v>10.379999999999999</v>
      </c>
      <c r="BL80" s="109">
        <f>DF80*POLICY!$K77</f>
        <v>32.790568204315974</v>
      </c>
      <c r="BM80" s="109">
        <f>DG80*POLICY!$K77</f>
        <v>28.926423629040585</v>
      </c>
      <c r="BN80" s="109">
        <f>DH80*POLICY!$K77</f>
        <v>0</v>
      </c>
      <c r="BO80" s="109">
        <f>DI80*POLICY!$K77</f>
        <v>34.415094339622641</v>
      </c>
      <c r="BP80" s="109">
        <f>DJ80*POLICY!$K77</f>
        <v>119.88560319341073</v>
      </c>
      <c r="BQ80" s="109">
        <f>DK80*POLICY!$K77</f>
        <v>0</v>
      </c>
      <c r="BR80" s="109">
        <f>DL80*POLICY!$K77</f>
        <v>17.974879965080749</v>
      </c>
      <c r="BS80" s="109">
        <f>DM80*POLICY!$K77</f>
        <v>105.14285714285714</v>
      </c>
      <c r="BT80" s="109">
        <f>DN80*POLICY!$K77</f>
        <v>54.806994356718278</v>
      </c>
      <c r="BU80" s="109">
        <f>DO80*POLICY!$K77</f>
        <v>32.340705308572495</v>
      </c>
      <c r="BV80" s="109">
        <f>DP80*POLICY!$K77</f>
        <v>46.571724658032977</v>
      </c>
      <c r="BW80" s="109">
        <f>DQ80*POLICY!$K77</f>
        <v>15</v>
      </c>
      <c r="BX80" s="109">
        <f>DR80*POLICY!$K77</f>
        <v>0</v>
      </c>
      <c r="BY80" s="109">
        <f>DS80*POLICY!$K77</f>
        <v>23.362499999999997</v>
      </c>
      <c r="BZ80" s="109">
        <f>DT80*POLICY!$K77</f>
        <v>10.907563025210084</v>
      </c>
      <c r="CA80" s="109">
        <f>DU80*POLICY!$K77</f>
        <v>0</v>
      </c>
      <c r="CB80" s="109">
        <f>DV80*POLICY!$K77</f>
        <v>65.595158398087264</v>
      </c>
      <c r="CC80" s="109">
        <f>DW80*POLICY!$K77</f>
        <v>1.39</v>
      </c>
      <c r="CD80" s="109">
        <f>DX80*POLICY!$K77</f>
        <v>2.02</v>
      </c>
      <c r="CE80" s="109">
        <f>DY80*POLICY!$K77</f>
        <v>3.91</v>
      </c>
      <c r="CF80" s="109">
        <f>DZ80*POLICY!$K77</f>
        <v>1.38</v>
      </c>
      <c r="CG80" s="109">
        <f>EA80*POLICY!$K77</f>
        <v>31.719532010118698</v>
      </c>
      <c r="CH80" s="109">
        <f>EB80*POLICY!$K77</f>
        <v>74.824955752212389</v>
      </c>
      <c r="CI80" s="185">
        <f>EC80*POLICY!$K77</f>
        <v>24.792785787847578</v>
      </c>
      <c r="CJ80" s="109"/>
      <c r="CK80" t="s">
        <v>360</v>
      </c>
      <c r="CL80" s="14" t="s">
        <v>188</v>
      </c>
      <c r="CM80" s="22">
        <v>11</v>
      </c>
      <c r="CN80" s="23">
        <v>76</v>
      </c>
      <c r="CO80" s="200">
        <v>0</v>
      </c>
      <c r="CP80" s="200">
        <v>102</v>
      </c>
      <c r="CQ80" s="200">
        <v>39.395454545454548</v>
      </c>
      <c r="CR80" s="200">
        <v>0</v>
      </c>
      <c r="CS80" s="200">
        <v>25.290874668686104</v>
      </c>
      <c r="CT80" s="200">
        <v>0</v>
      </c>
      <c r="CU80" s="200">
        <v>0</v>
      </c>
      <c r="CV80" s="200">
        <v>0</v>
      </c>
      <c r="CW80" s="200">
        <v>0</v>
      </c>
      <c r="CX80" s="200">
        <v>13.726075085324233</v>
      </c>
      <c r="CY80" s="200">
        <v>40</v>
      </c>
      <c r="CZ80" s="200">
        <v>95.468486765440318</v>
      </c>
      <c r="DA80" s="200">
        <v>1.43</v>
      </c>
      <c r="DB80" s="200">
        <v>15.5</v>
      </c>
      <c r="DC80" s="200">
        <v>353.42347826086956</v>
      </c>
      <c r="DD80" s="200">
        <v>23.258053852889667</v>
      </c>
      <c r="DE80" s="200">
        <v>10.379999999999999</v>
      </c>
      <c r="DF80" s="200">
        <v>32.790568204315974</v>
      </c>
      <c r="DG80" s="200">
        <v>28.926423629040585</v>
      </c>
      <c r="DH80" s="200">
        <v>0</v>
      </c>
      <c r="DI80" s="200">
        <v>34.415094339622641</v>
      </c>
      <c r="DJ80" s="200">
        <v>119.88560319341073</v>
      </c>
      <c r="DK80" s="200">
        <v>0</v>
      </c>
      <c r="DL80" s="200">
        <v>17.974879965080749</v>
      </c>
      <c r="DM80" s="200">
        <v>105.14285714285714</v>
      </c>
      <c r="DN80" s="200">
        <v>54.806994356718278</v>
      </c>
      <c r="DO80" s="200">
        <v>32.340705308572495</v>
      </c>
      <c r="DP80" s="200">
        <v>46.571724658032977</v>
      </c>
      <c r="DQ80" s="200">
        <v>15</v>
      </c>
      <c r="DR80" s="200">
        <v>0</v>
      </c>
      <c r="DS80" s="200">
        <v>23.362499999999997</v>
      </c>
      <c r="DT80" s="200">
        <v>10.907563025210084</v>
      </c>
      <c r="DU80" s="200">
        <v>0</v>
      </c>
      <c r="DV80" s="200">
        <v>65.595158398087264</v>
      </c>
      <c r="DW80" s="200">
        <v>1.39</v>
      </c>
      <c r="DX80" s="200">
        <v>2.02</v>
      </c>
      <c r="DY80" s="200">
        <v>3.91</v>
      </c>
      <c r="DZ80" s="200">
        <v>1.38</v>
      </c>
      <c r="EA80" s="200">
        <v>31.719532010118698</v>
      </c>
      <c r="EB80" s="200">
        <v>74.824955752212389</v>
      </c>
      <c r="EC80" s="200">
        <v>24.792785787847578</v>
      </c>
    </row>
    <row r="81" spans="1:133" x14ac:dyDescent="0.2">
      <c r="A81" s="69"/>
      <c r="B81" s="62"/>
      <c r="C81" s="110">
        <v>77</v>
      </c>
      <c r="D81" s="109">
        <v>0</v>
      </c>
      <c r="E81" s="109">
        <v>102</v>
      </c>
      <c r="F81" s="109">
        <v>39.395454545454548</v>
      </c>
      <c r="G81" s="109">
        <v>0</v>
      </c>
      <c r="H81" s="109">
        <v>25.290874668686104</v>
      </c>
      <c r="I81" s="109">
        <v>0</v>
      </c>
      <c r="J81" s="109">
        <v>0</v>
      </c>
      <c r="K81" s="109">
        <v>0</v>
      </c>
      <c r="L81" s="109">
        <v>0</v>
      </c>
      <c r="M81" s="109">
        <v>13.726075085324233</v>
      </c>
      <c r="N81" s="109">
        <v>40</v>
      </c>
      <c r="O81" s="109">
        <v>95.468486765440318</v>
      </c>
      <c r="P81" s="109">
        <v>1.43</v>
      </c>
      <c r="Q81" s="109">
        <v>15.5</v>
      </c>
      <c r="R81" s="109">
        <v>353.42347826086956</v>
      </c>
      <c r="S81" s="109">
        <v>23.258053852889667</v>
      </c>
      <c r="T81" s="109">
        <v>10.379999999999999</v>
      </c>
      <c r="U81" s="109">
        <v>32.790568204315974</v>
      </c>
      <c r="V81" s="109">
        <v>28.926423629040585</v>
      </c>
      <c r="W81" s="109">
        <v>0</v>
      </c>
      <c r="X81" s="109">
        <v>34.415094339622641</v>
      </c>
      <c r="Y81" s="109">
        <v>119.88560319341073</v>
      </c>
      <c r="Z81" s="109">
        <v>0</v>
      </c>
      <c r="AA81" s="109">
        <v>17.974879965080749</v>
      </c>
      <c r="AB81" s="109">
        <v>105.14285714285714</v>
      </c>
      <c r="AC81" s="109">
        <v>54.806994356718278</v>
      </c>
      <c r="AD81" s="109">
        <v>32.340705308572495</v>
      </c>
      <c r="AE81" s="109">
        <v>46.571724658032977</v>
      </c>
      <c r="AF81" s="109">
        <v>15</v>
      </c>
      <c r="AG81" s="109">
        <v>0</v>
      </c>
      <c r="AH81" s="109">
        <v>23.362499999999997</v>
      </c>
      <c r="AI81" s="109">
        <v>10.907563025210084</v>
      </c>
      <c r="AJ81" s="109">
        <v>0</v>
      </c>
      <c r="AK81" s="109">
        <v>65.595158398087264</v>
      </c>
      <c r="AL81" s="109">
        <v>1.39</v>
      </c>
      <c r="AM81" s="109">
        <v>2.02</v>
      </c>
      <c r="AN81" s="109">
        <v>3.91</v>
      </c>
      <c r="AO81" s="109">
        <v>1.38</v>
      </c>
      <c r="AP81" s="109">
        <v>31.719532010118698</v>
      </c>
      <c r="AQ81" s="109">
        <v>74.824955752212389</v>
      </c>
      <c r="AR81" s="185">
        <v>24.792785787847578</v>
      </c>
      <c r="AS81" s="109"/>
      <c r="AT81" s="184">
        <v>77</v>
      </c>
      <c r="AU81" s="109">
        <f>CO81*POLICY!$K78</f>
        <v>0</v>
      </c>
      <c r="AV81" s="109">
        <f>CP81*POLICY!$K78</f>
        <v>102</v>
      </c>
      <c r="AW81" s="109">
        <f>CQ81*POLICY!$K78</f>
        <v>39.395454545454548</v>
      </c>
      <c r="AX81" s="109">
        <f>CR81*POLICY!$K78</f>
        <v>0</v>
      </c>
      <c r="AY81" s="109">
        <f>CS81*POLICY!$K78</f>
        <v>25.290874668686104</v>
      </c>
      <c r="AZ81" s="109">
        <f>CT81*POLICY!$K78</f>
        <v>0</v>
      </c>
      <c r="BA81" s="109">
        <f>CU81*POLICY!$K78</f>
        <v>0</v>
      </c>
      <c r="BB81" s="109">
        <f>CV81*POLICY!$K78</f>
        <v>0</v>
      </c>
      <c r="BC81" s="109">
        <f>CW81*POLICY!$K78</f>
        <v>0</v>
      </c>
      <c r="BD81" s="109">
        <f>CX81*POLICY!$K78</f>
        <v>13.726075085324233</v>
      </c>
      <c r="BE81" s="109">
        <f>CY81*POLICY!$K78</f>
        <v>40</v>
      </c>
      <c r="BF81" s="109">
        <f>CZ81*POLICY!$K78</f>
        <v>95.468486765440318</v>
      </c>
      <c r="BG81" s="109">
        <f>DA81*POLICY!$K78</f>
        <v>1.43</v>
      </c>
      <c r="BH81" s="109">
        <f>DB81*POLICY!$K78</f>
        <v>15.5</v>
      </c>
      <c r="BI81" s="109">
        <f>DC81*POLICY!$K78</f>
        <v>353.42347826086956</v>
      </c>
      <c r="BJ81" s="109">
        <f>DD81*POLICY!$K78</f>
        <v>23.258053852889667</v>
      </c>
      <c r="BK81" s="109">
        <f>DE81*POLICY!$K78</f>
        <v>10.379999999999999</v>
      </c>
      <c r="BL81" s="109">
        <f>DF81*POLICY!$K78</f>
        <v>32.790568204315974</v>
      </c>
      <c r="BM81" s="109">
        <f>DG81*POLICY!$K78</f>
        <v>28.926423629040585</v>
      </c>
      <c r="BN81" s="109">
        <f>DH81*POLICY!$K78</f>
        <v>0</v>
      </c>
      <c r="BO81" s="109">
        <f>DI81*POLICY!$K78</f>
        <v>34.415094339622641</v>
      </c>
      <c r="BP81" s="109">
        <f>DJ81*POLICY!$K78</f>
        <v>119.88560319341073</v>
      </c>
      <c r="BQ81" s="109">
        <f>DK81*POLICY!$K78</f>
        <v>0</v>
      </c>
      <c r="BR81" s="109">
        <f>DL81*POLICY!$K78</f>
        <v>17.974879965080749</v>
      </c>
      <c r="BS81" s="109">
        <f>DM81*POLICY!$K78</f>
        <v>105.14285714285714</v>
      </c>
      <c r="BT81" s="109">
        <f>DN81*POLICY!$K78</f>
        <v>54.806994356718278</v>
      </c>
      <c r="BU81" s="109">
        <f>DO81*POLICY!$K78</f>
        <v>32.340705308572495</v>
      </c>
      <c r="BV81" s="109">
        <f>DP81*POLICY!$K78</f>
        <v>46.571724658032977</v>
      </c>
      <c r="BW81" s="109">
        <f>DQ81*POLICY!$K78</f>
        <v>15</v>
      </c>
      <c r="BX81" s="109">
        <f>DR81*POLICY!$K78</f>
        <v>0</v>
      </c>
      <c r="BY81" s="109">
        <f>DS81*POLICY!$K78</f>
        <v>23.362499999999997</v>
      </c>
      <c r="BZ81" s="109">
        <f>DT81*POLICY!$K78</f>
        <v>10.907563025210084</v>
      </c>
      <c r="CA81" s="109">
        <f>DU81*POLICY!$K78</f>
        <v>0</v>
      </c>
      <c r="CB81" s="109">
        <f>DV81*POLICY!$K78</f>
        <v>65.595158398087264</v>
      </c>
      <c r="CC81" s="109">
        <f>DW81*POLICY!$K78</f>
        <v>1.39</v>
      </c>
      <c r="CD81" s="109">
        <f>DX81*POLICY!$K78</f>
        <v>2.02</v>
      </c>
      <c r="CE81" s="109">
        <f>DY81*POLICY!$K78</f>
        <v>3.91</v>
      </c>
      <c r="CF81" s="109">
        <f>DZ81*POLICY!$K78</f>
        <v>1.38</v>
      </c>
      <c r="CG81" s="109">
        <f>EA81*POLICY!$K78</f>
        <v>31.719532010118698</v>
      </c>
      <c r="CH81" s="109">
        <f>EB81*POLICY!$K78</f>
        <v>74.824955752212389</v>
      </c>
      <c r="CI81" s="185">
        <f>EC81*POLICY!$K78</f>
        <v>24.792785787847578</v>
      </c>
      <c r="CJ81" s="109"/>
      <c r="CK81" t="s">
        <v>359</v>
      </c>
      <c r="CL81" s="14" t="s">
        <v>188</v>
      </c>
      <c r="CM81" s="22">
        <v>11</v>
      </c>
      <c r="CN81" s="23">
        <v>77</v>
      </c>
      <c r="CO81" s="200">
        <v>0</v>
      </c>
      <c r="CP81" s="200">
        <v>102</v>
      </c>
      <c r="CQ81" s="200">
        <v>39.395454545454548</v>
      </c>
      <c r="CR81" s="200">
        <v>0</v>
      </c>
      <c r="CS81" s="200">
        <v>25.290874668686104</v>
      </c>
      <c r="CT81" s="200">
        <v>0</v>
      </c>
      <c r="CU81" s="200">
        <v>0</v>
      </c>
      <c r="CV81" s="200">
        <v>0</v>
      </c>
      <c r="CW81" s="200">
        <v>0</v>
      </c>
      <c r="CX81" s="200">
        <v>13.726075085324233</v>
      </c>
      <c r="CY81" s="200">
        <v>40</v>
      </c>
      <c r="CZ81" s="200">
        <v>95.468486765440318</v>
      </c>
      <c r="DA81" s="200">
        <v>1.43</v>
      </c>
      <c r="DB81" s="200">
        <v>15.5</v>
      </c>
      <c r="DC81" s="200">
        <v>353.42347826086956</v>
      </c>
      <c r="DD81" s="200">
        <v>23.258053852889667</v>
      </c>
      <c r="DE81" s="200">
        <v>10.379999999999999</v>
      </c>
      <c r="DF81" s="200">
        <v>32.790568204315974</v>
      </c>
      <c r="DG81" s="200">
        <v>28.926423629040585</v>
      </c>
      <c r="DH81" s="200">
        <v>0</v>
      </c>
      <c r="DI81" s="200">
        <v>34.415094339622641</v>
      </c>
      <c r="DJ81" s="200">
        <v>119.88560319341073</v>
      </c>
      <c r="DK81" s="200">
        <v>0</v>
      </c>
      <c r="DL81" s="200">
        <v>17.974879965080749</v>
      </c>
      <c r="DM81" s="200">
        <v>105.14285714285714</v>
      </c>
      <c r="DN81" s="200">
        <v>54.806994356718278</v>
      </c>
      <c r="DO81" s="200">
        <v>32.340705308572495</v>
      </c>
      <c r="DP81" s="200">
        <v>46.571724658032977</v>
      </c>
      <c r="DQ81" s="200">
        <v>15</v>
      </c>
      <c r="DR81" s="200">
        <v>0</v>
      </c>
      <c r="DS81" s="200">
        <v>23.362499999999997</v>
      </c>
      <c r="DT81" s="200">
        <v>10.907563025210084</v>
      </c>
      <c r="DU81" s="200">
        <v>0</v>
      </c>
      <c r="DV81" s="200">
        <v>65.595158398087264</v>
      </c>
      <c r="DW81" s="200">
        <v>1.39</v>
      </c>
      <c r="DX81" s="200">
        <v>2.02</v>
      </c>
      <c r="DY81" s="200">
        <v>3.91</v>
      </c>
      <c r="DZ81" s="200">
        <v>1.38</v>
      </c>
      <c r="EA81" s="200">
        <v>31.719532010118698</v>
      </c>
      <c r="EB81" s="200">
        <v>74.824955752212389</v>
      </c>
      <c r="EC81" s="200">
        <v>24.792785787847578</v>
      </c>
    </row>
    <row r="82" spans="1:133" x14ac:dyDescent="0.2">
      <c r="A82" s="69"/>
      <c r="B82" s="62"/>
      <c r="C82" s="110">
        <v>78</v>
      </c>
      <c r="D82" s="109">
        <v>0</v>
      </c>
      <c r="E82" s="109">
        <v>25</v>
      </c>
      <c r="F82" s="109">
        <v>43.315789473684212</v>
      </c>
      <c r="G82" s="109">
        <v>0</v>
      </c>
      <c r="H82" s="109">
        <v>23.435264341957257</v>
      </c>
      <c r="I82" s="109">
        <v>0</v>
      </c>
      <c r="J82" s="109">
        <v>5</v>
      </c>
      <c r="K82" s="109">
        <v>0</v>
      </c>
      <c r="L82" s="109">
        <v>0</v>
      </c>
      <c r="M82" s="109">
        <v>13.449442174684309</v>
      </c>
      <c r="N82" s="109">
        <v>0</v>
      </c>
      <c r="O82" s="109">
        <v>100.78900004568088</v>
      </c>
      <c r="P82" s="109">
        <v>1.43</v>
      </c>
      <c r="Q82" s="109">
        <v>0</v>
      </c>
      <c r="R82" s="109">
        <v>0</v>
      </c>
      <c r="S82" s="109">
        <v>20.730471525733428</v>
      </c>
      <c r="T82" s="109">
        <v>0</v>
      </c>
      <c r="U82" s="109">
        <v>28.706596806387225</v>
      </c>
      <c r="V82" s="109">
        <v>26.770455296769349</v>
      </c>
      <c r="W82" s="109">
        <v>0</v>
      </c>
      <c r="X82" s="109">
        <v>25.866917293233083</v>
      </c>
      <c r="Y82" s="109">
        <v>99.599453210435868</v>
      </c>
      <c r="Z82" s="109">
        <v>0</v>
      </c>
      <c r="AA82" s="109">
        <v>12.254390018484289</v>
      </c>
      <c r="AB82" s="109">
        <v>84.692307692307693</v>
      </c>
      <c r="AC82" s="109">
        <v>55.032416521364155</v>
      </c>
      <c r="AD82" s="109">
        <v>22.569909462294358</v>
      </c>
      <c r="AE82" s="109">
        <v>39.631934146034936</v>
      </c>
      <c r="AF82" s="109">
        <v>0</v>
      </c>
      <c r="AG82" s="109">
        <v>0</v>
      </c>
      <c r="AH82" s="109">
        <v>23.362499999999997</v>
      </c>
      <c r="AI82" s="109">
        <v>9.6711409395973149</v>
      </c>
      <c r="AJ82" s="109">
        <v>0</v>
      </c>
      <c r="AK82" s="109">
        <v>65.9375</v>
      </c>
      <c r="AL82" s="109">
        <v>1.39</v>
      </c>
      <c r="AM82" s="109">
        <v>2.02</v>
      </c>
      <c r="AN82" s="109">
        <v>3.91</v>
      </c>
      <c r="AO82" s="109">
        <v>1.38</v>
      </c>
      <c r="AP82" s="109">
        <v>33.412348775043398</v>
      </c>
      <c r="AQ82" s="109">
        <v>104.31578947368421</v>
      </c>
      <c r="AR82" s="185">
        <v>21.373438767234386</v>
      </c>
      <c r="AS82" s="109"/>
      <c r="AT82" s="184">
        <v>78</v>
      </c>
      <c r="AU82" s="109">
        <f>CO82*POLICY!$K79</f>
        <v>0</v>
      </c>
      <c r="AV82" s="109">
        <f>CP82*POLICY!$K79</f>
        <v>25</v>
      </c>
      <c r="AW82" s="109">
        <f>CQ82*POLICY!$K79</f>
        <v>43.315789473684212</v>
      </c>
      <c r="AX82" s="109">
        <f>CR82*POLICY!$K79</f>
        <v>0</v>
      </c>
      <c r="AY82" s="109">
        <f>CS82*POLICY!$K79</f>
        <v>23.435264341957257</v>
      </c>
      <c r="AZ82" s="109">
        <f>CT82*POLICY!$K79</f>
        <v>0</v>
      </c>
      <c r="BA82" s="109">
        <f>CU82*POLICY!$K79</f>
        <v>5</v>
      </c>
      <c r="BB82" s="109">
        <f>CV82*POLICY!$K79</f>
        <v>0</v>
      </c>
      <c r="BC82" s="109">
        <f>CW82*POLICY!$K79</f>
        <v>0</v>
      </c>
      <c r="BD82" s="109">
        <f>CX82*POLICY!$K79</f>
        <v>13.449442174684309</v>
      </c>
      <c r="BE82" s="109">
        <f>CY82*POLICY!$K79</f>
        <v>0</v>
      </c>
      <c r="BF82" s="109">
        <f>CZ82*POLICY!$K79</f>
        <v>100.78900004568088</v>
      </c>
      <c r="BG82" s="109">
        <f>DA82*POLICY!$K79</f>
        <v>1.43</v>
      </c>
      <c r="BH82" s="109">
        <f>DB82*POLICY!$K79</f>
        <v>0</v>
      </c>
      <c r="BI82" s="109">
        <f>DC82*POLICY!$K79</f>
        <v>0</v>
      </c>
      <c r="BJ82" s="109">
        <f>DD82*POLICY!$K79</f>
        <v>20.730471525733428</v>
      </c>
      <c r="BK82" s="109">
        <f>DE82*POLICY!$K79</f>
        <v>0</v>
      </c>
      <c r="BL82" s="109">
        <f>DF82*POLICY!$K79</f>
        <v>28.706596806387225</v>
      </c>
      <c r="BM82" s="109">
        <f>DG82*POLICY!$K79</f>
        <v>26.770455296769349</v>
      </c>
      <c r="BN82" s="109">
        <f>DH82*POLICY!$K79</f>
        <v>0</v>
      </c>
      <c r="BO82" s="109">
        <f>DI82*POLICY!$K79</f>
        <v>25.866917293233083</v>
      </c>
      <c r="BP82" s="109">
        <f>DJ82*POLICY!$K79</f>
        <v>99.599453210435868</v>
      </c>
      <c r="BQ82" s="109">
        <f>DK82*POLICY!$K79</f>
        <v>0</v>
      </c>
      <c r="BR82" s="109">
        <f>DL82*POLICY!$K79</f>
        <v>12.254390018484289</v>
      </c>
      <c r="BS82" s="109">
        <f>DM82*POLICY!$K79</f>
        <v>84.692307692307693</v>
      </c>
      <c r="BT82" s="109">
        <f>DN82*POLICY!$K79</f>
        <v>55.032416521364155</v>
      </c>
      <c r="BU82" s="109">
        <f>DO82*POLICY!$K79</f>
        <v>22.569909462294358</v>
      </c>
      <c r="BV82" s="109">
        <f>DP82*POLICY!$K79</f>
        <v>39.631934146034936</v>
      </c>
      <c r="BW82" s="109">
        <f>DQ82*POLICY!$K79</f>
        <v>0</v>
      </c>
      <c r="BX82" s="109">
        <f>DR82*POLICY!$K79</f>
        <v>0</v>
      </c>
      <c r="BY82" s="109">
        <f>DS82*POLICY!$K79</f>
        <v>23.362499999999997</v>
      </c>
      <c r="BZ82" s="109">
        <f>DT82*POLICY!$K79</f>
        <v>9.6711409395973149</v>
      </c>
      <c r="CA82" s="109">
        <f>DU82*POLICY!$K79</f>
        <v>0</v>
      </c>
      <c r="CB82" s="109">
        <f>DV82*POLICY!$K79</f>
        <v>65.9375</v>
      </c>
      <c r="CC82" s="109">
        <f>DW82*POLICY!$K79</f>
        <v>1.39</v>
      </c>
      <c r="CD82" s="109">
        <f>DX82*POLICY!$K79</f>
        <v>2.02</v>
      </c>
      <c r="CE82" s="109">
        <f>DY82*POLICY!$K79</f>
        <v>3.91</v>
      </c>
      <c r="CF82" s="109">
        <f>DZ82*POLICY!$K79</f>
        <v>1.38</v>
      </c>
      <c r="CG82" s="109">
        <f>EA82*POLICY!$K79</f>
        <v>33.412348775043398</v>
      </c>
      <c r="CH82" s="109">
        <f>EB82*POLICY!$K79</f>
        <v>104.31578947368421</v>
      </c>
      <c r="CI82" s="185">
        <f>EC82*POLICY!$K79</f>
        <v>21.373438767234386</v>
      </c>
      <c r="CJ82" s="109"/>
      <c r="CK82" t="s">
        <v>363</v>
      </c>
      <c r="CL82" s="14" t="s">
        <v>192</v>
      </c>
      <c r="CM82" s="22">
        <v>12</v>
      </c>
      <c r="CN82" s="23">
        <v>78</v>
      </c>
      <c r="CO82" s="200">
        <v>0</v>
      </c>
      <c r="CP82" s="200">
        <v>25</v>
      </c>
      <c r="CQ82" s="200">
        <v>43.315789473684212</v>
      </c>
      <c r="CR82" s="200">
        <v>0</v>
      </c>
      <c r="CS82" s="200">
        <v>23.435264341957257</v>
      </c>
      <c r="CT82" s="200">
        <v>0</v>
      </c>
      <c r="CU82" s="200">
        <v>5</v>
      </c>
      <c r="CV82" s="200">
        <v>0</v>
      </c>
      <c r="CW82" s="200">
        <v>0</v>
      </c>
      <c r="CX82" s="200">
        <v>13.449442174684309</v>
      </c>
      <c r="CY82" s="200">
        <v>0</v>
      </c>
      <c r="CZ82" s="200">
        <v>100.78900004568088</v>
      </c>
      <c r="DA82" s="200">
        <v>1.43</v>
      </c>
      <c r="DB82" s="200">
        <v>0</v>
      </c>
      <c r="DC82" s="200">
        <v>0</v>
      </c>
      <c r="DD82" s="200">
        <v>20.730471525733428</v>
      </c>
      <c r="DE82" s="200">
        <v>0</v>
      </c>
      <c r="DF82" s="200">
        <v>28.706596806387225</v>
      </c>
      <c r="DG82" s="200">
        <v>26.770455296769349</v>
      </c>
      <c r="DH82" s="200">
        <v>0</v>
      </c>
      <c r="DI82" s="200">
        <v>25.866917293233083</v>
      </c>
      <c r="DJ82" s="200">
        <v>99.599453210435868</v>
      </c>
      <c r="DK82" s="200">
        <v>0</v>
      </c>
      <c r="DL82" s="200">
        <v>12.254390018484289</v>
      </c>
      <c r="DM82" s="200">
        <v>84.692307692307693</v>
      </c>
      <c r="DN82" s="200">
        <v>55.032416521364155</v>
      </c>
      <c r="DO82" s="200">
        <v>22.569909462294358</v>
      </c>
      <c r="DP82" s="200">
        <v>39.631934146034936</v>
      </c>
      <c r="DQ82" s="200">
        <v>0</v>
      </c>
      <c r="DR82" s="200">
        <v>0</v>
      </c>
      <c r="DS82" s="200">
        <v>23.362499999999997</v>
      </c>
      <c r="DT82" s="200">
        <v>9.6711409395973149</v>
      </c>
      <c r="DU82" s="200">
        <v>0</v>
      </c>
      <c r="DV82" s="200">
        <v>65.9375</v>
      </c>
      <c r="DW82" s="200">
        <v>1.39</v>
      </c>
      <c r="DX82" s="200">
        <v>2.02</v>
      </c>
      <c r="DY82" s="200">
        <v>3.91</v>
      </c>
      <c r="DZ82" s="200">
        <v>1.38</v>
      </c>
      <c r="EA82" s="200">
        <v>33.412348775043398</v>
      </c>
      <c r="EB82" s="200">
        <v>104.31578947368421</v>
      </c>
      <c r="EC82" s="200">
        <v>21.373438767234386</v>
      </c>
    </row>
    <row r="83" spans="1:133" x14ac:dyDescent="0.2">
      <c r="A83" s="69"/>
      <c r="B83" s="62"/>
      <c r="C83" s="110">
        <v>79</v>
      </c>
      <c r="D83" s="109">
        <v>0</v>
      </c>
      <c r="E83" s="109">
        <v>25</v>
      </c>
      <c r="F83" s="109">
        <v>43.315789473684212</v>
      </c>
      <c r="G83" s="109">
        <v>0</v>
      </c>
      <c r="H83" s="109">
        <v>23.435264341957257</v>
      </c>
      <c r="I83" s="109">
        <v>0</v>
      </c>
      <c r="J83" s="109">
        <v>5</v>
      </c>
      <c r="K83" s="109">
        <v>0</v>
      </c>
      <c r="L83" s="109">
        <v>0</v>
      </c>
      <c r="M83" s="109">
        <v>13.449442174684309</v>
      </c>
      <c r="N83" s="109">
        <v>0</v>
      </c>
      <c r="O83" s="109">
        <v>100.78900004568088</v>
      </c>
      <c r="P83" s="109">
        <v>1.43</v>
      </c>
      <c r="Q83" s="109">
        <v>0</v>
      </c>
      <c r="R83" s="109">
        <v>0</v>
      </c>
      <c r="S83" s="109">
        <v>20.730471525733428</v>
      </c>
      <c r="T83" s="109">
        <v>0</v>
      </c>
      <c r="U83" s="109">
        <v>28.706596806387225</v>
      </c>
      <c r="V83" s="109">
        <v>26.770455296769349</v>
      </c>
      <c r="W83" s="109">
        <v>0</v>
      </c>
      <c r="X83" s="109">
        <v>25.866917293233083</v>
      </c>
      <c r="Y83" s="109">
        <v>99.599453210435868</v>
      </c>
      <c r="Z83" s="109">
        <v>0</v>
      </c>
      <c r="AA83" s="109">
        <v>12.254390018484289</v>
      </c>
      <c r="AB83" s="109">
        <v>84.692307692307693</v>
      </c>
      <c r="AC83" s="109">
        <v>55.032416521364155</v>
      </c>
      <c r="AD83" s="109">
        <v>22.569909462294358</v>
      </c>
      <c r="AE83" s="109">
        <v>39.631934146034936</v>
      </c>
      <c r="AF83" s="109">
        <v>0</v>
      </c>
      <c r="AG83" s="109">
        <v>0</v>
      </c>
      <c r="AH83" s="109">
        <v>23.362499999999997</v>
      </c>
      <c r="AI83" s="109">
        <v>9.6711409395973149</v>
      </c>
      <c r="AJ83" s="109">
        <v>0</v>
      </c>
      <c r="AK83" s="109">
        <v>65.9375</v>
      </c>
      <c r="AL83" s="109">
        <v>1.39</v>
      </c>
      <c r="AM83" s="109">
        <v>2.02</v>
      </c>
      <c r="AN83" s="109">
        <v>3.91</v>
      </c>
      <c r="AO83" s="109">
        <v>1.38</v>
      </c>
      <c r="AP83" s="109">
        <v>33.412348775043398</v>
      </c>
      <c r="AQ83" s="109">
        <v>104.31578947368421</v>
      </c>
      <c r="AR83" s="185">
        <v>21.373438767234386</v>
      </c>
      <c r="AS83" s="109"/>
      <c r="AT83" s="184">
        <v>79</v>
      </c>
      <c r="AU83" s="109">
        <f>CO83*POLICY!$K80</f>
        <v>0</v>
      </c>
      <c r="AV83" s="109">
        <f>CP83*POLICY!$K80</f>
        <v>25</v>
      </c>
      <c r="AW83" s="109">
        <f>CQ83*POLICY!$K80</f>
        <v>43.315789473684212</v>
      </c>
      <c r="AX83" s="109">
        <f>CR83*POLICY!$K80</f>
        <v>0</v>
      </c>
      <c r="AY83" s="109">
        <f>CS83*POLICY!$K80</f>
        <v>23.435264341957257</v>
      </c>
      <c r="AZ83" s="109">
        <f>CT83*POLICY!$K80</f>
        <v>0</v>
      </c>
      <c r="BA83" s="109">
        <f>CU83*POLICY!$K80</f>
        <v>5</v>
      </c>
      <c r="BB83" s="109">
        <f>CV83*POLICY!$K80</f>
        <v>0</v>
      </c>
      <c r="BC83" s="109">
        <f>CW83*POLICY!$K80</f>
        <v>0</v>
      </c>
      <c r="BD83" s="109">
        <f>CX83*POLICY!$K80</f>
        <v>13.449442174684309</v>
      </c>
      <c r="BE83" s="109">
        <f>CY83*POLICY!$K80</f>
        <v>0</v>
      </c>
      <c r="BF83" s="109">
        <f>CZ83*POLICY!$K80</f>
        <v>100.78900004568088</v>
      </c>
      <c r="BG83" s="109">
        <f>DA83*POLICY!$K80</f>
        <v>1.43</v>
      </c>
      <c r="BH83" s="109">
        <f>DB83*POLICY!$K80</f>
        <v>0</v>
      </c>
      <c r="BI83" s="109">
        <f>DC83*POLICY!$K80</f>
        <v>0</v>
      </c>
      <c r="BJ83" s="109">
        <f>DD83*POLICY!$K80</f>
        <v>20.730471525733428</v>
      </c>
      <c r="BK83" s="109">
        <f>DE83*POLICY!$K80</f>
        <v>0</v>
      </c>
      <c r="BL83" s="109">
        <f>DF83*POLICY!$K80</f>
        <v>28.706596806387225</v>
      </c>
      <c r="BM83" s="109">
        <f>DG83*POLICY!$K80</f>
        <v>26.770455296769349</v>
      </c>
      <c r="BN83" s="109">
        <f>DH83*POLICY!$K80</f>
        <v>0</v>
      </c>
      <c r="BO83" s="109">
        <f>DI83*POLICY!$K80</f>
        <v>25.866917293233083</v>
      </c>
      <c r="BP83" s="109">
        <f>DJ83*POLICY!$K80</f>
        <v>99.599453210435868</v>
      </c>
      <c r="BQ83" s="109">
        <f>DK83*POLICY!$K80</f>
        <v>0</v>
      </c>
      <c r="BR83" s="109">
        <f>DL83*POLICY!$K80</f>
        <v>12.254390018484289</v>
      </c>
      <c r="BS83" s="109">
        <f>DM83*POLICY!$K80</f>
        <v>84.692307692307693</v>
      </c>
      <c r="BT83" s="109">
        <f>DN83*POLICY!$K80</f>
        <v>55.032416521364155</v>
      </c>
      <c r="BU83" s="109">
        <f>DO83*POLICY!$K80</f>
        <v>22.569909462294358</v>
      </c>
      <c r="BV83" s="109">
        <f>DP83*POLICY!$K80</f>
        <v>39.631934146034936</v>
      </c>
      <c r="BW83" s="109">
        <f>DQ83*POLICY!$K80</f>
        <v>0</v>
      </c>
      <c r="BX83" s="109">
        <f>DR83*POLICY!$K80</f>
        <v>0</v>
      </c>
      <c r="BY83" s="109">
        <f>DS83*POLICY!$K80</f>
        <v>23.362499999999997</v>
      </c>
      <c r="BZ83" s="109">
        <f>DT83*POLICY!$K80</f>
        <v>9.6711409395973149</v>
      </c>
      <c r="CA83" s="109">
        <f>DU83*POLICY!$K80</f>
        <v>0</v>
      </c>
      <c r="CB83" s="109">
        <f>DV83*POLICY!$K80</f>
        <v>65.9375</v>
      </c>
      <c r="CC83" s="109">
        <f>DW83*POLICY!$K80</f>
        <v>1.39</v>
      </c>
      <c r="CD83" s="109">
        <f>DX83*POLICY!$K80</f>
        <v>2.02</v>
      </c>
      <c r="CE83" s="109">
        <f>DY83*POLICY!$K80</f>
        <v>3.91</v>
      </c>
      <c r="CF83" s="109">
        <f>DZ83*POLICY!$K80</f>
        <v>1.38</v>
      </c>
      <c r="CG83" s="109">
        <f>EA83*POLICY!$K80</f>
        <v>33.412348775043398</v>
      </c>
      <c r="CH83" s="109">
        <f>EB83*POLICY!$K80</f>
        <v>104.31578947368421</v>
      </c>
      <c r="CI83" s="185">
        <f>EC83*POLICY!$K80</f>
        <v>21.373438767234386</v>
      </c>
      <c r="CJ83" s="109"/>
      <c r="CK83" t="s">
        <v>363</v>
      </c>
      <c r="CL83" s="14" t="s">
        <v>190</v>
      </c>
      <c r="CM83" s="22">
        <v>12</v>
      </c>
      <c r="CN83" s="23">
        <v>79</v>
      </c>
      <c r="CO83" s="200">
        <v>0</v>
      </c>
      <c r="CP83" s="200">
        <v>25</v>
      </c>
      <c r="CQ83" s="200">
        <v>43.315789473684212</v>
      </c>
      <c r="CR83" s="200">
        <v>0</v>
      </c>
      <c r="CS83" s="200">
        <v>23.435264341957257</v>
      </c>
      <c r="CT83" s="200">
        <v>0</v>
      </c>
      <c r="CU83" s="200">
        <v>5</v>
      </c>
      <c r="CV83" s="200">
        <v>0</v>
      </c>
      <c r="CW83" s="200">
        <v>0</v>
      </c>
      <c r="CX83" s="200">
        <v>13.449442174684309</v>
      </c>
      <c r="CY83" s="200">
        <v>0</v>
      </c>
      <c r="CZ83" s="200">
        <v>100.78900004568088</v>
      </c>
      <c r="DA83" s="200">
        <v>1.43</v>
      </c>
      <c r="DB83" s="200">
        <v>0</v>
      </c>
      <c r="DC83" s="200">
        <v>0</v>
      </c>
      <c r="DD83" s="200">
        <v>20.730471525733428</v>
      </c>
      <c r="DE83" s="200">
        <v>0</v>
      </c>
      <c r="DF83" s="200">
        <v>28.706596806387225</v>
      </c>
      <c r="DG83" s="200">
        <v>26.770455296769349</v>
      </c>
      <c r="DH83" s="200">
        <v>0</v>
      </c>
      <c r="DI83" s="200">
        <v>25.866917293233083</v>
      </c>
      <c r="DJ83" s="200">
        <v>99.599453210435868</v>
      </c>
      <c r="DK83" s="200">
        <v>0</v>
      </c>
      <c r="DL83" s="200">
        <v>12.254390018484289</v>
      </c>
      <c r="DM83" s="200">
        <v>84.692307692307693</v>
      </c>
      <c r="DN83" s="200">
        <v>55.032416521364155</v>
      </c>
      <c r="DO83" s="200">
        <v>22.569909462294358</v>
      </c>
      <c r="DP83" s="200">
        <v>39.631934146034936</v>
      </c>
      <c r="DQ83" s="200">
        <v>0</v>
      </c>
      <c r="DR83" s="200">
        <v>0</v>
      </c>
      <c r="DS83" s="200">
        <v>23.362499999999997</v>
      </c>
      <c r="DT83" s="200">
        <v>9.6711409395973149</v>
      </c>
      <c r="DU83" s="200">
        <v>0</v>
      </c>
      <c r="DV83" s="200">
        <v>65.9375</v>
      </c>
      <c r="DW83" s="200">
        <v>1.39</v>
      </c>
      <c r="DX83" s="200">
        <v>2.02</v>
      </c>
      <c r="DY83" s="200">
        <v>3.91</v>
      </c>
      <c r="DZ83" s="200">
        <v>1.38</v>
      </c>
      <c r="EA83" s="200">
        <v>33.412348775043398</v>
      </c>
      <c r="EB83" s="200">
        <v>104.31578947368421</v>
      </c>
      <c r="EC83" s="200">
        <v>21.373438767234386</v>
      </c>
    </row>
    <row r="84" spans="1:133" x14ac:dyDescent="0.2">
      <c r="A84" s="69"/>
      <c r="B84" s="62"/>
      <c r="C84" s="110">
        <v>80</v>
      </c>
      <c r="D84" s="109">
        <v>0</v>
      </c>
      <c r="E84" s="109">
        <v>25</v>
      </c>
      <c r="F84" s="109">
        <v>43.315789473684212</v>
      </c>
      <c r="G84" s="109">
        <v>0</v>
      </c>
      <c r="H84" s="109">
        <v>23.435264341957257</v>
      </c>
      <c r="I84" s="109">
        <v>0</v>
      </c>
      <c r="J84" s="109">
        <v>5</v>
      </c>
      <c r="K84" s="109">
        <v>0</v>
      </c>
      <c r="L84" s="109">
        <v>0</v>
      </c>
      <c r="M84" s="109">
        <v>13.449442174684309</v>
      </c>
      <c r="N84" s="109">
        <v>0</v>
      </c>
      <c r="O84" s="109">
        <v>100.78900004568088</v>
      </c>
      <c r="P84" s="109">
        <v>1.43</v>
      </c>
      <c r="Q84" s="109">
        <v>0</v>
      </c>
      <c r="R84" s="109">
        <v>0</v>
      </c>
      <c r="S84" s="109">
        <v>20.730471525733428</v>
      </c>
      <c r="T84" s="109">
        <v>0</v>
      </c>
      <c r="U84" s="109">
        <v>28.706596806387225</v>
      </c>
      <c r="V84" s="109">
        <v>26.770455296769349</v>
      </c>
      <c r="W84" s="109">
        <v>0</v>
      </c>
      <c r="X84" s="109">
        <v>25.866917293233083</v>
      </c>
      <c r="Y84" s="109">
        <v>99.599453210435868</v>
      </c>
      <c r="Z84" s="109">
        <v>0</v>
      </c>
      <c r="AA84" s="109">
        <v>12.254390018484289</v>
      </c>
      <c r="AB84" s="109">
        <v>84.692307692307693</v>
      </c>
      <c r="AC84" s="109">
        <v>55.032416521364155</v>
      </c>
      <c r="AD84" s="109">
        <v>22.569909462294358</v>
      </c>
      <c r="AE84" s="109">
        <v>39.631934146034936</v>
      </c>
      <c r="AF84" s="109">
        <v>0</v>
      </c>
      <c r="AG84" s="109">
        <v>0</v>
      </c>
      <c r="AH84" s="109">
        <v>23.362499999999997</v>
      </c>
      <c r="AI84" s="109">
        <v>9.6711409395973149</v>
      </c>
      <c r="AJ84" s="109">
        <v>0</v>
      </c>
      <c r="AK84" s="109">
        <v>65.9375</v>
      </c>
      <c r="AL84" s="109">
        <v>1.39</v>
      </c>
      <c r="AM84" s="109">
        <v>2.02</v>
      </c>
      <c r="AN84" s="109">
        <v>3.91</v>
      </c>
      <c r="AO84" s="109">
        <v>1.38</v>
      </c>
      <c r="AP84" s="109">
        <v>33.412348775043398</v>
      </c>
      <c r="AQ84" s="109">
        <v>104.31578947368421</v>
      </c>
      <c r="AR84" s="185">
        <v>21.373438767234386</v>
      </c>
      <c r="AS84" s="109"/>
      <c r="AT84" s="184">
        <v>80</v>
      </c>
      <c r="AU84" s="109">
        <f>CO84*POLICY!$K81</f>
        <v>0</v>
      </c>
      <c r="AV84" s="109">
        <f>CP84*POLICY!$K81</f>
        <v>25</v>
      </c>
      <c r="AW84" s="109">
        <f>CQ84*POLICY!$K81</f>
        <v>43.315789473684212</v>
      </c>
      <c r="AX84" s="109">
        <f>CR84*POLICY!$K81</f>
        <v>0</v>
      </c>
      <c r="AY84" s="109">
        <f>CS84*POLICY!$K81</f>
        <v>23.435264341957257</v>
      </c>
      <c r="AZ84" s="109">
        <f>CT84*POLICY!$K81</f>
        <v>0</v>
      </c>
      <c r="BA84" s="109">
        <f>CU84*POLICY!$K81</f>
        <v>5</v>
      </c>
      <c r="BB84" s="109">
        <f>CV84*POLICY!$K81</f>
        <v>0</v>
      </c>
      <c r="BC84" s="109">
        <f>CW84*POLICY!$K81</f>
        <v>0</v>
      </c>
      <c r="BD84" s="109">
        <f>CX84*POLICY!$K81</f>
        <v>13.449442174684309</v>
      </c>
      <c r="BE84" s="109">
        <f>CY84*POLICY!$K81</f>
        <v>0</v>
      </c>
      <c r="BF84" s="109">
        <f>CZ84*POLICY!$K81</f>
        <v>100.78900004568088</v>
      </c>
      <c r="BG84" s="109">
        <f>DA84*POLICY!$K81</f>
        <v>1.43</v>
      </c>
      <c r="BH84" s="109">
        <f>DB84*POLICY!$K81</f>
        <v>0</v>
      </c>
      <c r="BI84" s="109">
        <f>DC84*POLICY!$K81</f>
        <v>0</v>
      </c>
      <c r="BJ84" s="109">
        <f>DD84*POLICY!$K81</f>
        <v>20.730471525733428</v>
      </c>
      <c r="BK84" s="109">
        <f>DE84*POLICY!$K81</f>
        <v>0</v>
      </c>
      <c r="BL84" s="109">
        <f>DF84*POLICY!$K81</f>
        <v>28.706596806387225</v>
      </c>
      <c r="BM84" s="109">
        <f>DG84*POLICY!$K81</f>
        <v>26.770455296769349</v>
      </c>
      <c r="BN84" s="109">
        <f>DH84*POLICY!$K81</f>
        <v>0</v>
      </c>
      <c r="BO84" s="109">
        <f>DI84*POLICY!$K81</f>
        <v>25.866917293233083</v>
      </c>
      <c r="BP84" s="109">
        <f>DJ84*POLICY!$K81</f>
        <v>99.599453210435868</v>
      </c>
      <c r="BQ84" s="109">
        <f>DK84*POLICY!$K81</f>
        <v>0</v>
      </c>
      <c r="BR84" s="109">
        <f>DL84*POLICY!$K81</f>
        <v>12.254390018484289</v>
      </c>
      <c r="BS84" s="109">
        <f>DM84*POLICY!$K81</f>
        <v>84.692307692307693</v>
      </c>
      <c r="BT84" s="109">
        <f>DN84*POLICY!$K81</f>
        <v>55.032416521364155</v>
      </c>
      <c r="BU84" s="109">
        <f>DO84*POLICY!$K81</f>
        <v>22.569909462294358</v>
      </c>
      <c r="BV84" s="109">
        <f>DP84*POLICY!$K81</f>
        <v>39.631934146034936</v>
      </c>
      <c r="BW84" s="109">
        <f>DQ84*POLICY!$K81</f>
        <v>0</v>
      </c>
      <c r="BX84" s="109">
        <f>DR84*POLICY!$K81</f>
        <v>0</v>
      </c>
      <c r="BY84" s="109">
        <f>DS84*POLICY!$K81</f>
        <v>23.362499999999997</v>
      </c>
      <c r="BZ84" s="109">
        <f>DT84*POLICY!$K81</f>
        <v>9.6711409395973149</v>
      </c>
      <c r="CA84" s="109">
        <f>DU84*POLICY!$K81</f>
        <v>0</v>
      </c>
      <c r="CB84" s="109">
        <f>DV84*POLICY!$K81</f>
        <v>65.9375</v>
      </c>
      <c r="CC84" s="109">
        <f>DW84*POLICY!$K81</f>
        <v>1.39</v>
      </c>
      <c r="CD84" s="109">
        <f>DX84*POLICY!$K81</f>
        <v>2.02</v>
      </c>
      <c r="CE84" s="109">
        <f>DY84*POLICY!$K81</f>
        <v>3.91</v>
      </c>
      <c r="CF84" s="109">
        <f>DZ84*POLICY!$K81</f>
        <v>1.38</v>
      </c>
      <c r="CG84" s="109">
        <f>EA84*POLICY!$K81</f>
        <v>33.412348775043398</v>
      </c>
      <c r="CH84" s="109">
        <f>EB84*POLICY!$K81</f>
        <v>104.31578947368421</v>
      </c>
      <c r="CI84" s="185">
        <f>EC84*POLICY!$K81</f>
        <v>21.373438767234386</v>
      </c>
      <c r="CJ84" s="109"/>
      <c r="CK84" t="s">
        <v>363</v>
      </c>
      <c r="CL84" s="14" t="s">
        <v>188</v>
      </c>
      <c r="CM84" s="22">
        <v>12</v>
      </c>
      <c r="CN84" s="23">
        <v>80</v>
      </c>
      <c r="CO84" s="200">
        <v>0</v>
      </c>
      <c r="CP84" s="200">
        <v>25</v>
      </c>
      <c r="CQ84" s="200">
        <v>43.315789473684212</v>
      </c>
      <c r="CR84" s="200">
        <v>0</v>
      </c>
      <c r="CS84" s="200">
        <v>23.435264341957257</v>
      </c>
      <c r="CT84" s="200">
        <v>0</v>
      </c>
      <c r="CU84" s="200">
        <v>5</v>
      </c>
      <c r="CV84" s="200">
        <v>0</v>
      </c>
      <c r="CW84" s="200">
        <v>0</v>
      </c>
      <c r="CX84" s="200">
        <v>13.449442174684309</v>
      </c>
      <c r="CY84" s="200">
        <v>0</v>
      </c>
      <c r="CZ84" s="200">
        <v>100.78900004568088</v>
      </c>
      <c r="DA84" s="200">
        <v>1.43</v>
      </c>
      <c r="DB84" s="200">
        <v>0</v>
      </c>
      <c r="DC84" s="200">
        <v>0</v>
      </c>
      <c r="DD84" s="200">
        <v>20.730471525733428</v>
      </c>
      <c r="DE84" s="200">
        <v>0</v>
      </c>
      <c r="DF84" s="200">
        <v>28.706596806387225</v>
      </c>
      <c r="DG84" s="200">
        <v>26.770455296769349</v>
      </c>
      <c r="DH84" s="200">
        <v>0</v>
      </c>
      <c r="DI84" s="200">
        <v>25.866917293233083</v>
      </c>
      <c r="DJ84" s="200">
        <v>99.599453210435868</v>
      </c>
      <c r="DK84" s="200">
        <v>0</v>
      </c>
      <c r="DL84" s="200">
        <v>12.254390018484289</v>
      </c>
      <c r="DM84" s="200">
        <v>84.692307692307693</v>
      </c>
      <c r="DN84" s="200">
        <v>55.032416521364155</v>
      </c>
      <c r="DO84" s="200">
        <v>22.569909462294358</v>
      </c>
      <c r="DP84" s="200">
        <v>39.631934146034936</v>
      </c>
      <c r="DQ84" s="200">
        <v>0</v>
      </c>
      <c r="DR84" s="200">
        <v>0</v>
      </c>
      <c r="DS84" s="200">
        <v>23.362499999999997</v>
      </c>
      <c r="DT84" s="200">
        <v>9.6711409395973149</v>
      </c>
      <c r="DU84" s="200">
        <v>0</v>
      </c>
      <c r="DV84" s="200">
        <v>65.9375</v>
      </c>
      <c r="DW84" s="200">
        <v>1.39</v>
      </c>
      <c r="DX84" s="200">
        <v>2.02</v>
      </c>
      <c r="DY84" s="200">
        <v>3.91</v>
      </c>
      <c r="DZ84" s="200">
        <v>1.38</v>
      </c>
      <c r="EA84" s="200">
        <v>33.412348775043398</v>
      </c>
      <c r="EB84" s="200">
        <v>104.31578947368421</v>
      </c>
      <c r="EC84" s="200">
        <v>21.373438767234386</v>
      </c>
    </row>
    <row r="85" spans="1:133" x14ac:dyDescent="0.2">
      <c r="A85" s="69"/>
      <c r="B85" s="62"/>
      <c r="C85" s="110">
        <v>81</v>
      </c>
      <c r="D85" s="109">
        <v>0</v>
      </c>
      <c r="E85" s="109">
        <v>25</v>
      </c>
      <c r="F85" s="109">
        <v>43.315789473684212</v>
      </c>
      <c r="G85" s="109">
        <v>0</v>
      </c>
      <c r="H85" s="109">
        <v>23.435264341957257</v>
      </c>
      <c r="I85" s="109">
        <v>0</v>
      </c>
      <c r="J85" s="109">
        <v>5</v>
      </c>
      <c r="K85" s="109">
        <v>0</v>
      </c>
      <c r="L85" s="109">
        <v>0</v>
      </c>
      <c r="M85" s="109">
        <v>13.449442174684309</v>
      </c>
      <c r="N85" s="109">
        <v>0</v>
      </c>
      <c r="O85" s="109">
        <v>100.78900004568088</v>
      </c>
      <c r="P85" s="109">
        <v>1.43</v>
      </c>
      <c r="Q85" s="109">
        <v>0</v>
      </c>
      <c r="R85" s="109">
        <v>0</v>
      </c>
      <c r="S85" s="109">
        <v>20.730471525733428</v>
      </c>
      <c r="T85" s="109">
        <v>0</v>
      </c>
      <c r="U85" s="109">
        <v>28.706596806387225</v>
      </c>
      <c r="V85" s="109">
        <v>26.770455296769349</v>
      </c>
      <c r="W85" s="109">
        <v>0</v>
      </c>
      <c r="X85" s="109">
        <v>25.866917293233083</v>
      </c>
      <c r="Y85" s="109">
        <v>99.599453210435868</v>
      </c>
      <c r="Z85" s="109">
        <v>0</v>
      </c>
      <c r="AA85" s="109">
        <v>12.254390018484289</v>
      </c>
      <c r="AB85" s="109">
        <v>84.692307692307693</v>
      </c>
      <c r="AC85" s="109">
        <v>55.032416521364155</v>
      </c>
      <c r="AD85" s="109">
        <v>22.569909462294358</v>
      </c>
      <c r="AE85" s="109">
        <v>39.631934146034936</v>
      </c>
      <c r="AF85" s="109">
        <v>0</v>
      </c>
      <c r="AG85" s="109">
        <v>0</v>
      </c>
      <c r="AH85" s="109">
        <v>23.362499999999997</v>
      </c>
      <c r="AI85" s="109">
        <v>9.6711409395973149</v>
      </c>
      <c r="AJ85" s="109">
        <v>0</v>
      </c>
      <c r="AK85" s="109">
        <v>65.9375</v>
      </c>
      <c r="AL85" s="109">
        <v>1.39</v>
      </c>
      <c r="AM85" s="109">
        <v>2.02</v>
      </c>
      <c r="AN85" s="109">
        <v>3.91</v>
      </c>
      <c r="AO85" s="109">
        <v>1.38</v>
      </c>
      <c r="AP85" s="109">
        <v>33.412348775043398</v>
      </c>
      <c r="AQ85" s="109">
        <v>104.31578947368421</v>
      </c>
      <c r="AR85" s="185">
        <v>21.373438767234386</v>
      </c>
      <c r="AS85" s="109"/>
      <c r="AT85" s="184">
        <v>81</v>
      </c>
      <c r="AU85" s="109">
        <f>CO85*POLICY!$K82</f>
        <v>0</v>
      </c>
      <c r="AV85" s="109">
        <f>CP85*POLICY!$K82</f>
        <v>25</v>
      </c>
      <c r="AW85" s="109">
        <f>CQ85*POLICY!$K82</f>
        <v>43.315789473684212</v>
      </c>
      <c r="AX85" s="109">
        <f>CR85*POLICY!$K82</f>
        <v>0</v>
      </c>
      <c r="AY85" s="109">
        <f>CS85*POLICY!$K82</f>
        <v>23.435264341957257</v>
      </c>
      <c r="AZ85" s="109">
        <f>CT85*POLICY!$K82</f>
        <v>0</v>
      </c>
      <c r="BA85" s="109">
        <f>CU85*POLICY!$K82</f>
        <v>5</v>
      </c>
      <c r="BB85" s="109">
        <f>CV85*POLICY!$K82</f>
        <v>0</v>
      </c>
      <c r="BC85" s="109">
        <f>CW85*POLICY!$K82</f>
        <v>0</v>
      </c>
      <c r="BD85" s="109">
        <f>CX85*POLICY!$K82</f>
        <v>13.449442174684309</v>
      </c>
      <c r="BE85" s="109">
        <f>CY85*POLICY!$K82</f>
        <v>0</v>
      </c>
      <c r="BF85" s="109">
        <f>CZ85*POLICY!$K82</f>
        <v>100.78900004568088</v>
      </c>
      <c r="BG85" s="109">
        <f>DA85*POLICY!$K82</f>
        <v>1.43</v>
      </c>
      <c r="BH85" s="109">
        <f>DB85*POLICY!$K82</f>
        <v>0</v>
      </c>
      <c r="BI85" s="109">
        <f>DC85*POLICY!$K82</f>
        <v>0</v>
      </c>
      <c r="BJ85" s="109">
        <f>DD85*POLICY!$K82</f>
        <v>20.730471525733428</v>
      </c>
      <c r="BK85" s="109">
        <f>DE85*POLICY!$K82</f>
        <v>0</v>
      </c>
      <c r="BL85" s="109">
        <f>DF85*POLICY!$K82</f>
        <v>28.706596806387225</v>
      </c>
      <c r="BM85" s="109">
        <f>DG85*POLICY!$K82</f>
        <v>26.770455296769349</v>
      </c>
      <c r="BN85" s="109">
        <f>DH85*POLICY!$K82</f>
        <v>0</v>
      </c>
      <c r="BO85" s="109">
        <f>DI85*POLICY!$K82</f>
        <v>25.866917293233083</v>
      </c>
      <c r="BP85" s="109">
        <f>DJ85*POLICY!$K82</f>
        <v>99.599453210435868</v>
      </c>
      <c r="BQ85" s="109">
        <f>DK85*POLICY!$K82</f>
        <v>0</v>
      </c>
      <c r="BR85" s="109">
        <f>DL85*POLICY!$K82</f>
        <v>12.254390018484289</v>
      </c>
      <c r="BS85" s="109">
        <f>DM85*POLICY!$K82</f>
        <v>84.692307692307693</v>
      </c>
      <c r="BT85" s="109">
        <f>DN85*POLICY!$K82</f>
        <v>55.032416521364155</v>
      </c>
      <c r="BU85" s="109">
        <f>DO85*POLICY!$K82</f>
        <v>22.569909462294358</v>
      </c>
      <c r="BV85" s="109">
        <f>DP85*POLICY!$K82</f>
        <v>39.631934146034936</v>
      </c>
      <c r="BW85" s="109">
        <f>DQ85*POLICY!$K82</f>
        <v>0</v>
      </c>
      <c r="BX85" s="109">
        <f>DR85*POLICY!$K82</f>
        <v>0</v>
      </c>
      <c r="BY85" s="109">
        <f>DS85*POLICY!$K82</f>
        <v>23.362499999999997</v>
      </c>
      <c r="BZ85" s="109">
        <f>DT85*POLICY!$K82</f>
        <v>9.6711409395973149</v>
      </c>
      <c r="CA85" s="109">
        <f>DU85*POLICY!$K82</f>
        <v>0</v>
      </c>
      <c r="CB85" s="109">
        <f>DV85*POLICY!$K82</f>
        <v>65.9375</v>
      </c>
      <c r="CC85" s="109">
        <f>DW85*POLICY!$K82</f>
        <v>1.39</v>
      </c>
      <c r="CD85" s="109">
        <f>DX85*POLICY!$K82</f>
        <v>2.02</v>
      </c>
      <c r="CE85" s="109">
        <f>DY85*POLICY!$K82</f>
        <v>3.91</v>
      </c>
      <c r="CF85" s="109">
        <f>DZ85*POLICY!$K82</f>
        <v>1.38</v>
      </c>
      <c r="CG85" s="109">
        <f>EA85*POLICY!$K82</f>
        <v>33.412348775043398</v>
      </c>
      <c r="CH85" s="109">
        <f>EB85*POLICY!$K82</f>
        <v>104.31578947368421</v>
      </c>
      <c r="CI85" s="185">
        <f>EC85*POLICY!$K82</f>
        <v>21.373438767234386</v>
      </c>
      <c r="CJ85" s="109"/>
      <c r="CK85" t="s">
        <v>361</v>
      </c>
      <c r="CL85" s="14" t="s">
        <v>188</v>
      </c>
      <c r="CM85" s="22">
        <v>12</v>
      </c>
      <c r="CN85" s="23">
        <v>81</v>
      </c>
      <c r="CO85" s="200">
        <v>0</v>
      </c>
      <c r="CP85" s="200">
        <v>25</v>
      </c>
      <c r="CQ85" s="200">
        <v>43.315789473684212</v>
      </c>
      <c r="CR85" s="200">
        <v>0</v>
      </c>
      <c r="CS85" s="200">
        <v>23.435264341957257</v>
      </c>
      <c r="CT85" s="200">
        <v>0</v>
      </c>
      <c r="CU85" s="200">
        <v>5</v>
      </c>
      <c r="CV85" s="200">
        <v>0</v>
      </c>
      <c r="CW85" s="200">
        <v>0</v>
      </c>
      <c r="CX85" s="200">
        <v>13.449442174684309</v>
      </c>
      <c r="CY85" s="200">
        <v>0</v>
      </c>
      <c r="CZ85" s="200">
        <v>100.78900004568088</v>
      </c>
      <c r="DA85" s="200">
        <v>1.43</v>
      </c>
      <c r="DB85" s="200">
        <v>0</v>
      </c>
      <c r="DC85" s="200">
        <v>0</v>
      </c>
      <c r="DD85" s="200">
        <v>20.730471525733428</v>
      </c>
      <c r="DE85" s="200">
        <v>0</v>
      </c>
      <c r="DF85" s="200">
        <v>28.706596806387225</v>
      </c>
      <c r="DG85" s="200">
        <v>26.770455296769349</v>
      </c>
      <c r="DH85" s="200">
        <v>0</v>
      </c>
      <c r="DI85" s="200">
        <v>25.866917293233083</v>
      </c>
      <c r="DJ85" s="200">
        <v>99.599453210435868</v>
      </c>
      <c r="DK85" s="200">
        <v>0</v>
      </c>
      <c r="DL85" s="200">
        <v>12.254390018484289</v>
      </c>
      <c r="DM85" s="200">
        <v>84.692307692307693</v>
      </c>
      <c r="DN85" s="200">
        <v>55.032416521364155</v>
      </c>
      <c r="DO85" s="200">
        <v>22.569909462294358</v>
      </c>
      <c r="DP85" s="200">
        <v>39.631934146034936</v>
      </c>
      <c r="DQ85" s="200">
        <v>0</v>
      </c>
      <c r="DR85" s="200">
        <v>0</v>
      </c>
      <c r="DS85" s="200">
        <v>23.362499999999997</v>
      </c>
      <c r="DT85" s="200">
        <v>9.6711409395973149</v>
      </c>
      <c r="DU85" s="200">
        <v>0</v>
      </c>
      <c r="DV85" s="200">
        <v>65.9375</v>
      </c>
      <c r="DW85" s="200">
        <v>1.39</v>
      </c>
      <c r="DX85" s="200">
        <v>2.02</v>
      </c>
      <c r="DY85" s="200">
        <v>3.91</v>
      </c>
      <c r="DZ85" s="200">
        <v>1.38</v>
      </c>
      <c r="EA85" s="200">
        <v>33.412348775043398</v>
      </c>
      <c r="EB85" s="200">
        <v>104.31578947368421</v>
      </c>
      <c r="EC85" s="200">
        <v>21.373438767234386</v>
      </c>
    </row>
    <row r="86" spans="1:133" x14ac:dyDescent="0.2">
      <c r="A86" s="69"/>
      <c r="B86" s="62"/>
      <c r="C86" s="110">
        <v>82</v>
      </c>
      <c r="D86" s="109">
        <v>0</v>
      </c>
      <c r="E86" s="109">
        <v>25</v>
      </c>
      <c r="F86" s="109">
        <v>43.315789473684212</v>
      </c>
      <c r="G86" s="109">
        <v>0</v>
      </c>
      <c r="H86" s="109">
        <v>23.435264341957257</v>
      </c>
      <c r="I86" s="109">
        <v>0</v>
      </c>
      <c r="J86" s="109">
        <v>5</v>
      </c>
      <c r="K86" s="109">
        <v>0</v>
      </c>
      <c r="L86" s="109">
        <v>0</v>
      </c>
      <c r="M86" s="109">
        <v>13.449442174684309</v>
      </c>
      <c r="N86" s="109">
        <v>0</v>
      </c>
      <c r="O86" s="109">
        <v>100.78900004568088</v>
      </c>
      <c r="P86" s="109">
        <v>1.43</v>
      </c>
      <c r="Q86" s="109">
        <v>0</v>
      </c>
      <c r="R86" s="109">
        <v>0</v>
      </c>
      <c r="S86" s="109">
        <v>20.730471525733428</v>
      </c>
      <c r="T86" s="109">
        <v>0</v>
      </c>
      <c r="U86" s="109">
        <v>28.706596806387225</v>
      </c>
      <c r="V86" s="109">
        <v>26.770455296769349</v>
      </c>
      <c r="W86" s="109">
        <v>0</v>
      </c>
      <c r="X86" s="109">
        <v>25.866917293233083</v>
      </c>
      <c r="Y86" s="109">
        <v>99.599453210435868</v>
      </c>
      <c r="Z86" s="109">
        <v>0</v>
      </c>
      <c r="AA86" s="109">
        <v>12.254390018484289</v>
      </c>
      <c r="AB86" s="109">
        <v>84.692307692307693</v>
      </c>
      <c r="AC86" s="109">
        <v>55.032416521364155</v>
      </c>
      <c r="AD86" s="109">
        <v>22.569909462294358</v>
      </c>
      <c r="AE86" s="109">
        <v>39.631934146034936</v>
      </c>
      <c r="AF86" s="109">
        <v>0</v>
      </c>
      <c r="AG86" s="109">
        <v>0</v>
      </c>
      <c r="AH86" s="109">
        <v>23.362499999999997</v>
      </c>
      <c r="AI86" s="109">
        <v>9.6711409395973149</v>
      </c>
      <c r="AJ86" s="109">
        <v>0</v>
      </c>
      <c r="AK86" s="109">
        <v>65.9375</v>
      </c>
      <c r="AL86" s="109">
        <v>1.39</v>
      </c>
      <c r="AM86" s="109">
        <v>2.02</v>
      </c>
      <c r="AN86" s="109">
        <v>3.91</v>
      </c>
      <c r="AO86" s="109">
        <v>1.38</v>
      </c>
      <c r="AP86" s="109">
        <v>33.412348775043398</v>
      </c>
      <c r="AQ86" s="109">
        <v>104.31578947368421</v>
      </c>
      <c r="AR86" s="185">
        <v>21.373438767234386</v>
      </c>
      <c r="AS86" s="109"/>
      <c r="AT86" s="184">
        <v>82</v>
      </c>
      <c r="AU86" s="109">
        <f>CO86*POLICY!$K83</f>
        <v>0</v>
      </c>
      <c r="AV86" s="109">
        <f>CP86*POLICY!$K83</f>
        <v>25</v>
      </c>
      <c r="AW86" s="109">
        <f>CQ86*POLICY!$K83</f>
        <v>43.315789473684212</v>
      </c>
      <c r="AX86" s="109">
        <f>CR86*POLICY!$K83</f>
        <v>0</v>
      </c>
      <c r="AY86" s="109">
        <f>CS86*POLICY!$K83</f>
        <v>23.435264341957257</v>
      </c>
      <c r="AZ86" s="109">
        <f>CT86*POLICY!$K83</f>
        <v>0</v>
      </c>
      <c r="BA86" s="109">
        <f>CU86*POLICY!$K83</f>
        <v>5</v>
      </c>
      <c r="BB86" s="109">
        <f>CV86*POLICY!$K83</f>
        <v>0</v>
      </c>
      <c r="BC86" s="109">
        <f>CW86*POLICY!$K83</f>
        <v>0</v>
      </c>
      <c r="BD86" s="109">
        <f>CX86*POLICY!$K83</f>
        <v>13.449442174684309</v>
      </c>
      <c r="BE86" s="109">
        <f>CY86*POLICY!$K83</f>
        <v>0</v>
      </c>
      <c r="BF86" s="109">
        <f>CZ86*POLICY!$K83</f>
        <v>100.78900004568088</v>
      </c>
      <c r="BG86" s="109">
        <f>DA86*POLICY!$K83</f>
        <v>1.43</v>
      </c>
      <c r="BH86" s="109">
        <f>DB86*POLICY!$K83</f>
        <v>0</v>
      </c>
      <c r="BI86" s="109">
        <f>DC86*POLICY!$K83</f>
        <v>0</v>
      </c>
      <c r="BJ86" s="109">
        <f>DD86*POLICY!$K83</f>
        <v>20.730471525733428</v>
      </c>
      <c r="BK86" s="109">
        <f>DE86*POLICY!$K83</f>
        <v>0</v>
      </c>
      <c r="BL86" s="109">
        <f>DF86*POLICY!$K83</f>
        <v>28.706596806387225</v>
      </c>
      <c r="BM86" s="109">
        <f>DG86*POLICY!$K83</f>
        <v>26.770455296769349</v>
      </c>
      <c r="BN86" s="109">
        <f>DH86*POLICY!$K83</f>
        <v>0</v>
      </c>
      <c r="BO86" s="109">
        <f>DI86*POLICY!$K83</f>
        <v>25.866917293233083</v>
      </c>
      <c r="BP86" s="109">
        <f>DJ86*POLICY!$K83</f>
        <v>99.599453210435868</v>
      </c>
      <c r="BQ86" s="109">
        <f>DK86*POLICY!$K83</f>
        <v>0</v>
      </c>
      <c r="BR86" s="109">
        <f>DL86*POLICY!$K83</f>
        <v>12.254390018484289</v>
      </c>
      <c r="BS86" s="109">
        <f>DM86*POLICY!$K83</f>
        <v>84.692307692307693</v>
      </c>
      <c r="BT86" s="109">
        <f>DN86*POLICY!$K83</f>
        <v>55.032416521364155</v>
      </c>
      <c r="BU86" s="109">
        <f>DO86*POLICY!$K83</f>
        <v>22.569909462294358</v>
      </c>
      <c r="BV86" s="109">
        <f>DP86*POLICY!$K83</f>
        <v>39.631934146034936</v>
      </c>
      <c r="BW86" s="109">
        <f>DQ86*POLICY!$K83</f>
        <v>0</v>
      </c>
      <c r="BX86" s="109">
        <f>DR86*POLICY!$K83</f>
        <v>0</v>
      </c>
      <c r="BY86" s="109">
        <f>DS86*POLICY!$K83</f>
        <v>23.362499999999997</v>
      </c>
      <c r="BZ86" s="109">
        <f>DT86*POLICY!$K83</f>
        <v>9.6711409395973149</v>
      </c>
      <c r="CA86" s="109">
        <f>DU86*POLICY!$K83</f>
        <v>0</v>
      </c>
      <c r="CB86" s="109">
        <f>DV86*POLICY!$K83</f>
        <v>65.9375</v>
      </c>
      <c r="CC86" s="109">
        <f>DW86*POLICY!$K83</f>
        <v>1.39</v>
      </c>
      <c r="CD86" s="109">
        <f>DX86*POLICY!$K83</f>
        <v>2.02</v>
      </c>
      <c r="CE86" s="109">
        <f>DY86*POLICY!$K83</f>
        <v>3.91</v>
      </c>
      <c r="CF86" s="109">
        <f>DZ86*POLICY!$K83</f>
        <v>1.38</v>
      </c>
      <c r="CG86" s="109">
        <f>EA86*POLICY!$K83</f>
        <v>33.412348775043398</v>
      </c>
      <c r="CH86" s="109">
        <f>EB86*POLICY!$K83</f>
        <v>104.31578947368421</v>
      </c>
      <c r="CI86" s="185">
        <f>EC86*POLICY!$K83</f>
        <v>21.373438767234386</v>
      </c>
      <c r="CJ86" s="109"/>
      <c r="CK86" t="s">
        <v>360</v>
      </c>
      <c r="CL86" s="14" t="s">
        <v>188</v>
      </c>
      <c r="CM86" s="22">
        <v>12</v>
      </c>
      <c r="CN86" s="23">
        <v>82</v>
      </c>
      <c r="CO86" s="200">
        <v>0</v>
      </c>
      <c r="CP86" s="200">
        <v>25</v>
      </c>
      <c r="CQ86" s="200">
        <v>43.315789473684212</v>
      </c>
      <c r="CR86" s="200">
        <v>0</v>
      </c>
      <c r="CS86" s="200">
        <v>23.435264341957257</v>
      </c>
      <c r="CT86" s="200">
        <v>0</v>
      </c>
      <c r="CU86" s="200">
        <v>5</v>
      </c>
      <c r="CV86" s="200">
        <v>0</v>
      </c>
      <c r="CW86" s="200">
        <v>0</v>
      </c>
      <c r="CX86" s="200">
        <v>13.449442174684309</v>
      </c>
      <c r="CY86" s="200">
        <v>0</v>
      </c>
      <c r="CZ86" s="200">
        <v>100.78900004568088</v>
      </c>
      <c r="DA86" s="200">
        <v>1.43</v>
      </c>
      <c r="DB86" s="200">
        <v>0</v>
      </c>
      <c r="DC86" s="200">
        <v>0</v>
      </c>
      <c r="DD86" s="200">
        <v>20.730471525733428</v>
      </c>
      <c r="DE86" s="200">
        <v>0</v>
      </c>
      <c r="DF86" s="200">
        <v>28.706596806387225</v>
      </c>
      <c r="DG86" s="200">
        <v>26.770455296769349</v>
      </c>
      <c r="DH86" s="200">
        <v>0</v>
      </c>
      <c r="DI86" s="200">
        <v>25.866917293233083</v>
      </c>
      <c r="DJ86" s="200">
        <v>99.599453210435868</v>
      </c>
      <c r="DK86" s="200">
        <v>0</v>
      </c>
      <c r="DL86" s="200">
        <v>12.254390018484289</v>
      </c>
      <c r="DM86" s="200">
        <v>84.692307692307693</v>
      </c>
      <c r="DN86" s="200">
        <v>55.032416521364155</v>
      </c>
      <c r="DO86" s="200">
        <v>22.569909462294358</v>
      </c>
      <c r="DP86" s="200">
        <v>39.631934146034936</v>
      </c>
      <c r="DQ86" s="200">
        <v>0</v>
      </c>
      <c r="DR86" s="200">
        <v>0</v>
      </c>
      <c r="DS86" s="200">
        <v>23.362499999999997</v>
      </c>
      <c r="DT86" s="200">
        <v>9.6711409395973149</v>
      </c>
      <c r="DU86" s="200">
        <v>0</v>
      </c>
      <c r="DV86" s="200">
        <v>65.9375</v>
      </c>
      <c r="DW86" s="200">
        <v>1.39</v>
      </c>
      <c r="DX86" s="200">
        <v>2.02</v>
      </c>
      <c r="DY86" s="200">
        <v>3.91</v>
      </c>
      <c r="DZ86" s="200">
        <v>1.38</v>
      </c>
      <c r="EA86" s="200">
        <v>33.412348775043398</v>
      </c>
      <c r="EB86" s="200">
        <v>104.31578947368421</v>
      </c>
      <c r="EC86" s="200">
        <v>21.373438767234386</v>
      </c>
    </row>
    <row r="87" spans="1:133" x14ac:dyDescent="0.2">
      <c r="A87" s="69"/>
      <c r="B87" s="62"/>
      <c r="C87" s="110">
        <v>83</v>
      </c>
      <c r="D87" s="109">
        <v>0</v>
      </c>
      <c r="E87" s="109">
        <v>25</v>
      </c>
      <c r="F87" s="109">
        <v>43.315789473684212</v>
      </c>
      <c r="G87" s="109">
        <v>0</v>
      </c>
      <c r="H87" s="109">
        <v>23.435264341957257</v>
      </c>
      <c r="I87" s="109">
        <v>0</v>
      </c>
      <c r="J87" s="109">
        <v>5</v>
      </c>
      <c r="K87" s="109">
        <v>0</v>
      </c>
      <c r="L87" s="109">
        <v>0</v>
      </c>
      <c r="M87" s="109">
        <v>13.449442174684309</v>
      </c>
      <c r="N87" s="109">
        <v>0</v>
      </c>
      <c r="O87" s="109">
        <v>100.78900004568088</v>
      </c>
      <c r="P87" s="109">
        <v>1.43</v>
      </c>
      <c r="Q87" s="109">
        <v>0</v>
      </c>
      <c r="R87" s="109">
        <v>0</v>
      </c>
      <c r="S87" s="109">
        <v>20.730471525733428</v>
      </c>
      <c r="T87" s="109">
        <v>0</v>
      </c>
      <c r="U87" s="109">
        <v>28.706596806387225</v>
      </c>
      <c r="V87" s="109">
        <v>26.770455296769349</v>
      </c>
      <c r="W87" s="109">
        <v>0</v>
      </c>
      <c r="X87" s="109">
        <v>25.866917293233083</v>
      </c>
      <c r="Y87" s="109">
        <v>99.599453210435868</v>
      </c>
      <c r="Z87" s="109">
        <v>0</v>
      </c>
      <c r="AA87" s="109">
        <v>12.254390018484289</v>
      </c>
      <c r="AB87" s="109">
        <v>84.692307692307693</v>
      </c>
      <c r="AC87" s="109">
        <v>55.032416521364155</v>
      </c>
      <c r="AD87" s="109">
        <v>22.569909462294358</v>
      </c>
      <c r="AE87" s="109">
        <v>39.631934146034936</v>
      </c>
      <c r="AF87" s="109">
        <v>0</v>
      </c>
      <c r="AG87" s="109">
        <v>0</v>
      </c>
      <c r="AH87" s="109">
        <v>23.362499999999997</v>
      </c>
      <c r="AI87" s="109">
        <v>9.6711409395973149</v>
      </c>
      <c r="AJ87" s="109">
        <v>0</v>
      </c>
      <c r="AK87" s="109">
        <v>65.9375</v>
      </c>
      <c r="AL87" s="109">
        <v>1.39</v>
      </c>
      <c r="AM87" s="109">
        <v>2.02</v>
      </c>
      <c r="AN87" s="109">
        <v>3.91</v>
      </c>
      <c r="AO87" s="109">
        <v>1.38</v>
      </c>
      <c r="AP87" s="109">
        <v>33.412348775043398</v>
      </c>
      <c r="AQ87" s="109">
        <v>104.31578947368421</v>
      </c>
      <c r="AR87" s="185">
        <v>21.373438767234386</v>
      </c>
      <c r="AS87" s="109"/>
      <c r="AT87" s="184">
        <v>83</v>
      </c>
      <c r="AU87" s="109">
        <f>CO87*POLICY!$K84</f>
        <v>0</v>
      </c>
      <c r="AV87" s="109">
        <f>CP87*POLICY!$K84</f>
        <v>25</v>
      </c>
      <c r="AW87" s="109">
        <f>CQ87*POLICY!$K84</f>
        <v>43.315789473684212</v>
      </c>
      <c r="AX87" s="109">
        <f>CR87*POLICY!$K84</f>
        <v>0</v>
      </c>
      <c r="AY87" s="109">
        <f>CS87*POLICY!$K84</f>
        <v>23.435264341957257</v>
      </c>
      <c r="AZ87" s="109">
        <f>CT87*POLICY!$K84</f>
        <v>0</v>
      </c>
      <c r="BA87" s="109">
        <f>CU87*POLICY!$K84</f>
        <v>5</v>
      </c>
      <c r="BB87" s="109">
        <f>CV87*POLICY!$K84</f>
        <v>0</v>
      </c>
      <c r="BC87" s="109">
        <f>CW87*POLICY!$K84</f>
        <v>0</v>
      </c>
      <c r="BD87" s="109">
        <f>CX87*POLICY!$K84</f>
        <v>13.449442174684309</v>
      </c>
      <c r="BE87" s="109">
        <f>CY87*POLICY!$K84</f>
        <v>0</v>
      </c>
      <c r="BF87" s="109">
        <f>CZ87*POLICY!$K84</f>
        <v>100.78900004568088</v>
      </c>
      <c r="BG87" s="109">
        <f>DA87*POLICY!$K84</f>
        <v>1.43</v>
      </c>
      <c r="BH87" s="109">
        <f>DB87*POLICY!$K84</f>
        <v>0</v>
      </c>
      <c r="BI87" s="109">
        <f>DC87*POLICY!$K84</f>
        <v>0</v>
      </c>
      <c r="BJ87" s="109">
        <f>DD87*POLICY!$K84</f>
        <v>20.730471525733428</v>
      </c>
      <c r="BK87" s="109">
        <f>DE87*POLICY!$K84</f>
        <v>0</v>
      </c>
      <c r="BL87" s="109">
        <f>DF87*POLICY!$K84</f>
        <v>28.706596806387225</v>
      </c>
      <c r="BM87" s="109">
        <f>DG87*POLICY!$K84</f>
        <v>26.770455296769349</v>
      </c>
      <c r="BN87" s="109">
        <f>DH87*POLICY!$K84</f>
        <v>0</v>
      </c>
      <c r="BO87" s="109">
        <f>DI87*POLICY!$K84</f>
        <v>25.866917293233083</v>
      </c>
      <c r="BP87" s="109">
        <f>DJ87*POLICY!$K84</f>
        <v>99.599453210435868</v>
      </c>
      <c r="BQ87" s="109">
        <f>DK87*POLICY!$K84</f>
        <v>0</v>
      </c>
      <c r="BR87" s="109">
        <f>DL87*POLICY!$K84</f>
        <v>12.254390018484289</v>
      </c>
      <c r="BS87" s="109">
        <f>DM87*POLICY!$K84</f>
        <v>84.692307692307693</v>
      </c>
      <c r="BT87" s="109">
        <f>DN87*POLICY!$K84</f>
        <v>55.032416521364155</v>
      </c>
      <c r="BU87" s="109">
        <f>DO87*POLICY!$K84</f>
        <v>22.569909462294358</v>
      </c>
      <c r="BV87" s="109">
        <f>DP87*POLICY!$K84</f>
        <v>39.631934146034936</v>
      </c>
      <c r="BW87" s="109">
        <f>DQ87*POLICY!$K84</f>
        <v>0</v>
      </c>
      <c r="BX87" s="109">
        <f>DR87*POLICY!$K84</f>
        <v>0</v>
      </c>
      <c r="BY87" s="109">
        <f>DS87*POLICY!$K84</f>
        <v>23.362499999999997</v>
      </c>
      <c r="BZ87" s="109">
        <f>DT87*POLICY!$K84</f>
        <v>9.6711409395973149</v>
      </c>
      <c r="CA87" s="109">
        <f>DU87*POLICY!$K84</f>
        <v>0</v>
      </c>
      <c r="CB87" s="109">
        <f>DV87*POLICY!$K84</f>
        <v>65.9375</v>
      </c>
      <c r="CC87" s="109">
        <f>DW87*POLICY!$K84</f>
        <v>1.39</v>
      </c>
      <c r="CD87" s="109">
        <f>DX87*POLICY!$K84</f>
        <v>2.02</v>
      </c>
      <c r="CE87" s="109">
        <f>DY87*POLICY!$K84</f>
        <v>3.91</v>
      </c>
      <c r="CF87" s="109">
        <f>DZ87*POLICY!$K84</f>
        <v>1.38</v>
      </c>
      <c r="CG87" s="109">
        <f>EA87*POLICY!$K84</f>
        <v>33.412348775043398</v>
      </c>
      <c r="CH87" s="109">
        <f>EB87*POLICY!$K84</f>
        <v>104.31578947368421</v>
      </c>
      <c r="CI87" s="185">
        <f>EC87*POLICY!$K84</f>
        <v>21.373438767234386</v>
      </c>
      <c r="CJ87" s="109"/>
      <c r="CK87" t="s">
        <v>359</v>
      </c>
      <c r="CL87" s="14" t="s">
        <v>188</v>
      </c>
      <c r="CM87" s="22">
        <v>12</v>
      </c>
      <c r="CN87" s="23">
        <v>83</v>
      </c>
      <c r="CO87" s="200">
        <v>0</v>
      </c>
      <c r="CP87" s="200">
        <v>25</v>
      </c>
      <c r="CQ87" s="200">
        <v>43.315789473684212</v>
      </c>
      <c r="CR87" s="200">
        <v>0</v>
      </c>
      <c r="CS87" s="200">
        <v>23.435264341957257</v>
      </c>
      <c r="CT87" s="200">
        <v>0</v>
      </c>
      <c r="CU87" s="200">
        <v>5</v>
      </c>
      <c r="CV87" s="200">
        <v>0</v>
      </c>
      <c r="CW87" s="200">
        <v>0</v>
      </c>
      <c r="CX87" s="200">
        <v>13.449442174684309</v>
      </c>
      <c r="CY87" s="200">
        <v>0</v>
      </c>
      <c r="CZ87" s="200">
        <v>100.78900004568088</v>
      </c>
      <c r="DA87" s="200">
        <v>1.43</v>
      </c>
      <c r="DB87" s="200">
        <v>0</v>
      </c>
      <c r="DC87" s="200">
        <v>0</v>
      </c>
      <c r="DD87" s="200">
        <v>20.730471525733428</v>
      </c>
      <c r="DE87" s="200">
        <v>0</v>
      </c>
      <c r="DF87" s="200">
        <v>28.706596806387225</v>
      </c>
      <c r="DG87" s="200">
        <v>26.770455296769349</v>
      </c>
      <c r="DH87" s="200">
        <v>0</v>
      </c>
      <c r="DI87" s="200">
        <v>25.866917293233083</v>
      </c>
      <c r="DJ87" s="200">
        <v>99.599453210435868</v>
      </c>
      <c r="DK87" s="200">
        <v>0</v>
      </c>
      <c r="DL87" s="200">
        <v>12.254390018484289</v>
      </c>
      <c r="DM87" s="200">
        <v>84.692307692307693</v>
      </c>
      <c r="DN87" s="200">
        <v>55.032416521364155</v>
      </c>
      <c r="DO87" s="200">
        <v>22.569909462294358</v>
      </c>
      <c r="DP87" s="200">
        <v>39.631934146034936</v>
      </c>
      <c r="DQ87" s="200">
        <v>0</v>
      </c>
      <c r="DR87" s="200">
        <v>0</v>
      </c>
      <c r="DS87" s="200">
        <v>23.362499999999997</v>
      </c>
      <c r="DT87" s="200">
        <v>9.6711409395973149</v>
      </c>
      <c r="DU87" s="200">
        <v>0</v>
      </c>
      <c r="DV87" s="200">
        <v>65.9375</v>
      </c>
      <c r="DW87" s="200">
        <v>1.39</v>
      </c>
      <c r="DX87" s="200">
        <v>2.02</v>
      </c>
      <c r="DY87" s="200">
        <v>3.91</v>
      </c>
      <c r="DZ87" s="200">
        <v>1.38</v>
      </c>
      <c r="EA87" s="200">
        <v>33.412348775043398</v>
      </c>
      <c r="EB87" s="200">
        <v>104.31578947368421</v>
      </c>
      <c r="EC87" s="200">
        <v>21.373438767234386</v>
      </c>
    </row>
    <row r="88" spans="1:133" x14ac:dyDescent="0.2">
      <c r="A88" s="69"/>
      <c r="B88" s="62"/>
      <c r="C88" s="110">
        <v>84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  <c r="K88" s="109">
        <v>0</v>
      </c>
      <c r="L88" s="109">
        <v>0</v>
      </c>
      <c r="M88" s="109">
        <v>0</v>
      </c>
      <c r="N88" s="109">
        <v>58.731182795698928</v>
      </c>
      <c r="O88" s="109">
        <v>98.654815437352838</v>
      </c>
      <c r="P88" s="109">
        <v>1.43</v>
      </c>
      <c r="Q88" s="109">
        <v>8.0475117021276592</v>
      </c>
      <c r="R88" s="109">
        <v>319.26015374193736</v>
      </c>
      <c r="S88" s="109">
        <v>0</v>
      </c>
      <c r="T88" s="109">
        <v>29.282063279857397</v>
      </c>
      <c r="U88" s="109">
        <v>0</v>
      </c>
      <c r="V88" s="109">
        <v>0</v>
      </c>
      <c r="W88" s="109">
        <v>0</v>
      </c>
      <c r="X88" s="109">
        <v>34.759939503932245</v>
      </c>
      <c r="Y88" s="109">
        <v>0</v>
      </c>
      <c r="Z88" s="109">
        <v>0</v>
      </c>
      <c r="AA88" s="109">
        <v>10.24639055992596</v>
      </c>
      <c r="AB88" s="109">
        <v>105.66666666666667</v>
      </c>
      <c r="AC88" s="109">
        <v>10</v>
      </c>
      <c r="AD88" s="109">
        <v>0</v>
      </c>
      <c r="AE88" s="109">
        <v>0</v>
      </c>
      <c r="AF88" s="109">
        <v>0</v>
      </c>
      <c r="AG88" s="109">
        <v>0</v>
      </c>
      <c r="AH88" s="109">
        <v>23.362499999999997</v>
      </c>
      <c r="AI88" s="109">
        <v>0</v>
      </c>
      <c r="AJ88" s="109">
        <v>0</v>
      </c>
      <c r="AK88" s="109">
        <v>60.942652329749102</v>
      </c>
      <c r="AL88" s="109">
        <v>1.39</v>
      </c>
      <c r="AM88" s="109">
        <v>2.02</v>
      </c>
      <c r="AN88" s="109">
        <v>3.91</v>
      </c>
      <c r="AO88" s="109">
        <v>1.38</v>
      </c>
      <c r="AP88" s="109">
        <v>25</v>
      </c>
      <c r="AQ88" s="109">
        <v>110.02048192771085</v>
      </c>
      <c r="AR88" s="185">
        <v>35.875</v>
      </c>
      <c r="AS88" s="109"/>
      <c r="AT88" s="184">
        <v>84</v>
      </c>
      <c r="AU88" s="109">
        <f>CO88*POLICY!$K85</f>
        <v>0</v>
      </c>
      <c r="AV88" s="109">
        <f>CP88*POLICY!$K85</f>
        <v>0</v>
      </c>
      <c r="AW88" s="109">
        <f>CQ88*POLICY!$K85</f>
        <v>0</v>
      </c>
      <c r="AX88" s="109">
        <f>CR88*POLICY!$K85</f>
        <v>0</v>
      </c>
      <c r="AY88" s="109">
        <f>CS88*POLICY!$K85</f>
        <v>0</v>
      </c>
      <c r="AZ88" s="109">
        <f>CT88*POLICY!$K85</f>
        <v>0</v>
      </c>
      <c r="BA88" s="109">
        <f>CU88*POLICY!$K85</f>
        <v>0</v>
      </c>
      <c r="BB88" s="109">
        <f>CV88*POLICY!$K85</f>
        <v>0</v>
      </c>
      <c r="BC88" s="109">
        <f>CW88*POLICY!$K85</f>
        <v>0</v>
      </c>
      <c r="BD88" s="109">
        <f>CX88*POLICY!$K85</f>
        <v>0</v>
      </c>
      <c r="BE88" s="109">
        <f>CY88*POLICY!$K85</f>
        <v>58.731182795698928</v>
      </c>
      <c r="BF88" s="109">
        <f>CZ88*POLICY!$K85</f>
        <v>98.654815437352838</v>
      </c>
      <c r="BG88" s="109">
        <f>DA88*POLICY!$K85</f>
        <v>1.43</v>
      </c>
      <c r="BH88" s="109">
        <f>DB88*POLICY!$K85</f>
        <v>8.0475117021276592</v>
      </c>
      <c r="BI88" s="109">
        <f>DC88*POLICY!$K85</f>
        <v>319.26015374193736</v>
      </c>
      <c r="BJ88" s="109">
        <f>DD88*POLICY!$K85</f>
        <v>0</v>
      </c>
      <c r="BK88" s="109">
        <f>DE88*POLICY!$K85</f>
        <v>29.282063279857397</v>
      </c>
      <c r="BL88" s="109">
        <f>DF88*POLICY!$K85</f>
        <v>0</v>
      </c>
      <c r="BM88" s="109">
        <f>DG88*POLICY!$K85</f>
        <v>0</v>
      </c>
      <c r="BN88" s="109">
        <f>DH88*POLICY!$K85</f>
        <v>0</v>
      </c>
      <c r="BO88" s="109">
        <f>DI88*POLICY!$K85</f>
        <v>34.759939503932245</v>
      </c>
      <c r="BP88" s="109">
        <f>DJ88*POLICY!$K85</f>
        <v>0</v>
      </c>
      <c r="BQ88" s="109">
        <f>DK88*POLICY!$K85</f>
        <v>0</v>
      </c>
      <c r="BR88" s="109">
        <f>DL88*POLICY!$K85</f>
        <v>10.24639055992596</v>
      </c>
      <c r="BS88" s="109">
        <f>DM88*POLICY!$K85</f>
        <v>105.66666666666667</v>
      </c>
      <c r="BT88" s="109">
        <f>DN88*POLICY!$K85</f>
        <v>10</v>
      </c>
      <c r="BU88" s="109">
        <f>DO88*POLICY!$K85</f>
        <v>0</v>
      </c>
      <c r="BV88" s="109">
        <f>DP88*POLICY!$K85</f>
        <v>0</v>
      </c>
      <c r="BW88" s="109">
        <f>DQ88*POLICY!$K85</f>
        <v>0</v>
      </c>
      <c r="BX88" s="109">
        <f>DR88*POLICY!$K85</f>
        <v>0</v>
      </c>
      <c r="BY88" s="109">
        <f>DS88*POLICY!$K85</f>
        <v>23.362499999999997</v>
      </c>
      <c r="BZ88" s="109">
        <f>DT88*POLICY!$K85</f>
        <v>0</v>
      </c>
      <c r="CA88" s="109">
        <f>DU88*POLICY!$K85</f>
        <v>0</v>
      </c>
      <c r="CB88" s="109">
        <f>DV88*POLICY!$K85</f>
        <v>60.942652329749102</v>
      </c>
      <c r="CC88" s="109">
        <f>DW88*POLICY!$K85</f>
        <v>1.39</v>
      </c>
      <c r="CD88" s="109">
        <f>DX88*POLICY!$K85</f>
        <v>2.02</v>
      </c>
      <c r="CE88" s="109">
        <f>DY88*POLICY!$K85</f>
        <v>3.91</v>
      </c>
      <c r="CF88" s="109">
        <f>DZ88*POLICY!$K85</f>
        <v>1.38</v>
      </c>
      <c r="CG88" s="109">
        <f>EA88*POLICY!$K85</f>
        <v>25</v>
      </c>
      <c r="CH88" s="109">
        <f>EB88*POLICY!$K85</f>
        <v>110.02048192771085</v>
      </c>
      <c r="CI88" s="185">
        <f>EC88*POLICY!$K85</f>
        <v>35.875</v>
      </c>
      <c r="CJ88" s="109"/>
      <c r="CK88" t="s">
        <v>367</v>
      </c>
      <c r="CL88" s="14" t="s">
        <v>192</v>
      </c>
      <c r="CM88" s="22">
        <v>13</v>
      </c>
      <c r="CN88" s="23">
        <v>84</v>
      </c>
      <c r="CO88" s="200">
        <v>0</v>
      </c>
      <c r="CP88" s="200">
        <v>0</v>
      </c>
      <c r="CQ88" s="200">
        <v>0</v>
      </c>
      <c r="CR88" s="200">
        <v>0</v>
      </c>
      <c r="CS88" s="200">
        <v>0</v>
      </c>
      <c r="CT88" s="200">
        <v>0</v>
      </c>
      <c r="CU88" s="200">
        <v>0</v>
      </c>
      <c r="CV88" s="200">
        <v>0</v>
      </c>
      <c r="CW88" s="200">
        <v>0</v>
      </c>
      <c r="CX88" s="200">
        <v>0</v>
      </c>
      <c r="CY88" s="200">
        <v>58.731182795698928</v>
      </c>
      <c r="CZ88" s="200">
        <v>98.654815437352838</v>
      </c>
      <c r="DA88" s="200">
        <v>1.43</v>
      </c>
      <c r="DB88" s="200">
        <v>8.0475117021276592</v>
      </c>
      <c r="DC88" s="200">
        <v>319.26015374193736</v>
      </c>
      <c r="DD88" s="200">
        <v>0</v>
      </c>
      <c r="DE88" s="200">
        <v>29.282063279857397</v>
      </c>
      <c r="DF88" s="200">
        <v>0</v>
      </c>
      <c r="DG88" s="200">
        <v>0</v>
      </c>
      <c r="DH88" s="200">
        <v>0</v>
      </c>
      <c r="DI88" s="200">
        <v>34.759939503932245</v>
      </c>
      <c r="DJ88" s="200">
        <v>0</v>
      </c>
      <c r="DK88" s="200">
        <v>0</v>
      </c>
      <c r="DL88" s="200">
        <v>10.24639055992596</v>
      </c>
      <c r="DM88" s="200">
        <v>105.66666666666667</v>
      </c>
      <c r="DN88" s="200">
        <v>10</v>
      </c>
      <c r="DO88" s="200">
        <v>0</v>
      </c>
      <c r="DP88" s="200">
        <v>0</v>
      </c>
      <c r="DQ88" s="200">
        <v>0</v>
      </c>
      <c r="DR88" s="200">
        <v>0</v>
      </c>
      <c r="DS88" s="200">
        <v>23.362499999999997</v>
      </c>
      <c r="DT88" s="200">
        <v>0</v>
      </c>
      <c r="DU88" s="200">
        <v>0</v>
      </c>
      <c r="DV88" s="200">
        <v>60.942652329749102</v>
      </c>
      <c r="DW88" s="200">
        <v>1.39</v>
      </c>
      <c r="DX88" s="200">
        <v>2.02</v>
      </c>
      <c r="DY88" s="200">
        <v>3.91</v>
      </c>
      <c r="DZ88" s="200">
        <v>1.38</v>
      </c>
      <c r="EA88" s="200">
        <v>25</v>
      </c>
      <c r="EB88" s="200">
        <v>110.02048192771085</v>
      </c>
      <c r="EC88" s="200">
        <v>35.875</v>
      </c>
    </row>
    <row r="89" spans="1:133" x14ac:dyDescent="0.2">
      <c r="A89" s="69"/>
      <c r="B89" s="62"/>
      <c r="C89" s="110">
        <v>85</v>
      </c>
      <c r="D89" s="109">
        <v>0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9">
        <v>0</v>
      </c>
      <c r="L89" s="109">
        <v>0</v>
      </c>
      <c r="M89" s="109">
        <v>0</v>
      </c>
      <c r="N89" s="109">
        <v>58.731182795698928</v>
      </c>
      <c r="O89" s="109">
        <v>98.654815437352838</v>
      </c>
      <c r="P89" s="109">
        <v>1.43</v>
      </c>
      <c r="Q89" s="109">
        <v>8.0475117021276592</v>
      </c>
      <c r="R89" s="109">
        <v>319.26015374193736</v>
      </c>
      <c r="S89" s="109">
        <v>0</v>
      </c>
      <c r="T89" s="109">
        <v>29.282063279857397</v>
      </c>
      <c r="U89" s="109">
        <v>0</v>
      </c>
      <c r="V89" s="109">
        <v>0</v>
      </c>
      <c r="W89" s="109">
        <v>0</v>
      </c>
      <c r="X89" s="109">
        <v>34.759939503932245</v>
      </c>
      <c r="Y89" s="109">
        <v>0</v>
      </c>
      <c r="Z89" s="109">
        <v>0</v>
      </c>
      <c r="AA89" s="109">
        <v>10.24639055992596</v>
      </c>
      <c r="AB89" s="109">
        <v>105.66666666666667</v>
      </c>
      <c r="AC89" s="109">
        <v>10</v>
      </c>
      <c r="AD89" s="109">
        <v>0</v>
      </c>
      <c r="AE89" s="109">
        <v>0</v>
      </c>
      <c r="AF89" s="109">
        <v>0</v>
      </c>
      <c r="AG89" s="109">
        <v>0</v>
      </c>
      <c r="AH89" s="109">
        <v>23.362499999999997</v>
      </c>
      <c r="AI89" s="109">
        <v>0</v>
      </c>
      <c r="AJ89" s="109">
        <v>0</v>
      </c>
      <c r="AK89" s="109">
        <v>60.942652329749102</v>
      </c>
      <c r="AL89" s="109">
        <v>1.39</v>
      </c>
      <c r="AM89" s="109">
        <v>2.02</v>
      </c>
      <c r="AN89" s="109">
        <v>3.91</v>
      </c>
      <c r="AO89" s="109">
        <v>1.38</v>
      </c>
      <c r="AP89" s="109">
        <v>25</v>
      </c>
      <c r="AQ89" s="109">
        <v>110.02048192771085</v>
      </c>
      <c r="AR89" s="185">
        <v>35.875</v>
      </c>
      <c r="AS89" s="109"/>
      <c r="AT89" s="184">
        <v>85</v>
      </c>
      <c r="AU89" s="109">
        <f>CO89*POLICY!$K86</f>
        <v>0</v>
      </c>
      <c r="AV89" s="109">
        <f>CP89*POLICY!$K86</f>
        <v>0</v>
      </c>
      <c r="AW89" s="109">
        <f>CQ89*POLICY!$K86</f>
        <v>0</v>
      </c>
      <c r="AX89" s="109">
        <f>CR89*POLICY!$K86</f>
        <v>0</v>
      </c>
      <c r="AY89" s="109">
        <f>CS89*POLICY!$K86</f>
        <v>0</v>
      </c>
      <c r="AZ89" s="109">
        <f>CT89*POLICY!$K86</f>
        <v>0</v>
      </c>
      <c r="BA89" s="109">
        <f>CU89*POLICY!$K86</f>
        <v>0</v>
      </c>
      <c r="BB89" s="109">
        <f>CV89*POLICY!$K86</f>
        <v>0</v>
      </c>
      <c r="BC89" s="109">
        <f>CW89*POLICY!$K86</f>
        <v>0</v>
      </c>
      <c r="BD89" s="109">
        <f>CX89*POLICY!$K86</f>
        <v>0</v>
      </c>
      <c r="BE89" s="109">
        <f>CY89*POLICY!$K86</f>
        <v>58.731182795698928</v>
      </c>
      <c r="BF89" s="109">
        <f>CZ89*POLICY!$K86</f>
        <v>98.654815437352838</v>
      </c>
      <c r="BG89" s="109">
        <f>DA89*POLICY!$K86</f>
        <v>1.43</v>
      </c>
      <c r="BH89" s="109">
        <f>DB89*POLICY!$K86</f>
        <v>8.0475117021276592</v>
      </c>
      <c r="BI89" s="109">
        <f>DC89*POLICY!$K86</f>
        <v>319.26015374193736</v>
      </c>
      <c r="BJ89" s="109">
        <f>DD89*POLICY!$K86</f>
        <v>0</v>
      </c>
      <c r="BK89" s="109">
        <f>DE89*POLICY!$K86</f>
        <v>29.282063279857397</v>
      </c>
      <c r="BL89" s="109">
        <f>DF89*POLICY!$K86</f>
        <v>0</v>
      </c>
      <c r="BM89" s="109">
        <f>DG89*POLICY!$K86</f>
        <v>0</v>
      </c>
      <c r="BN89" s="109">
        <f>DH89*POLICY!$K86</f>
        <v>0</v>
      </c>
      <c r="BO89" s="109">
        <f>DI89*POLICY!$K86</f>
        <v>34.759939503932245</v>
      </c>
      <c r="BP89" s="109">
        <f>DJ89*POLICY!$K86</f>
        <v>0</v>
      </c>
      <c r="BQ89" s="109">
        <f>DK89*POLICY!$K86</f>
        <v>0</v>
      </c>
      <c r="BR89" s="109">
        <f>DL89*POLICY!$K86</f>
        <v>10.24639055992596</v>
      </c>
      <c r="BS89" s="109">
        <f>DM89*POLICY!$K86</f>
        <v>105.66666666666667</v>
      </c>
      <c r="BT89" s="109">
        <f>DN89*POLICY!$K86</f>
        <v>10</v>
      </c>
      <c r="BU89" s="109">
        <f>DO89*POLICY!$K86</f>
        <v>0</v>
      </c>
      <c r="BV89" s="109">
        <f>DP89*POLICY!$K86</f>
        <v>0</v>
      </c>
      <c r="BW89" s="109">
        <f>DQ89*POLICY!$K86</f>
        <v>0</v>
      </c>
      <c r="BX89" s="109">
        <f>DR89*POLICY!$K86</f>
        <v>0</v>
      </c>
      <c r="BY89" s="109">
        <f>DS89*POLICY!$K86</f>
        <v>23.362499999999997</v>
      </c>
      <c r="BZ89" s="109">
        <f>DT89*POLICY!$K86</f>
        <v>0</v>
      </c>
      <c r="CA89" s="109">
        <f>DU89*POLICY!$K86</f>
        <v>0</v>
      </c>
      <c r="CB89" s="109">
        <f>DV89*POLICY!$K86</f>
        <v>60.942652329749102</v>
      </c>
      <c r="CC89" s="109">
        <f>DW89*POLICY!$K86</f>
        <v>1.39</v>
      </c>
      <c r="CD89" s="109">
        <f>DX89*POLICY!$K86</f>
        <v>2.02</v>
      </c>
      <c r="CE89" s="109">
        <f>DY89*POLICY!$K86</f>
        <v>3.91</v>
      </c>
      <c r="CF89" s="109">
        <f>DZ89*POLICY!$K86</f>
        <v>1.38</v>
      </c>
      <c r="CG89" s="109">
        <f>EA89*POLICY!$K86</f>
        <v>25</v>
      </c>
      <c r="CH89" s="109">
        <f>EB89*POLICY!$K86</f>
        <v>110.02048192771085</v>
      </c>
      <c r="CI89" s="185">
        <f>EC89*POLICY!$K86</f>
        <v>35.875</v>
      </c>
      <c r="CJ89" s="109"/>
      <c r="CK89" t="s">
        <v>367</v>
      </c>
      <c r="CL89" s="14" t="s">
        <v>188</v>
      </c>
      <c r="CM89" s="22">
        <v>13</v>
      </c>
      <c r="CN89" s="23">
        <v>85</v>
      </c>
      <c r="CO89" s="200">
        <v>0</v>
      </c>
      <c r="CP89" s="200">
        <v>0</v>
      </c>
      <c r="CQ89" s="200">
        <v>0</v>
      </c>
      <c r="CR89" s="200">
        <v>0</v>
      </c>
      <c r="CS89" s="200">
        <v>0</v>
      </c>
      <c r="CT89" s="200">
        <v>0</v>
      </c>
      <c r="CU89" s="200">
        <v>0</v>
      </c>
      <c r="CV89" s="200">
        <v>0</v>
      </c>
      <c r="CW89" s="200">
        <v>0</v>
      </c>
      <c r="CX89" s="200">
        <v>0</v>
      </c>
      <c r="CY89" s="200">
        <v>58.731182795698928</v>
      </c>
      <c r="CZ89" s="200">
        <v>98.654815437352838</v>
      </c>
      <c r="DA89" s="200">
        <v>1.43</v>
      </c>
      <c r="DB89" s="200">
        <v>8.0475117021276592</v>
      </c>
      <c r="DC89" s="200">
        <v>319.26015374193736</v>
      </c>
      <c r="DD89" s="200">
        <v>0</v>
      </c>
      <c r="DE89" s="200">
        <v>29.282063279857397</v>
      </c>
      <c r="DF89" s="200">
        <v>0</v>
      </c>
      <c r="DG89" s="200">
        <v>0</v>
      </c>
      <c r="DH89" s="200">
        <v>0</v>
      </c>
      <c r="DI89" s="200">
        <v>34.759939503932245</v>
      </c>
      <c r="DJ89" s="200">
        <v>0</v>
      </c>
      <c r="DK89" s="200">
        <v>0</v>
      </c>
      <c r="DL89" s="200">
        <v>10.24639055992596</v>
      </c>
      <c r="DM89" s="200">
        <v>105.66666666666667</v>
      </c>
      <c r="DN89" s="200">
        <v>10</v>
      </c>
      <c r="DO89" s="200">
        <v>0</v>
      </c>
      <c r="DP89" s="200">
        <v>0</v>
      </c>
      <c r="DQ89" s="200">
        <v>0</v>
      </c>
      <c r="DR89" s="200">
        <v>0</v>
      </c>
      <c r="DS89" s="200">
        <v>23.362499999999997</v>
      </c>
      <c r="DT89" s="200">
        <v>0</v>
      </c>
      <c r="DU89" s="200">
        <v>0</v>
      </c>
      <c r="DV89" s="200">
        <v>60.942652329749102</v>
      </c>
      <c r="DW89" s="200">
        <v>1.39</v>
      </c>
      <c r="DX89" s="200">
        <v>2.02</v>
      </c>
      <c r="DY89" s="200">
        <v>3.91</v>
      </c>
      <c r="DZ89" s="200">
        <v>1.38</v>
      </c>
      <c r="EA89" s="200">
        <v>25</v>
      </c>
      <c r="EB89" s="200">
        <v>110.02048192771085</v>
      </c>
      <c r="EC89" s="200">
        <v>35.875</v>
      </c>
    </row>
    <row r="90" spans="1:133" x14ac:dyDescent="0.2">
      <c r="A90" s="69"/>
      <c r="B90" s="62"/>
      <c r="C90" s="110">
        <v>86</v>
      </c>
      <c r="D90" s="109">
        <v>0</v>
      </c>
      <c r="E90" s="109">
        <v>58.008039162706417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09">
        <v>0</v>
      </c>
      <c r="M90" s="109">
        <v>0</v>
      </c>
      <c r="N90" s="109">
        <v>58.731182795698928</v>
      </c>
      <c r="O90" s="109">
        <v>98.654815437352838</v>
      </c>
      <c r="P90" s="109">
        <v>1.43</v>
      </c>
      <c r="Q90" s="109">
        <v>8.0475117021276592</v>
      </c>
      <c r="R90" s="109">
        <v>319.26015374193736</v>
      </c>
      <c r="S90" s="109">
        <v>0</v>
      </c>
      <c r="T90" s="109">
        <v>29.282063279857397</v>
      </c>
      <c r="U90" s="109">
        <v>0</v>
      </c>
      <c r="V90" s="109">
        <v>0</v>
      </c>
      <c r="W90" s="109">
        <v>0</v>
      </c>
      <c r="X90" s="109">
        <v>34.759939503932245</v>
      </c>
      <c r="Y90" s="109">
        <v>0</v>
      </c>
      <c r="Z90" s="109">
        <v>0</v>
      </c>
      <c r="AA90" s="109">
        <v>10.24639055992596</v>
      </c>
      <c r="AB90" s="109">
        <v>105.66666666666667</v>
      </c>
      <c r="AC90" s="109">
        <v>10</v>
      </c>
      <c r="AD90" s="109">
        <v>0</v>
      </c>
      <c r="AE90" s="109">
        <v>0</v>
      </c>
      <c r="AF90" s="109">
        <v>0</v>
      </c>
      <c r="AG90" s="109">
        <v>0</v>
      </c>
      <c r="AH90" s="109">
        <v>23.362499999999997</v>
      </c>
      <c r="AI90" s="109">
        <v>0</v>
      </c>
      <c r="AJ90" s="109">
        <v>0</v>
      </c>
      <c r="AK90" s="109">
        <v>60.942652329749102</v>
      </c>
      <c r="AL90" s="109">
        <v>1.39</v>
      </c>
      <c r="AM90" s="109">
        <v>2.02</v>
      </c>
      <c r="AN90" s="109">
        <v>3.91</v>
      </c>
      <c r="AO90" s="109">
        <v>1.38</v>
      </c>
      <c r="AP90" s="109">
        <v>25</v>
      </c>
      <c r="AQ90" s="109">
        <v>110.02048192771085</v>
      </c>
      <c r="AR90" s="185">
        <v>35.875</v>
      </c>
      <c r="AS90" s="109"/>
      <c r="AT90" s="184">
        <v>86</v>
      </c>
      <c r="AU90" s="109">
        <f>CO90*POLICY!$K87</f>
        <v>0</v>
      </c>
      <c r="AV90" s="109">
        <f>CP90*POLICY!$K87</f>
        <v>58.008039162706417</v>
      </c>
      <c r="AW90" s="109">
        <f>CQ90*POLICY!$K87</f>
        <v>0</v>
      </c>
      <c r="AX90" s="109">
        <f>CR90*POLICY!$K87</f>
        <v>0</v>
      </c>
      <c r="AY90" s="109">
        <f>CS90*POLICY!$K87</f>
        <v>0</v>
      </c>
      <c r="AZ90" s="109">
        <f>CT90*POLICY!$K87</f>
        <v>0</v>
      </c>
      <c r="BA90" s="109">
        <f>CU90*POLICY!$K87</f>
        <v>0</v>
      </c>
      <c r="BB90" s="109">
        <f>CV90*POLICY!$K87</f>
        <v>0</v>
      </c>
      <c r="BC90" s="109">
        <f>CW90*POLICY!$K87</f>
        <v>0</v>
      </c>
      <c r="BD90" s="109">
        <f>CX90*POLICY!$K87</f>
        <v>0</v>
      </c>
      <c r="BE90" s="109">
        <f>CY90*POLICY!$K87</f>
        <v>58.731182795698928</v>
      </c>
      <c r="BF90" s="109">
        <f>CZ90*POLICY!$K87</f>
        <v>98.654815437352838</v>
      </c>
      <c r="BG90" s="109">
        <f>DA90*POLICY!$K87</f>
        <v>1.43</v>
      </c>
      <c r="BH90" s="109">
        <f>DB90*POLICY!$K87</f>
        <v>8.0475117021276592</v>
      </c>
      <c r="BI90" s="109">
        <f>DC90*POLICY!$K87</f>
        <v>319.26015374193736</v>
      </c>
      <c r="BJ90" s="109">
        <f>DD90*POLICY!$K87</f>
        <v>0</v>
      </c>
      <c r="BK90" s="109">
        <f>DE90*POLICY!$K87</f>
        <v>29.282063279857397</v>
      </c>
      <c r="BL90" s="109">
        <f>DF90*POLICY!$K87</f>
        <v>0</v>
      </c>
      <c r="BM90" s="109">
        <f>DG90*POLICY!$K87</f>
        <v>0</v>
      </c>
      <c r="BN90" s="109">
        <f>DH90*POLICY!$K87</f>
        <v>0</v>
      </c>
      <c r="BO90" s="109">
        <f>DI90*POLICY!$K87</f>
        <v>34.759939503932245</v>
      </c>
      <c r="BP90" s="109">
        <f>DJ90*POLICY!$K87</f>
        <v>0</v>
      </c>
      <c r="BQ90" s="109">
        <f>DK90*POLICY!$K87</f>
        <v>0</v>
      </c>
      <c r="BR90" s="109">
        <f>DL90*POLICY!$K87</f>
        <v>10.24639055992596</v>
      </c>
      <c r="BS90" s="109">
        <f>DM90*POLICY!$K87</f>
        <v>105.66666666666667</v>
      </c>
      <c r="BT90" s="109">
        <f>DN90*POLICY!$K87</f>
        <v>10</v>
      </c>
      <c r="BU90" s="109">
        <f>DO90*POLICY!$K87</f>
        <v>0</v>
      </c>
      <c r="BV90" s="109">
        <f>DP90*POLICY!$K87</f>
        <v>0</v>
      </c>
      <c r="BW90" s="109">
        <f>DQ90*POLICY!$K87</f>
        <v>0</v>
      </c>
      <c r="BX90" s="109">
        <f>DR90*POLICY!$K87</f>
        <v>0</v>
      </c>
      <c r="BY90" s="109">
        <f>DS90*POLICY!$K87</f>
        <v>23.362499999999997</v>
      </c>
      <c r="BZ90" s="109">
        <f>DT90*POLICY!$K87</f>
        <v>0</v>
      </c>
      <c r="CA90" s="109">
        <f>DU90*POLICY!$K87</f>
        <v>0</v>
      </c>
      <c r="CB90" s="109">
        <f>DV90*POLICY!$K87</f>
        <v>60.942652329749102</v>
      </c>
      <c r="CC90" s="109">
        <f>DW90*POLICY!$K87</f>
        <v>1.39</v>
      </c>
      <c r="CD90" s="109">
        <f>DX90*POLICY!$K87</f>
        <v>2.02</v>
      </c>
      <c r="CE90" s="109">
        <f>DY90*POLICY!$K87</f>
        <v>3.91</v>
      </c>
      <c r="CF90" s="109">
        <f>DZ90*POLICY!$K87</f>
        <v>1.38</v>
      </c>
      <c r="CG90" s="109">
        <f>EA90*POLICY!$K87</f>
        <v>25</v>
      </c>
      <c r="CH90" s="109">
        <f>EB90*POLICY!$K87</f>
        <v>110.02048192771085</v>
      </c>
      <c r="CI90" s="185">
        <f>EC90*POLICY!$K87</f>
        <v>35.875</v>
      </c>
      <c r="CJ90" s="109"/>
      <c r="CK90" t="s">
        <v>368</v>
      </c>
      <c r="CL90" s="14" t="s">
        <v>188</v>
      </c>
      <c r="CM90" s="22">
        <v>13</v>
      </c>
      <c r="CN90" s="23">
        <v>86</v>
      </c>
      <c r="CO90" s="200">
        <v>0</v>
      </c>
      <c r="CP90" s="200">
        <v>58.008039162706417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58.731182795698928</v>
      </c>
      <c r="CZ90" s="200">
        <v>98.654815437352838</v>
      </c>
      <c r="DA90" s="200">
        <v>1.43</v>
      </c>
      <c r="DB90" s="200">
        <v>8.0475117021276592</v>
      </c>
      <c r="DC90" s="200">
        <v>319.26015374193736</v>
      </c>
      <c r="DD90" s="200">
        <v>0</v>
      </c>
      <c r="DE90" s="200">
        <v>29.282063279857397</v>
      </c>
      <c r="DF90" s="200">
        <v>0</v>
      </c>
      <c r="DG90" s="200">
        <v>0</v>
      </c>
      <c r="DH90" s="200">
        <v>0</v>
      </c>
      <c r="DI90" s="200">
        <v>34.759939503932245</v>
      </c>
      <c r="DJ90" s="200">
        <v>0</v>
      </c>
      <c r="DK90" s="200">
        <v>0</v>
      </c>
      <c r="DL90" s="200">
        <v>10.24639055992596</v>
      </c>
      <c r="DM90" s="200">
        <v>105.66666666666667</v>
      </c>
      <c r="DN90" s="200">
        <v>10</v>
      </c>
      <c r="DO90" s="200">
        <v>0</v>
      </c>
      <c r="DP90" s="200">
        <v>0</v>
      </c>
      <c r="DQ90" s="200">
        <v>0</v>
      </c>
      <c r="DR90" s="200">
        <v>0</v>
      </c>
      <c r="DS90" s="200">
        <v>23.362499999999997</v>
      </c>
      <c r="DT90" s="200">
        <v>0</v>
      </c>
      <c r="DU90" s="200">
        <v>0</v>
      </c>
      <c r="DV90" s="200">
        <v>60.942652329749102</v>
      </c>
      <c r="DW90" s="200">
        <v>1.39</v>
      </c>
      <c r="DX90" s="200">
        <v>2.02</v>
      </c>
      <c r="DY90" s="200">
        <v>3.91</v>
      </c>
      <c r="DZ90" s="200">
        <v>1.38</v>
      </c>
      <c r="EA90" s="200">
        <v>25</v>
      </c>
      <c r="EB90" s="200">
        <v>110.02048192771085</v>
      </c>
      <c r="EC90" s="200">
        <v>35.875</v>
      </c>
    </row>
    <row r="91" spans="1:133" x14ac:dyDescent="0.2">
      <c r="A91" s="69"/>
      <c r="B91" s="62"/>
      <c r="C91" s="110">
        <v>87</v>
      </c>
      <c r="D91" s="109">
        <v>0</v>
      </c>
      <c r="E91" s="109">
        <v>58.008039162706417</v>
      </c>
      <c r="F91" s="109">
        <v>46.147058823529413</v>
      </c>
      <c r="G91" s="109">
        <v>0</v>
      </c>
      <c r="H91" s="109">
        <v>24.883471074380164</v>
      </c>
      <c r="I91" s="109">
        <v>0</v>
      </c>
      <c r="J91" s="109">
        <v>25.1</v>
      </c>
      <c r="K91" s="109">
        <v>0</v>
      </c>
      <c r="L91" s="109">
        <v>0</v>
      </c>
      <c r="M91" s="109">
        <v>14.722875092387287</v>
      </c>
      <c r="N91" s="109">
        <v>58.208791208791212</v>
      </c>
      <c r="O91" s="109">
        <v>108.19920225877291</v>
      </c>
      <c r="P91" s="109">
        <v>1.43</v>
      </c>
      <c r="Q91" s="109">
        <v>3.9117732137691639</v>
      </c>
      <c r="R91" s="109">
        <v>316.47100851882385</v>
      </c>
      <c r="S91" s="109">
        <v>0</v>
      </c>
      <c r="T91" s="109">
        <v>34.272016051364368</v>
      </c>
      <c r="U91" s="109">
        <v>28.529411764705884</v>
      </c>
      <c r="V91" s="109">
        <v>17</v>
      </c>
      <c r="W91" s="109">
        <v>0</v>
      </c>
      <c r="X91" s="109">
        <v>32.342845159515953</v>
      </c>
      <c r="Y91" s="109">
        <v>0</v>
      </c>
      <c r="Z91" s="109">
        <v>0</v>
      </c>
      <c r="AA91" s="109">
        <v>11.382382823871907</v>
      </c>
      <c r="AB91" s="109">
        <v>154</v>
      </c>
      <c r="AC91" s="109">
        <v>0</v>
      </c>
      <c r="AD91" s="109">
        <v>20.435514018691588</v>
      </c>
      <c r="AE91" s="109">
        <v>0</v>
      </c>
      <c r="AF91" s="109">
        <v>0</v>
      </c>
      <c r="AG91" s="109">
        <v>0</v>
      </c>
      <c r="AH91" s="109">
        <v>23.362499999999997</v>
      </c>
      <c r="AI91" s="109">
        <v>56.637096774193552</v>
      </c>
      <c r="AJ91" s="109">
        <v>0</v>
      </c>
      <c r="AK91" s="109">
        <v>52.600938967136152</v>
      </c>
      <c r="AL91" s="109">
        <v>1.39</v>
      </c>
      <c r="AM91" s="109">
        <v>2.02</v>
      </c>
      <c r="AN91" s="109">
        <v>3.91</v>
      </c>
      <c r="AO91" s="109">
        <v>1.38</v>
      </c>
      <c r="AP91" s="109">
        <v>26.137488721804512</v>
      </c>
      <c r="AQ91" s="109">
        <v>73.841431175934375</v>
      </c>
      <c r="AR91" s="185">
        <v>13.5</v>
      </c>
      <c r="AS91" s="109"/>
      <c r="AT91" s="184">
        <v>87</v>
      </c>
      <c r="AU91" s="109">
        <f>CO91*POLICY!$K88</f>
        <v>0</v>
      </c>
      <c r="AV91" s="109">
        <f>CP91*POLICY!$K88</f>
        <v>58.008039162706417</v>
      </c>
      <c r="AW91" s="109">
        <f>CQ91*POLICY!$K88</f>
        <v>46.147058823529413</v>
      </c>
      <c r="AX91" s="109">
        <f>CR91*POLICY!$K88</f>
        <v>0</v>
      </c>
      <c r="AY91" s="109">
        <f>CS91*POLICY!$K88</f>
        <v>24.883471074380164</v>
      </c>
      <c r="AZ91" s="109">
        <f>CT91*POLICY!$K88</f>
        <v>0</v>
      </c>
      <c r="BA91" s="109">
        <f>CU91*POLICY!$K88</f>
        <v>25.1</v>
      </c>
      <c r="BB91" s="109">
        <f>CV91*POLICY!$K88</f>
        <v>0</v>
      </c>
      <c r="BC91" s="109">
        <f>CW91*POLICY!$K88</f>
        <v>0</v>
      </c>
      <c r="BD91" s="109">
        <f>CX91*POLICY!$K88</f>
        <v>14.722875092387287</v>
      </c>
      <c r="BE91" s="109">
        <f>CY91*POLICY!$K88</f>
        <v>58.208791208791212</v>
      </c>
      <c r="BF91" s="109">
        <f>CZ91*POLICY!$K88</f>
        <v>108.19920225877291</v>
      </c>
      <c r="BG91" s="109">
        <f>DA91*POLICY!$K88</f>
        <v>1.43</v>
      </c>
      <c r="BH91" s="109">
        <f>DB91*POLICY!$K88</f>
        <v>3.9117732137691639</v>
      </c>
      <c r="BI91" s="109">
        <f>DC91*POLICY!$K88</f>
        <v>316.47100851882385</v>
      </c>
      <c r="BJ91" s="109">
        <f>DD91*POLICY!$K88</f>
        <v>0</v>
      </c>
      <c r="BK91" s="109">
        <f>DE91*POLICY!$K88</f>
        <v>34.272016051364368</v>
      </c>
      <c r="BL91" s="109">
        <f>DF91*POLICY!$K88</f>
        <v>28.529411764705884</v>
      </c>
      <c r="BM91" s="109">
        <f>DG91*POLICY!$K88</f>
        <v>17</v>
      </c>
      <c r="BN91" s="109">
        <f>DH91*POLICY!$K88</f>
        <v>0</v>
      </c>
      <c r="BO91" s="109">
        <f>DI91*POLICY!$K88</f>
        <v>32.342845159515953</v>
      </c>
      <c r="BP91" s="109">
        <f>DJ91*POLICY!$K88</f>
        <v>0</v>
      </c>
      <c r="BQ91" s="109">
        <f>DK91*POLICY!$K88</f>
        <v>0</v>
      </c>
      <c r="BR91" s="109">
        <f>DL91*POLICY!$K88</f>
        <v>11.382382823871907</v>
      </c>
      <c r="BS91" s="109">
        <f>DM91*POLICY!$K88</f>
        <v>154</v>
      </c>
      <c r="BT91" s="109">
        <f>DN91*POLICY!$K88</f>
        <v>0</v>
      </c>
      <c r="BU91" s="109">
        <f>DO91*POLICY!$K88</f>
        <v>20.435514018691588</v>
      </c>
      <c r="BV91" s="109">
        <f>DP91*POLICY!$K88</f>
        <v>0</v>
      </c>
      <c r="BW91" s="109">
        <f>DQ91*POLICY!$K88</f>
        <v>0</v>
      </c>
      <c r="BX91" s="109">
        <f>DR91*POLICY!$K88</f>
        <v>0</v>
      </c>
      <c r="BY91" s="109">
        <f>DS91*POLICY!$K88</f>
        <v>23.362499999999997</v>
      </c>
      <c r="BZ91" s="109">
        <f>DT91*POLICY!$K88</f>
        <v>56.637096774193552</v>
      </c>
      <c r="CA91" s="109">
        <f>DU91*POLICY!$K88</f>
        <v>0</v>
      </c>
      <c r="CB91" s="109">
        <f>DV91*POLICY!$K88</f>
        <v>52.600938967136152</v>
      </c>
      <c r="CC91" s="109">
        <f>DW91*POLICY!$K88</f>
        <v>1.39</v>
      </c>
      <c r="CD91" s="109">
        <f>DX91*POLICY!$K88</f>
        <v>2.02</v>
      </c>
      <c r="CE91" s="109">
        <f>DY91*POLICY!$K88</f>
        <v>3.91</v>
      </c>
      <c r="CF91" s="109">
        <f>DZ91*POLICY!$K88</f>
        <v>1.38</v>
      </c>
      <c r="CG91" s="109">
        <f>EA91*POLICY!$K88</f>
        <v>26.137488721804512</v>
      </c>
      <c r="CH91" s="109">
        <f>EB91*POLICY!$K88</f>
        <v>73.841431175934375</v>
      </c>
      <c r="CI91" s="185">
        <f>EC91*POLICY!$K88</f>
        <v>13.5</v>
      </c>
      <c r="CJ91" s="109"/>
      <c r="CK91" t="s">
        <v>367</v>
      </c>
      <c r="CL91" s="14" t="s">
        <v>192</v>
      </c>
      <c r="CM91" s="22">
        <v>14</v>
      </c>
      <c r="CN91" s="23">
        <v>87</v>
      </c>
      <c r="CO91" s="200">
        <v>0</v>
      </c>
      <c r="CP91" s="200">
        <v>58.008039162706417</v>
      </c>
      <c r="CQ91" s="200">
        <v>46.147058823529413</v>
      </c>
      <c r="CR91" s="200">
        <v>0</v>
      </c>
      <c r="CS91" s="200">
        <v>24.883471074380164</v>
      </c>
      <c r="CT91" s="200">
        <v>0</v>
      </c>
      <c r="CU91" s="200">
        <v>25.1</v>
      </c>
      <c r="CV91" s="200">
        <v>0</v>
      </c>
      <c r="CW91" s="200">
        <v>0</v>
      </c>
      <c r="CX91" s="200">
        <v>14.722875092387287</v>
      </c>
      <c r="CY91" s="200">
        <v>58.208791208791212</v>
      </c>
      <c r="CZ91" s="200">
        <v>108.19920225877291</v>
      </c>
      <c r="DA91" s="200">
        <v>1.43</v>
      </c>
      <c r="DB91" s="200">
        <v>3.9117732137691639</v>
      </c>
      <c r="DC91" s="200">
        <v>316.47100851882385</v>
      </c>
      <c r="DD91" s="200">
        <v>0</v>
      </c>
      <c r="DE91" s="200">
        <v>34.272016051364368</v>
      </c>
      <c r="DF91" s="200">
        <v>28.529411764705884</v>
      </c>
      <c r="DG91" s="200">
        <v>17</v>
      </c>
      <c r="DH91" s="200">
        <v>0</v>
      </c>
      <c r="DI91" s="200">
        <v>32.342845159515953</v>
      </c>
      <c r="DJ91" s="200">
        <v>0</v>
      </c>
      <c r="DK91" s="200">
        <v>0</v>
      </c>
      <c r="DL91" s="200">
        <v>11.382382823871907</v>
      </c>
      <c r="DM91" s="200">
        <v>154</v>
      </c>
      <c r="DN91" s="200">
        <v>0</v>
      </c>
      <c r="DO91" s="200">
        <v>20.435514018691588</v>
      </c>
      <c r="DP91" s="200">
        <v>0</v>
      </c>
      <c r="DQ91" s="200">
        <v>0</v>
      </c>
      <c r="DR91" s="200">
        <v>0</v>
      </c>
      <c r="DS91" s="200">
        <v>23.362499999999997</v>
      </c>
      <c r="DT91" s="200">
        <v>56.637096774193552</v>
      </c>
      <c r="DU91" s="200">
        <v>0</v>
      </c>
      <c r="DV91" s="200">
        <v>52.600938967136152</v>
      </c>
      <c r="DW91" s="200">
        <v>1.39</v>
      </c>
      <c r="DX91" s="200">
        <v>2.02</v>
      </c>
      <c r="DY91" s="200">
        <v>3.91</v>
      </c>
      <c r="DZ91" s="200">
        <v>1.38</v>
      </c>
      <c r="EA91" s="200">
        <v>26.137488721804512</v>
      </c>
      <c r="EB91" s="200">
        <v>73.841431175934375</v>
      </c>
      <c r="EC91" s="200">
        <v>13.5</v>
      </c>
    </row>
    <row r="92" spans="1:133" x14ac:dyDescent="0.2">
      <c r="A92" s="69"/>
      <c r="B92" s="62"/>
      <c r="C92" s="110">
        <v>88</v>
      </c>
      <c r="D92" s="109">
        <v>0</v>
      </c>
      <c r="E92" s="109">
        <v>58.008039162706417</v>
      </c>
      <c r="F92" s="109">
        <v>46.147058823529413</v>
      </c>
      <c r="G92" s="109">
        <v>0</v>
      </c>
      <c r="H92" s="109">
        <v>24.883471074380164</v>
      </c>
      <c r="I92" s="109">
        <v>0</v>
      </c>
      <c r="J92" s="109">
        <v>25.1</v>
      </c>
      <c r="K92" s="109">
        <v>0</v>
      </c>
      <c r="L92" s="109">
        <v>0</v>
      </c>
      <c r="M92" s="109">
        <v>14.722875092387287</v>
      </c>
      <c r="N92" s="109">
        <v>58.208791208791212</v>
      </c>
      <c r="O92" s="109">
        <v>108.19920225877291</v>
      </c>
      <c r="P92" s="109">
        <v>1.43</v>
      </c>
      <c r="Q92" s="109">
        <v>3.9117732137691639</v>
      </c>
      <c r="R92" s="109">
        <v>316.47100851882385</v>
      </c>
      <c r="S92" s="109">
        <v>0</v>
      </c>
      <c r="T92" s="109">
        <v>34.272016051364368</v>
      </c>
      <c r="U92" s="109">
        <v>28.529411764705884</v>
      </c>
      <c r="V92" s="109">
        <v>17</v>
      </c>
      <c r="W92" s="109">
        <v>0</v>
      </c>
      <c r="X92" s="109">
        <v>32.342845159515953</v>
      </c>
      <c r="Y92" s="109">
        <v>0</v>
      </c>
      <c r="Z92" s="109">
        <v>0</v>
      </c>
      <c r="AA92" s="109">
        <v>11.382382823871907</v>
      </c>
      <c r="AB92" s="109">
        <v>154</v>
      </c>
      <c r="AC92" s="109">
        <v>0</v>
      </c>
      <c r="AD92" s="109">
        <v>20.435514018691588</v>
      </c>
      <c r="AE92" s="109">
        <v>0</v>
      </c>
      <c r="AF92" s="109">
        <v>0</v>
      </c>
      <c r="AG92" s="109">
        <v>0</v>
      </c>
      <c r="AH92" s="109">
        <v>23.362499999999997</v>
      </c>
      <c r="AI92" s="109">
        <v>56.637096774193552</v>
      </c>
      <c r="AJ92" s="109">
        <v>0</v>
      </c>
      <c r="AK92" s="109">
        <v>52.600938967136152</v>
      </c>
      <c r="AL92" s="109">
        <v>1.39</v>
      </c>
      <c r="AM92" s="109">
        <v>2.02</v>
      </c>
      <c r="AN92" s="109">
        <v>3.91</v>
      </c>
      <c r="AO92" s="109">
        <v>1.38</v>
      </c>
      <c r="AP92" s="109">
        <v>26.137488721804512</v>
      </c>
      <c r="AQ92" s="109">
        <v>73.841431175934375</v>
      </c>
      <c r="AR92" s="185">
        <v>13.5</v>
      </c>
      <c r="AS92" s="109"/>
      <c r="AT92" s="184">
        <v>88</v>
      </c>
      <c r="AU92" s="109">
        <f>CO92*POLICY!$K89</f>
        <v>0</v>
      </c>
      <c r="AV92" s="109">
        <f>CP92*POLICY!$K89</f>
        <v>58.008039162706417</v>
      </c>
      <c r="AW92" s="109">
        <f>CQ92*POLICY!$K89</f>
        <v>46.147058823529413</v>
      </c>
      <c r="AX92" s="109">
        <f>CR92*POLICY!$K89</f>
        <v>0</v>
      </c>
      <c r="AY92" s="109">
        <f>CS92*POLICY!$K89</f>
        <v>24.883471074380164</v>
      </c>
      <c r="AZ92" s="109">
        <f>CT92*POLICY!$K89</f>
        <v>0</v>
      </c>
      <c r="BA92" s="109">
        <f>CU92*POLICY!$K89</f>
        <v>25.1</v>
      </c>
      <c r="BB92" s="109">
        <f>CV92*POLICY!$K89</f>
        <v>0</v>
      </c>
      <c r="BC92" s="109">
        <f>CW92*POLICY!$K89</f>
        <v>0</v>
      </c>
      <c r="BD92" s="109">
        <f>CX92*POLICY!$K89</f>
        <v>14.722875092387287</v>
      </c>
      <c r="BE92" s="109">
        <f>CY92*POLICY!$K89</f>
        <v>58.208791208791212</v>
      </c>
      <c r="BF92" s="109">
        <f>CZ92*POLICY!$K89</f>
        <v>108.19920225877291</v>
      </c>
      <c r="BG92" s="109">
        <f>DA92*POLICY!$K89</f>
        <v>1.43</v>
      </c>
      <c r="BH92" s="109">
        <f>DB92*POLICY!$K89</f>
        <v>3.9117732137691639</v>
      </c>
      <c r="BI92" s="109">
        <f>DC92*POLICY!$K89</f>
        <v>316.47100851882385</v>
      </c>
      <c r="BJ92" s="109">
        <f>DD92*POLICY!$K89</f>
        <v>0</v>
      </c>
      <c r="BK92" s="109">
        <f>DE92*POLICY!$K89</f>
        <v>34.272016051364368</v>
      </c>
      <c r="BL92" s="109">
        <f>DF92*POLICY!$K89</f>
        <v>28.529411764705884</v>
      </c>
      <c r="BM92" s="109">
        <f>DG92*POLICY!$K89</f>
        <v>17</v>
      </c>
      <c r="BN92" s="109">
        <f>DH92*POLICY!$K89</f>
        <v>0</v>
      </c>
      <c r="BO92" s="109">
        <f>DI92*POLICY!$K89</f>
        <v>32.342845159515953</v>
      </c>
      <c r="BP92" s="109">
        <f>DJ92*POLICY!$K89</f>
        <v>0</v>
      </c>
      <c r="BQ92" s="109">
        <f>DK92*POLICY!$K89</f>
        <v>0</v>
      </c>
      <c r="BR92" s="109">
        <f>DL92*POLICY!$K89</f>
        <v>11.382382823871907</v>
      </c>
      <c r="BS92" s="109">
        <f>DM92*POLICY!$K89</f>
        <v>154</v>
      </c>
      <c r="BT92" s="109">
        <f>DN92*POLICY!$K89</f>
        <v>0</v>
      </c>
      <c r="BU92" s="109">
        <f>DO92*POLICY!$K89</f>
        <v>20.435514018691588</v>
      </c>
      <c r="BV92" s="109">
        <f>DP92*POLICY!$K89</f>
        <v>0</v>
      </c>
      <c r="BW92" s="109">
        <f>DQ92*POLICY!$K89</f>
        <v>0</v>
      </c>
      <c r="BX92" s="109">
        <f>DR92*POLICY!$K89</f>
        <v>0</v>
      </c>
      <c r="BY92" s="109">
        <f>DS92*POLICY!$K89</f>
        <v>23.362499999999997</v>
      </c>
      <c r="BZ92" s="109">
        <f>DT92*POLICY!$K89</f>
        <v>56.637096774193552</v>
      </c>
      <c r="CA92" s="109">
        <f>DU92*POLICY!$K89</f>
        <v>0</v>
      </c>
      <c r="CB92" s="109">
        <f>DV92*POLICY!$K89</f>
        <v>52.600938967136152</v>
      </c>
      <c r="CC92" s="109">
        <f>DW92*POLICY!$K89</f>
        <v>1.39</v>
      </c>
      <c r="CD92" s="109">
        <f>DX92*POLICY!$K89</f>
        <v>2.02</v>
      </c>
      <c r="CE92" s="109">
        <f>DY92*POLICY!$K89</f>
        <v>3.91</v>
      </c>
      <c r="CF92" s="109">
        <f>DZ92*POLICY!$K89</f>
        <v>1.38</v>
      </c>
      <c r="CG92" s="109">
        <f>EA92*POLICY!$K89</f>
        <v>26.137488721804512</v>
      </c>
      <c r="CH92" s="109">
        <f>EB92*POLICY!$K89</f>
        <v>73.841431175934375</v>
      </c>
      <c r="CI92" s="185">
        <f>EC92*POLICY!$K89</f>
        <v>13.5</v>
      </c>
      <c r="CJ92" s="109"/>
      <c r="CK92" t="s">
        <v>367</v>
      </c>
      <c r="CL92" s="14" t="s">
        <v>188</v>
      </c>
      <c r="CM92" s="22">
        <v>14</v>
      </c>
      <c r="CN92" s="23">
        <v>88</v>
      </c>
      <c r="CO92" s="200">
        <v>0</v>
      </c>
      <c r="CP92" s="200">
        <v>58.008039162706417</v>
      </c>
      <c r="CQ92" s="200">
        <v>46.147058823529413</v>
      </c>
      <c r="CR92" s="200">
        <v>0</v>
      </c>
      <c r="CS92" s="200">
        <v>24.883471074380164</v>
      </c>
      <c r="CT92" s="200">
        <v>0</v>
      </c>
      <c r="CU92" s="200">
        <v>25.1</v>
      </c>
      <c r="CV92" s="200">
        <v>0</v>
      </c>
      <c r="CW92" s="200">
        <v>0</v>
      </c>
      <c r="CX92" s="200">
        <v>14.722875092387287</v>
      </c>
      <c r="CY92" s="200">
        <v>58.208791208791212</v>
      </c>
      <c r="CZ92" s="200">
        <v>108.19920225877291</v>
      </c>
      <c r="DA92" s="200">
        <v>1.43</v>
      </c>
      <c r="DB92" s="200">
        <v>3.9117732137691639</v>
      </c>
      <c r="DC92" s="200">
        <v>316.47100851882385</v>
      </c>
      <c r="DD92" s="200">
        <v>0</v>
      </c>
      <c r="DE92" s="200">
        <v>34.272016051364368</v>
      </c>
      <c r="DF92" s="200">
        <v>28.529411764705884</v>
      </c>
      <c r="DG92" s="200">
        <v>17</v>
      </c>
      <c r="DH92" s="200">
        <v>0</v>
      </c>
      <c r="DI92" s="200">
        <v>32.342845159515953</v>
      </c>
      <c r="DJ92" s="200">
        <v>0</v>
      </c>
      <c r="DK92" s="200">
        <v>0</v>
      </c>
      <c r="DL92" s="200">
        <v>11.382382823871907</v>
      </c>
      <c r="DM92" s="200">
        <v>154</v>
      </c>
      <c r="DN92" s="200">
        <v>0</v>
      </c>
      <c r="DO92" s="200">
        <v>20.435514018691588</v>
      </c>
      <c r="DP92" s="200">
        <v>0</v>
      </c>
      <c r="DQ92" s="200">
        <v>0</v>
      </c>
      <c r="DR92" s="200">
        <v>0</v>
      </c>
      <c r="DS92" s="200">
        <v>23.362499999999997</v>
      </c>
      <c r="DT92" s="200">
        <v>56.637096774193552</v>
      </c>
      <c r="DU92" s="200">
        <v>0</v>
      </c>
      <c r="DV92" s="200">
        <v>52.600938967136152</v>
      </c>
      <c r="DW92" s="200">
        <v>1.39</v>
      </c>
      <c r="DX92" s="200">
        <v>2.02</v>
      </c>
      <c r="DY92" s="200">
        <v>3.91</v>
      </c>
      <c r="DZ92" s="200">
        <v>1.38</v>
      </c>
      <c r="EA92" s="200">
        <v>26.137488721804512</v>
      </c>
      <c r="EB92" s="200">
        <v>73.841431175934375</v>
      </c>
      <c r="EC92" s="200">
        <v>13.5</v>
      </c>
    </row>
    <row r="93" spans="1:133" x14ac:dyDescent="0.2">
      <c r="A93" s="69"/>
      <c r="B93" s="62"/>
      <c r="C93" s="110">
        <v>89</v>
      </c>
      <c r="D93" s="109">
        <v>0</v>
      </c>
      <c r="E93" s="109">
        <v>58.008039162706417</v>
      </c>
      <c r="F93" s="109">
        <v>46.147058823529413</v>
      </c>
      <c r="G93" s="109">
        <v>0</v>
      </c>
      <c r="H93" s="109">
        <v>24.883471074380164</v>
      </c>
      <c r="I93" s="109">
        <v>0</v>
      </c>
      <c r="J93" s="109">
        <v>25.1</v>
      </c>
      <c r="K93" s="109">
        <v>0</v>
      </c>
      <c r="L93" s="109">
        <v>0</v>
      </c>
      <c r="M93" s="109">
        <v>14.722875092387287</v>
      </c>
      <c r="N93" s="109">
        <v>58.208791208791212</v>
      </c>
      <c r="O93" s="109">
        <v>108.19920225877291</v>
      </c>
      <c r="P93" s="109">
        <v>1.43</v>
      </c>
      <c r="Q93" s="109">
        <v>3.9117732137691639</v>
      </c>
      <c r="R93" s="109">
        <v>316.47100851882385</v>
      </c>
      <c r="S93" s="109">
        <v>0</v>
      </c>
      <c r="T93" s="109">
        <v>34.272016051364368</v>
      </c>
      <c r="U93" s="109">
        <v>28.529411764705884</v>
      </c>
      <c r="V93" s="109">
        <v>17</v>
      </c>
      <c r="W93" s="109">
        <v>0</v>
      </c>
      <c r="X93" s="109">
        <v>32.342845159515953</v>
      </c>
      <c r="Y93" s="109">
        <v>0</v>
      </c>
      <c r="Z93" s="109">
        <v>0</v>
      </c>
      <c r="AA93" s="109">
        <v>11.382382823871907</v>
      </c>
      <c r="AB93" s="109">
        <v>154</v>
      </c>
      <c r="AC93" s="109">
        <v>0</v>
      </c>
      <c r="AD93" s="109">
        <v>20.435514018691588</v>
      </c>
      <c r="AE93" s="109">
        <v>0</v>
      </c>
      <c r="AF93" s="109">
        <v>0</v>
      </c>
      <c r="AG93" s="109">
        <v>0</v>
      </c>
      <c r="AH93" s="109">
        <v>23.362499999999997</v>
      </c>
      <c r="AI93" s="109">
        <v>56.637096774193552</v>
      </c>
      <c r="AJ93" s="109">
        <v>0</v>
      </c>
      <c r="AK93" s="109">
        <v>52.600938967136152</v>
      </c>
      <c r="AL93" s="109">
        <v>1.39</v>
      </c>
      <c r="AM93" s="109">
        <v>2.02</v>
      </c>
      <c r="AN93" s="109">
        <v>3.91</v>
      </c>
      <c r="AO93" s="109">
        <v>1.38</v>
      </c>
      <c r="AP93" s="109">
        <v>26.137488721804512</v>
      </c>
      <c r="AQ93" s="109">
        <v>73.841431175934375</v>
      </c>
      <c r="AR93" s="185">
        <v>13.5</v>
      </c>
      <c r="AS93" s="109"/>
      <c r="AT93" s="184">
        <v>89</v>
      </c>
      <c r="AU93" s="109">
        <f>CO93*POLICY!$K90</f>
        <v>0</v>
      </c>
      <c r="AV93" s="109">
        <f>CP93*POLICY!$K90</f>
        <v>58.008039162706417</v>
      </c>
      <c r="AW93" s="109">
        <f>CQ93*POLICY!$K90</f>
        <v>46.147058823529413</v>
      </c>
      <c r="AX93" s="109">
        <f>CR93*POLICY!$K90</f>
        <v>0</v>
      </c>
      <c r="AY93" s="109">
        <f>CS93*POLICY!$K90</f>
        <v>24.883471074380164</v>
      </c>
      <c r="AZ93" s="109">
        <f>CT93*POLICY!$K90</f>
        <v>0</v>
      </c>
      <c r="BA93" s="109">
        <f>CU93*POLICY!$K90</f>
        <v>25.1</v>
      </c>
      <c r="BB93" s="109">
        <f>CV93*POLICY!$K90</f>
        <v>0</v>
      </c>
      <c r="BC93" s="109">
        <f>CW93*POLICY!$K90</f>
        <v>0</v>
      </c>
      <c r="BD93" s="109">
        <f>CX93*POLICY!$K90</f>
        <v>14.722875092387287</v>
      </c>
      <c r="BE93" s="109">
        <f>CY93*POLICY!$K90</f>
        <v>58.208791208791212</v>
      </c>
      <c r="BF93" s="109">
        <f>CZ93*POLICY!$K90</f>
        <v>108.19920225877291</v>
      </c>
      <c r="BG93" s="109">
        <f>DA93*POLICY!$K90</f>
        <v>1.43</v>
      </c>
      <c r="BH93" s="109">
        <f>DB93*POLICY!$K90</f>
        <v>3.9117732137691639</v>
      </c>
      <c r="BI93" s="109">
        <f>DC93*POLICY!$K90</f>
        <v>316.47100851882385</v>
      </c>
      <c r="BJ93" s="109">
        <f>DD93*POLICY!$K90</f>
        <v>0</v>
      </c>
      <c r="BK93" s="109">
        <f>DE93*POLICY!$K90</f>
        <v>34.272016051364368</v>
      </c>
      <c r="BL93" s="109">
        <f>DF93*POLICY!$K90</f>
        <v>28.529411764705884</v>
      </c>
      <c r="BM93" s="109">
        <f>DG93*POLICY!$K90</f>
        <v>17</v>
      </c>
      <c r="BN93" s="109">
        <f>DH93*POLICY!$K90</f>
        <v>0</v>
      </c>
      <c r="BO93" s="109">
        <f>DI93*POLICY!$K90</f>
        <v>32.342845159515953</v>
      </c>
      <c r="BP93" s="109">
        <f>DJ93*POLICY!$K90</f>
        <v>0</v>
      </c>
      <c r="BQ93" s="109">
        <f>DK93*POLICY!$K90</f>
        <v>0</v>
      </c>
      <c r="BR93" s="109">
        <f>DL93*POLICY!$K90</f>
        <v>11.382382823871907</v>
      </c>
      <c r="BS93" s="109">
        <f>DM93*POLICY!$K90</f>
        <v>154</v>
      </c>
      <c r="BT93" s="109">
        <f>DN93*POLICY!$K90</f>
        <v>0</v>
      </c>
      <c r="BU93" s="109">
        <f>DO93*POLICY!$K90</f>
        <v>20.435514018691588</v>
      </c>
      <c r="BV93" s="109">
        <f>DP93*POLICY!$K90</f>
        <v>0</v>
      </c>
      <c r="BW93" s="109">
        <f>DQ93*POLICY!$K90</f>
        <v>0</v>
      </c>
      <c r="BX93" s="109">
        <f>DR93*POLICY!$K90</f>
        <v>0</v>
      </c>
      <c r="BY93" s="109">
        <f>DS93*POLICY!$K90</f>
        <v>23.362499999999997</v>
      </c>
      <c r="BZ93" s="109">
        <f>DT93*POLICY!$K90</f>
        <v>56.637096774193552</v>
      </c>
      <c r="CA93" s="109">
        <f>DU93*POLICY!$K90</f>
        <v>0</v>
      </c>
      <c r="CB93" s="109">
        <f>DV93*POLICY!$K90</f>
        <v>52.600938967136152</v>
      </c>
      <c r="CC93" s="109">
        <f>DW93*POLICY!$K90</f>
        <v>1.39</v>
      </c>
      <c r="CD93" s="109">
        <f>DX93*POLICY!$K90</f>
        <v>2.02</v>
      </c>
      <c r="CE93" s="109">
        <f>DY93*POLICY!$K90</f>
        <v>3.91</v>
      </c>
      <c r="CF93" s="109">
        <f>DZ93*POLICY!$K90</f>
        <v>1.38</v>
      </c>
      <c r="CG93" s="109">
        <f>EA93*POLICY!$K90</f>
        <v>26.137488721804512</v>
      </c>
      <c r="CH93" s="109">
        <f>EB93*POLICY!$K90</f>
        <v>73.841431175934375</v>
      </c>
      <c r="CI93" s="185">
        <f>EC93*POLICY!$K90</f>
        <v>13.5</v>
      </c>
      <c r="CJ93" s="109"/>
      <c r="CK93" t="s">
        <v>368</v>
      </c>
      <c r="CL93" s="14" t="s">
        <v>188</v>
      </c>
      <c r="CM93" s="22">
        <v>14</v>
      </c>
      <c r="CN93" s="23">
        <v>89</v>
      </c>
      <c r="CO93" s="200">
        <v>0</v>
      </c>
      <c r="CP93" s="200">
        <v>58.008039162706417</v>
      </c>
      <c r="CQ93" s="200">
        <v>46.147058823529413</v>
      </c>
      <c r="CR93" s="200">
        <v>0</v>
      </c>
      <c r="CS93" s="200">
        <v>24.883471074380164</v>
      </c>
      <c r="CT93" s="200">
        <v>0</v>
      </c>
      <c r="CU93" s="200">
        <v>25.1</v>
      </c>
      <c r="CV93" s="200">
        <v>0</v>
      </c>
      <c r="CW93" s="200">
        <v>0</v>
      </c>
      <c r="CX93" s="200">
        <v>14.722875092387287</v>
      </c>
      <c r="CY93" s="200">
        <v>58.208791208791212</v>
      </c>
      <c r="CZ93" s="200">
        <v>108.19920225877291</v>
      </c>
      <c r="DA93" s="200">
        <v>1.43</v>
      </c>
      <c r="DB93" s="200">
        <v>3.9117732137691639</v>
      </c>
      <c r="DC93" s="200">
        <v>316.47100851882385</v>
      </c>
      <c r="DD93" s="200">
        <v>0</v>
      </c>
      <c r="DE93" s="200">
        <v>34.272016051364368</v>
      </c>
      <c r="DF93" s="200">
        <v>28.529411764705884</v>
      </c>
      <c r="DG93" s="200">
        <v>17</v>
      </c>
      <c r="DH93" s="200">
        <v>0</v>
      </c>
      <c r="DI93" s="200">
        <v>32.342845159515953</v>
      </c>
      <c r="DJ93" s="200">
        <v>0</v>
      </c>
      <c r="DK93" s="200">
        <v>0</v>
      </c>
      <c r="DL93" s="200">
        <v>11.382382823871907</v>
      </c>
      <c r="DM93" s="200">
        <v>154</v>
      </c>
      <c r="DN93" s="200">
        <v>0</v>
      </c>
      <c r="DO93" s="200">
        <v>20.435514018691588</v>
      </c>
      <c r="DP93" s="200">
        <v>0</v>
      </c>
      <c r="DQ93" s="200">
        <v>0</v>
      </c>
      <c r="DR93" s="200">
        <v>0</v>
      </c>
      <c r="DS93" s="200">
        <v>23.362499999999997</v>
      </c>
      <c r="DT93" s="200">
        <v>56.637096774193552</v>
      </c>
      <c r="DU93" s="200">
        <v>0</v>
      </c>
      <c r="DV93" s="200">
        <v>52.600938967136152</v>
      </c>
      <c r="DW93" s="200">
        <v>1.39</v>
      </c>
      <c r="DX93" s="200">
        <v>2.02</v>
      </c>
      <c r="DY93" s="200">
        <v>3.91</v>
      </c>
      <c r="DZ93" s="200">
        <v>1.38</v>
      </c>
      <c r="EA93" s="200">
        <v>26.137488721804512</v>
      </c>
      <c r="EB93" s="200">
        <v>73.841431175934375</v>
      </c>
      <c r="EC93" s="200">
        <v>13.5</v>
      </c>
    </row>
    <row r="94" spans="1:133" x14ac:dyDescent="0.2">
      <c r="A94" s="69"/>
      <c r="B94" s="62"/>
      <c r="C94" s="110">
        <v>90</v>
      </c>
      <c r="D94" s="109">
        <v>45.696032295271046</v>
      </c>
      <c r="E94" s="109">
        <v>58.008039162706417</v>
      </c>
      <c r="F94" s="109">
        <v>0</v>
      </c>
      <c r="G94" s="109">
        <v>0</v>
      </c>
      <c r="H94" s="109">
        <v>28.584543568464731</v>
      </c>
      <c r="I94" s="109">
        <v>9.8913725490196072</v>
      </c>
      <c r="J94" s="109">
        <v>0</v>
      </c>
      <c r="K94" s="109">
        <v>30.250303867403318</v>
      </c>
      <c r="L94" s="109">
        <v>78.457562326869805</v>
      </c>
      <c r="M94" s="109">
        <v>13.90169194865811</v>
      </c>
      <c r="N94" s="109">
        <v>49.267123287671232</v>
      </c>
      <c r="O94" s="109">
        <v>103.96367326579404</v>
      </c>
      <c r="P94" s="109">
        <v>1.43</v>
      </c>
      <c r="Q94" s="109">
        <v>5.0353602811950795</v>
      </c>
      <c r="R94" s="109">
        <v>324.87426993123688</v>
      </c>
      <c r="S94" s="109">
        <v>0</v>
      </c>
      <c r="T94" s="109">
        <v>32.903860067968381</v>
      </c>
      <c r="U94" s="109">
        <v>25.524179620034541</v>
      </c>
      <c r="V94" s="109">
        <v>0</v>
      </c>
      <c r="W94" s="109">
        <v>45</v>
      </c>
      <c r="X94" s="109">
        <v>34.447482782035117</v>
      </c>
      <c r="Y94" s="109">
        <v>40</v>
      </c>
      <c r="Z94" s="109">
        <v>0</v>
      </c>
      <c r="AA94" s="109">
        <v>10.185619522392861</v>
      </c>
      <c r="AB94" s="109">
        <v>66.953846153846158</v>
      </c>
      <c r="AC94" s="109">
        <v>20.734219875180028</v>
      </c>
      <c r="AD94" s="109">
        <v>24.358846153846155</v>
      </c>
      <c r="AE94" s="109">
        <v>0</v>
      </c>
      <c r="AF94" s="109">
        <v>5</v>
      </c>
      <c r="AG94" s="109">
        <v>32.005531914893616</v>
      </c>
      <c r="AH94" s="109">
        <v>23.362499999999997</v>
      </c>
      <c r="AI94" s="109">
        <v>44</v>
      </c>
      <c r="AJ94" s="109">
        <v>7.7982037996545763</v>
      </c>
      <c r="AK94" s="109">
        <v>52.85846153846154</v>
      </c>
      <c r="AL94" s="109">
        <v>1.39</v>
      </c>
      <c r="AM94" s="109">
        <v>2.02</v>
      </c>
      <c r="AN94" s="109">
        <v>3.91</v>
      </c>
      <c r="AO94" s="109">
        <v>1.38</v>
      </c>
      <c r="AP94" s="109">
        <v>32.300434973637955</v>
      </c>
      <c r="AQ94" s="109">
        <v>99.793848580441647</v>
      </c>
      <c r="AR94" s="185">
        <v>0</v>
      </c>
      <c r="AS94" s="109"/>
      <c r="AT94" s="184">
        <v>90</v>
      </c>
      <c r="AU94" s="109">
        <f>CO94*POLICY!$K91</f>
        <v>45.696032295271046</v>
      </c>
      <c r="AV94" s="109">
        <f>CP94*POLICY!$K91</f>
        <v>58.008039162706417</v>
      </c>
      <c r="AW94" s="109">
        <f>CQ94*POLICY!$K91</f>
        <v>0</v>
      </c>
      <c r="AX94" s="109">
        <f>CR94*POLICY!$K91</f>
        <v>0</v>
      </c>
      <c r="AY94" s="109">
        <f>CS94*POLICY!$K91</f>
        <v>28.584543568464731</v>
      </c>
      <c r="AZ94" s="109">
        <f>CT94*POLICY!$K91</f>
        <v>9.8913725490196072</v>
      </c>
      <c r="BA94" s="109">
        <f>CU94*POLICY!$K91</f>
        <v>0</v>
      </c>
      <c r="BB94" s="109">
        <f>CV94*POLICY!$K91</f>
        <v>30.250303867403318</v>
      </c>
      <c r="BC94" s="109">
        <f>CW94*POLICY!$K91</f>
        <v>78.457562326869805</v>
      </c>
      <c r="BD94" s="109">
        <f>CX94*POLICY!$K91</f>
        <v>13.90169194865811</v>
      </c>
      <c r="BE94" s="109">
        <f>CY94*POLICY!$K91</f>
        <v>49.267123287671232</v>
      </c>
      <c r="BF94" s="109">
        <f>CZ94*POLICY!$K91</f>
        <v>103.96367326579404</v>
      </c>
      <c r="BG94" s="109">
        <f>DA94*POLICY!$K91</f>
        <v>1.43</v>
      </c>
      <c r="BH94" s="109">
        <f>DB94*POLICY!$K91</f>
        <v>5.0353602811950795</v>
      </c>
      <c r="BI94" s="109">
        <f>DC94*POLICY!$K91</f>
        <v>324.87426993123688</v>
      </c>
      <c r="BJ94" s="109">
        <f>DD94*POLICY!$K91</f>
        <v>0</v>
      </c>
      <c r="BK94" s="109">
        <f>DE94*POLICY!$K91</f>
        <v>32.903860067968381</v>
      </c>
      <c r="BL94" s="109">
        <f>DF94*POLICY!$K91</f>
        <v>25.524179620034541</v>
      </c>
      <c r="BM94" s="109">
        <f>DG94*POLICY!$K91</f>
        <v>0</v>
      </c>
      <c r="BN94" s="109">
        <f>DH94*POLICY!$K91</f>
        <v>45</v>
      </c>
      <c r="BO94" s="109">
        <f>DI94*POLICY!$K91</f>
        <v>34.447482782035117</v>
      </c>
      <c r="BP94" s="109">
        <f>DJ94*POLICY!$K91</f>
        <v>40</v>
      </c>
      <c r="BQ94" s="109">
        <f>DK94*POLICY!$K91</f>
        <v>0</v>
      </c>
      <c r="BR94" s="109">
        <f>DL94*POLICY!$K91</f>
        <v>10.185619522392861</v>
      </c>
      <c r="BS94" s="109">
        <f>DM94*POLICY!$K91</f>
        <v>66.953846153846158</v>
      </c>
      <c r="BT94" s="109">
        <f>DN94*POLICY!$K91</f>
        <v>20.734219875180028</v>
      </c>
      <c r="BU94" s="109">
        <f>DO94*POLICY!$K91</f>
        <v>24.358846153846155</v>
      </c>
      <c r="BV94" s="109">
        <f>DP94*POLICY!$K91</f>
        <v>0</v>
      </c>
      <c r="BW94" s="109">
        <f>DQ94*POLICY!$K91</f>
        <v>5</v>
      </c>
      <c r="BX94" s="109">
        <f>DR94*POLICY!$K91</f>
        <v>32.005531914893616</v>
      </c>
      <c r="BY94" s="109">
        <f>DS94*POLICY!$K91</f>
        <v>23.362499999999997</v>
      </c>
      <c r="BZ94" s="109">
        <f>DT94*POLICY!$K91</f>
        <v>44</v>
      </c>
      <c r="CA94" s="109">
        <f>DU94*POLICY!$K91</f>
        <v>7.7982037996545763</v>
      </c>
      <c r="CB94" s="109">
        <f>DV94*POLICY!$K91</f>
        <v>52.85846153846154</v>
      </c>
      <c r="CC94" s="109">
        <f>DW94*POLICY!$K91</f>
        <v>1.39</v>
      </c>
      <c r="CD94" s="109">
        <f>DX94*POLICY!$K91</f>
        <v>2.02</v>
      </c>
      <c r="CE94" s="109">
        <f>DY94*POLICY!$K91</f>
        <v>3.91</v>
      </c>
      <c r="CF94" s="109">
        <f>DZ94*POLICY!$K91</f>
        <v>1.38</v>
      </c>
      <c r="CG94" s="109">
        <f>EA94*POLICY!$K91</f>
        <v>32.300434973637955</v>
      </c>
      <c r="CH94" s="109">
        <f>EB94*POLICY!$K91</f>
        <v>99.793848580441647</v>
      </c>
      <c r="CI94" s="185">
        <f>EC94*POLICY!$K91</f>
        <v>0</v>
      </c>
      <c r="CJ94" s="109"/>
      <c r="CK94" t="s">
        <v>367</v>
      </c>
      <c r="CL94" s="14" t="s">
        <v>192</v>
      </c>
      <c r="CM94" s="22">
        <v>15</v>
      </c>
      <c r="CN94" s="23">
        <v>90</v>
      </c>
      <c r="CO94" s="200">
        <v>45.696032295271046</v>
      </c>
      <c r="CP94" s="200">
        <v>58.008039162706417</v>
      </c>
      <c r="CQ94" s="200">
        <v>0</v>
      </c>
      <c r="CR94" s="200">
        <v>0</v>
      </c>
      <c r="CS94" s="200">
        <v>28.584543568464731</v>
      </c>
      <c r="CT94" s="200">
        <v>9.8913725490196072</v>
      </c>
      <c r="CU94" s="200">
        <v>0</v>
      </c>
      <c r="CV94" s="200">
        <v>30.250303867403318</v>
      </c>
      <c r="CW94" s="200">
        <v>78.457562326869805</v>
      </c>
      <c r="CX94" s="200">
        <v>13.90169194865811</v>
      </c>
      <c r="CY94" s="200">
        <v>49.267123287671232</v>
      </c>
      <c r="CZ94" s="200">
        <v>103.96367326579404</v>
      </c>
      <c r="DA94" s="200">
        <v>1.43</v>
      </c>
      <c r="DB94" s="200">
        <v>5.0353602811950795</v>
      </c>
      <c r="DC94" s="200">
        <v>324.87426993123688</v>
      </c>
      <c r="DD94" s="200">
        <v>0</v>
      </c>
      <c r="DE94" s="200">
        <v>32.903860067968381</v>
      </c>
      <c r="DF94" s="200">
        <v>25.524179620034541</v>
      </c>
      <c r="DG94" s="200">
        <v>0</v>
      </c>
      <c r="DH94" s="200">
        <v>45</v>
      </c>
      <c r="DI94" s="200">
        <v>34.447482782035117</v>
      </c>
      <c r="DJ94" s="200">
        <v>40</v>
      </c>
      <c r="DK94" s="200">
        <v>0</v>
      </c>
      <c r="DL94" s="200">
        <v>10.185619522392861</v>
      </c>
      <c r="DM94" s="200">
        <v>66.953846153846158</v>
      </c>
      <c r="DN94" s="200">
        <v>20.734219875180028</v>
      </c>
      <c r="DO94" s="200">
        <v>24.358846153846155</v>
      </c>
      <c r="DP94" s="200">
        <v>0</v>
      </c>
      <c r="DQ94" s="200">
        <v>5</v>
      </c>
      <c r="DR94" s="200">
        <v>32.005531914893616</v>
      </c>
      <c r="DS94" s="200">
        <v>23.362499999999997</v>
      </c>
      <c r="DT94" s="200">
        <v>44</v>
      </c>
      <c r="DU94" s="200">
        <v>7.7982037996545763</v>
      </c>
      <c r="DV94" s="200">
        <v>52.85846153846154</v>
      </c>
      <c r="DW94" s="200">
        <v>1.39</v>
      </c>
      <c r="DX94" s="200">
        <v>2.02</v>
      </c>
      <c r="DY94" s="200">
        <v>3.91</v>
      </c>
      <c r="DZ94" s="200">
        <v>1.38</v>
      </c>
      <c r="EA94" s="200">
        <v>32.300434973637955</v>
      </c>
      <c r="EB94" s="200">
        <v>99.793848580441647</v>
      </c>
      <c r="EC94" s="200">
        <v>0</v>
      </c>
    </row>
    <row r="95" spans="1:133" x14ac:dyDescent="0.2">
      <c r="A95" s="69"/>
      <c r="B95" s="62"/>
      <c r="C95" s="110">
        <v>91</v>
      </c>
      <c r="D95" s="109">
        <v>45.696032295271046</v>
      </c>
      <c r="E95" s="109">
        <v>58.008039162706417</v>
      </c>
      <c r="F95" s="109">
        <v>0</v>
      </c>
      <c r="G95" s="109">
        <v>0</v>
      </c>
      <c r="H95" s="109">
        <v>28.584543568464731</v>
      </c>
      <c r="I95" s="109">
        <v>9.8913725490196072</v>
      </c>
      <c r="J95" s="109">
        <v>0</v>
      </c>
      <c r="K95" s="109">
        <v>30.250303867403318</v>
      </c>
      <c r="L95" s="109">
        <v>78.457562326869805</v>
      </c>
      <c r="M95" s="109">
        <v>13.90169194865811</v>
      </c>
      <c r="N95" s="109">
        <v>49.267123287671232</v>
      </c>
      <c r="O95" s="109">
        <v>103.96367326579404</v>
      </c>
      <c r="P95" s="109">
        <v>1.43</v>
      </c>
      <c r="Q95" s="109">
        <v>5.0353602811950795</v>
      </c>
      <c r="R95" s="109">
        <v>324.87426993123688</v>
      </c>
      <c r="S95" s="109">
        <v>0</v>
      </c>
      <c r="T95" s="109">
        <v>32.903860067968381</v>
      </c>
      <c r="U95" s="109">
        <v>25.524179620034541</v>
      </c>
      <c r="V95" s="109">
        <v>0</v>
      </c>
      <c r="W95" s="109">
        <v>45</v>
      </c>
      <c r="X95" s="109">
        <v>34.447482782035117</v>
      </c>
      <c r="Y95" s="109">
        <v>40</v>
      </c>
      <c r="Z95" s="109">
        <v>41.071180113684562</v>
      </c>
      <c r="AA95" s="109">
        <v>10.185619522392861</v>
      </c>
      <c r="AB95" s="109">
        <v>66.953846153846158</v>
      </c>
      <c r="AC95" s="109">
        <v>20.734219875180028</v>
      </c>
      <c r="AD95" s="109">
        <v>24.358846153846155</v>
      </c>
      <c r="AE95" s="109">
        <v>0</v>
      </c>
      <c r="AF95" s="109">
        <v>5</v>
      </c>
      <c r="AG95" s="109">
        <v>32.005531914893616</v>
      </c>
      <c r="AH95" s="109">
        <v>23.362499999999997</v>
      </c>
      <c r="AI95" s="109">
        <v>44</v>
      </c>
      <c r="AJ95" s="109">
        <v>7.7982037996545763</v>
      </c>
      <c r="AK95" s="109">
        <v>52.85846153846154</v>
      </c>
      <c r="AL95" s="109">
        <v>1.39</v>
      </c>
      <c r="AM95" s="109">
        <v>2.02</v>
      </c>
      <c r="AN95" s="109">
        <v>3.91</v>
      </c>
      <c r="AO95" s="109">
        <v>1.38</v>
      </c>
      <c r="AP95" s="109">
        <v>32.300434973637955</v>
      </c>
      <c r="AQ95" s="109">
        <v>99.793848580441647</v>
      </c>
      <c r="AR95" s="185">
        <v>0</v>
      </c>
      <c r="AS95" s="109"/>
      <c r="AT95" s="184">
        <v>91</v>
      </c>
      <c r="AU95" s="109">
        <f>CO95*POLICY!$K92</f>
        <v>45.696032295271046</v>
      </c>
      <c r="AV95" s="109">
        <f>CP95*POLICY!$K92</f>
        <v>58.008039162706417</v>
      </c>
      <c r="AW95" s="109">
        <f>CQ95*POLICY!$K92</f>
        <v>0</v>
      </c>
      <c r="AX95" s="109">
        <f>CR95*POLICY!$K92</f>
        <v>0</v>
      </c>
      <c r="AY95" s="109">
        <f>CS95*POLICY!$K92</f>
        <v>28.584543568464731</v>
      </c>
      <c r="AZ95" s="109">
        <f>CT95*POLICY!$K92</f>
        <v>9.8913725490196072</v>
      </c>
      <c r="BA95" s="109">
        <f>CU95*POLICY!$K92</f>
        <v>0</v>
      </c>
      <c r="BB95" s="109">
        <f>CV95*POLICY!$K92</f>
        <v>30.250303867403318</v>
      </c>
      <c r="BC95" s="109">
        <f>CW95*POLICY!$K92</f>
        <v>78.457562326869805</v>
      </c>
      <c r="BD95" s="109">
        <f>CX95*POLICY!$K92</f>
        <v>13.90169194865811</v>
      </c>
      <c r="BE95" s="109">
        <f>CY95*POLICY!$K92</f>
        <v>49.267123287671232</v>
      </c>
      <c r="BF95" s="109">
        <f>CZ95*POLICY!$K92</f>
        <v>103.96367326579404</v>
      </c>
      <c r="BG95" s="109">
        <f>DA95*POLICY!$K92</f>
        <v>1.43</v>
      </c>
      <c r="BH95" s="109">
        <f>DB95*POLICY!$K92</f>
        <v>5.0353602811950795</v>
      </c>
      <c r="BI95" s="109">
        <f>DC95*POLICY!$K92</f>
        <v>324.87426993123688</v>
      </c>
      <c r="BJ95" s="109">
        <f>DD95*POLICY!$K92</f>
        <v>0</v>
      </c>
      <c r="BK95" s="109">
        <f>DE95*POLICY!$K92</f>
        <v>32.903860067968381</v>
      </c>
      <c r="BL95" s="109">
        <f>DF95*POLICY!$K92</f>
        <v>25.524179620034541</v>
      </c>
      <c r="BM95" s="109">
        <f>DG95*POLICY!$K92</f>
        <v>0</v>
      </c>
      <c r="BN95" s="109">
        <f>DH95*POLICY!$K92</f>
        <v>45</v>
      </c>
      <c r="BO95" s="109">
        <f>DI95*POLICY!$K92</f>
        <v>34.447482782035117</v>
      </c>
      <c r="BP95" s="109">
        <f>DJ95*POLICY!$K92</f>
        <v>40</v>
      </c>
      <c r="BQ95" s="109">
        <f>DK95*POLICY!$K92</f>
        <v>41.071180113684562</v>
      </c>
      <c r="BR95" s="109">
        <f>DL95*POLICY!$K92</f>
        <v>10.185619522392861</v>
      </c>
      <c r="BS95" s="109">
        <f>DM95*POLICY!$K92</f>
        <v>66.953846153846158</v>
      </c>
      <c r="BT95" s="109">
        <f>DN95*POLICY!$K92</f>
        <v>20.734219875180028</v>
      </c>
      <c r="BU95" s="109">
        <f>DO95*POLICY!$K92</f>
        <v>24.358846153846155</v>
      </c>
      <c r="BV95" s="109">
        <f>DP95*POLICY!$K92</f>
        <v>0</v>
      </c>
      <c r="BW95" s="109">
        <f>DQ95*POLICY!$K92</f>
        <v>5</v>
      </c>
      <c r="BX95" s="109">
        <f>DR95*POLICY!$K92</f>
        <v>32.005531914893616</v>
      </c>
      <c r="BY95" s="109">
        <f>DS95*POLICY!$K92</f>
        <v>23.362499999999997</v>
      </c>
      <c r="BZ95" s="109">
        <f>DT95*POLICY!$K92</f>
        <v>44</v>
      </c>
      <c r="CA95" s="109">
        <f>DU95*POLICY!$K92</f>
        <v>7.7982037996545763</v>
      </c>
      <c r="CB95" s="109">
        <f>DV95*POLICY!$K92</f>
        <v>52.85846153846154</v>
      </c>
      <c r="CC95" s="109">
        <f>DW95*POLICY!$K92</f>
        <v>1.39</v>
      </c>
      <c r="CD95" s="109">
        <f>DX95*POLICY!$K92</f>
        <v>2.02</v>
      </c>
      <c r="CE95" s="109">
        <f>DY95*POLICY!$K92</f>
        <v>3.91</v>
      </c>
      <c r="CF95" s="109">
        <f>DZ95*POLICY!$K92</f>
        <v>1.38</v>
      </c>
      <c r="CG95" s="109">
        <f>EA95*POLICY!$K92</f>
        <v>32.300434973637955</v>
      </c>
      <c r="CH95" s="109">
        <f>EB95*POLICY!$K92</f>
        <v>99.793848580441647</v>
      </c>
      <c r="CI95" s="185">
        <f>EC95*POLICY!$K92</f>
        <v>0</v>
      </c>
      <c r="CJ95" s="109"/>
      <c r="CK95" t="s">
        <v>369</v>
      </c>
      <c r="CL95" s="14" t="s">
        <v>192</v>
      </c>
      <c r="CM95" s="22">
        <v>15</v>
      </c>
      <c r="CN95" s="23">
        <v>91</v>
      </c>
      <c r="CO95" s="200">
        <v>45.696032295271046</v>
      </c>
      <c r="CP95" s="200">
        <v>58.008039162706417</v>
      </c>
      <c r="CQ95" s="200">
        <v>0</v>
      </c>
      <c r="CR95" s="200">
        <v>0</v>
      </c>
      <c r="CS95" s="200">
        <v>28.584543568464731</v>
      </c>
      <c r="CT95" s="200">
        <v>9.8913725490196072</v>
      </c>
      <c r="CU95" s="200">
        <v>0</v>
      </c>
      <c r="CV95" s="200">
        <v>30.250303867403318</v>
      </c>
      <c r="CW95" s="200">
        <v>78.457562326869805</v>
      </c>
      <c r="CX95" s="200">
        <v>13.90169194865811</v>
      </c>
      <c r="CY95" s="200">
        <v>49.267123287671232</v>
      </c>
      <c r="CZ95" s="200">
        <v>103.96367326579404</v>
      </c>
      <c r="DA95" s="200">
        <v>1.43</v>
      </c>
      <c r="DB95" s="200">
        <v>5.0353602811950795</v>
      </c>
      <c r="DC95" s="200">
        <v>324.87426993123688</v>
      </c>
      <c r="DD95" s="200">
        <v>0</v>
      </c>
      <c r="DE95" s="200">
        <v>32.903860067968381</v>
      </c>
      <c r="DF95" s="200">
        <v>25.524179620034541</v>
      </c>
      <c r="DG95" s="200">
        <v>0</v>
      </c>
      <c r="DH95" s="200">
        <v>45</v>
      </c>
      <c r="DI95" s="200">
        <v>34.447482782035117</v>
      </c>
      <c r="DJ95" s="200">
        <v>40</v>
      </c>
      <c r="DK95" s="200">
        <v>41.071180113684562</v>
      </c>
      <c r="DL95" s="200">
        <v>10.185619522392861</v>
      </c>
      <c r="DM95" s="200">
        <v>66.953846153846158</v>
      </c>
      <c r="DN95" s="200">
        <v>20.734219875180028</v>
      </c>
      <c r="DO95" s="200">
        <v>24.358846153846155</v>
      </c>
      <c r="DP95" s="200">
        <v>0</v>
      </c>
      <c r="DQ95" s="200">
        <v>5</v>
      </c>
      <c r="DR95" s="200">
        <v>32.005531914893616</v>
      </c>
      <c r="DS95" s="200">
        <v>23.362499999999997</v>
      </c>
      <c r="DT95" s="200">
        <v>44</v>
      </c>
      <c r="DU95" s="200">
        <v>7.7982037996545763</v>
      </c>
      <c r="DV95" s="200">
        <v>52.85846153846154</v>
      </c>
      <c r="DW95" s="200">
        <v>1.39</v>
      </c>
      <c r="DX95" s="200">
        <v>2.02</v>
      </c>
      <c r="DY95" s="200">
        <v>3.91</v>
      </c>
      <c r="DZ95" s="200">
        <v>1.38</v>
      </c>
      <c r="EA95" s="200">
        <v>32.300434973637955</v>
      </c>
      <c r="EB95" s="200">
        <v>99.793848580441647</v>
      </c>
      <c r="EC95" s="200">
        <v>0</v>
      </c>
    </row>
    <row r="96" spans="1:133" x14ac:dyDescent="0.2">
      <c r="A96" s="69"/>
      <c r="B96" s="62"/>
      <c r="C96" s="110">
        <v>92</v>
      </c>
      <c r="D96" s="109">
        <v>45.696032295271046</v>
      </c>
      <c r="E96" s="109">
        <v>58.008039162706417</v>
      </c>
      <c r="F96" s="109">
        <v>0</v>
      </c>
      <c r="G96" s="109">
        <v>0</v>
      </c>
      <c r="H96" s="109">
        <v>28.584543568464731</v>
      </c>
      <c r="I96" s="109">
        <v>9.8913725490196072</v>
      </c>
      <c r="J96" s="109">
        <v>0</v>
      </c>
      <c r="K96" s="109">
        <v>30.250303867403318</v>
      </c>
      <c r="L96" s="109">
        <v>78.457562326869805</v>
      </c>
      <c r="M96" s="109">
        <v>13.90169194865811</v>
      </c>
      <c r="N96" s="109">
        <v>49.267123287671232</v>
      </c>
      <c r="O96" s="109">
        <v>103.96367326579404</v>
      </c>
      <c r="P96" s="109">
        <v>1.43</v>
      </c>
      <c r="Q96" s="109">
        <v>5.0353602811950795</v>
      </c>
      <c r="R96" s="109">
        <v>324.87426993123688</v>
      </c>
      <c r="S96" s="109">
        <v>0</v>
      </c>
      <c r="T96" s="109">
        <v>32.903860067968381</v>
      </c>
      <c r="U96" s="109">
        <v>25.524179620034541</v>
      </c>
      <c r="V96" s="109">
        <v>0</v>
      </c>
      <c r="W96" s="109">
        <v>45</v>
      </c>
      <c r="X96" s="109">
        <v>34.447482782035117</v>
      </c>
      <c r="Y96" s="109">
        <v>40</v>
      </c>
      <c r="Z96" s="109">
        <v>0</v>
      </c>
      <c r="AA96" s="109">
        <v>10.185619522392861</v>
      </c>
      <c r="AB96" s="109">
        <v>66.953846153846158</v>
      </c>
      <c r="AC96" s="109">
        <v>20.734219875180028</v>
      </c>
      <c r="AD96" s="109">
        <v>24.358846153846155</v>
      </c>
      <c r="AE96" s="109">
        <v>0</v>
      </c>
      <c r="AF96" s="109">
        <v>5</v>
      </c>
      <c r="AG96" s="109">
        <v>32.005531914893616</v>
      </c>
      <c r="AH96" s="109">
        <v>23.362499999999997</v>
      </c>
      <c r="AI96" s="109">
        <v>44</v>
      </c>
      <c r="AJ96" s="109">
        <v>7.7982037996545763</v>
      </c>
      <c r="AK96" s="109">
        <v>52.85846153846154</v>
      </c>
      <c r="AL96" s="109">
        <v>1.39</v>
      </c>
      <c r="AM96" s="109">
        <v>2.02</v>
      </c>
      <c r="AN96" s="109">
        <v>3.91</v>
      </c>
      <c r="AO96" s="109">
        <v>1.38</v>
      </c>
      <c r="AP96" s="109">
        <v>32.300434973637955</v>
      </c>
      <c r="AQ96" s="109">
        <v>99.793848580441647</v>
      </c>
      <c r="AR96" s="185">
        <v>0</v>
      </c>
      <c r="AS96" s="109"/>
      <c r="AT96" s="184">
        <v>92</v>
      </c>
      <c r="AU96" s="109">
        <f>CO96*POLICY!$K93</f>
        <v>45.696032295271046</v>
      </c>
      <c r="AV96" s="109">
        <f>CP96*POLICY!$K93</f>
        <v>58.008039162706417</v>
      </c>
      <c r="AW96" s="109">
        <f>CQ96*POLICY!$K93</f>
        <v>0</v>
      </c>
      <c r="AX96" s="109">
        <f>CR96*POLICY!$K93</f>
        <v>0</v>
      </c>
      <c r="AY96" s="109">
        <f>CS96*POLICY!$K93</f>
        <v>28.584543568464731</v>
      </c>
      <c r="AZ96" s="109">
        <f>CT96*POLICY!$K93</f>
        <v>9.8913725490196072</v>
      </c>
      <c r="BA96" s="109">
        <f>CU96*POLICY!$K93</f>
        <v>0</v>
      </c>
      <c r="BB96" s="109">
        <f>CV96*POLICY!$K93</f>
        <v>30.250303867403318</v>
      </c>
      <c r="BC96" s="109">
        <f>CW96*POLICY!$K93</f>
        <v>78.457562326869805</v>
      </c>
      <c r="BD96" s="109">
        <f>CX96*POLICY!$K93</f>
        <v>13.90169194865811</v>
      </c>
      <c r="BE96" s="109">
        <f>CY96*POLICY!$K93</f>
        <v>49.267123287671232</v>
      </c>
      <c r="BF96" s="109">
        <f>CZ96*POLICY!$K93</f>
        <v>103.96367326579404</v>
      </c>
      <c r="BG96" s="109">
        <f>DA96*POLICY!$K93</f>
        <v>1.43</v>
      </c>
      <c r="BH96" s="109">
        <f>DB96*POLICY!$K93</f>
        <v>5.0353602811950795</v>
      </c>
      <c r="BI96" s="109">
        <f>DC96*POLICY!$K93</f>
        <v>324.87426993123688</v>
      </c>
      <c r="BJ96" s="109">
        <f>DD96*POLICY!$K93</f>
        <v>0</v>
      </c>
      <c r="BK96" s="109">
        <f>DE96*POLICY!$K93</f>
        <v>32.903860067968381</v>
      </c>
      <c r="BL96" s="109">
        <f>DF96*POLICY!$K93</f>
        <v>25.524179620034541</v>
      </c>
      <c r="BM96" s="109">
        <f>DG96*POLICY!$K93</f>
        <v>0</v>
      </c>
      <c r="BN96" s="109">
        <f>DH96*POLICY!$K93</f>
        <v>45</v>
      </c>
      <c r="BO96" s="109">
        <f>DI96*POLICY!$K93</f>
        <v>34.447482782035117</v>
      </c>
      <c r="BP96" s="109">
        <f>DJ96*POLICY!$K93</f>
        <v>40</v>
      </c>
      <c r="BQ96" s="109">
        <f>DK96*POLICY!$K93</f>
        <v>0</v>
      </c>
      <c r="BR96" s="109">
        <f>DL96*POLICY!$K93</f>
        <v>10.185619522392861</v>
      </c>
      <c r="BS96" s="109">
        <f>DM96*POLICY!$K93</f>
        <v>66.953846153846158</v>
      </c>
      <c r="BT96" s="109">
        <f>DN96*POLICY!$K93</f>
        <v>20.734219875180028</v>
      </c>
      <c r="BU96" s="109">
        <f>DO96*POLICY!$K93</f>
        <v>24.358846153846155</v>
      </c>
      <c r="BV96" s="109">
        <f>DP96*POLICY!$K93</f>
        <v>0</v>
      </c>
      <c r="BW96" s="109">
        <f>DQ96*POLICY!$K93</f>
        <v>5</v>
      </c>
      <c r="BX96" s="109">
        <f>DR96*POLICY!$K93</f>
        <v>32.005531914893616</v>
      </c>
      <c r="BY96" s="109">
        <f>DS96*POLICY!$K93</f>
        <v>23.362499999999997</v>
      </c>
      <c r="BZ96" s="109">
        <f>DT96*POLICY!$K93</f>
        <v>44</v>
      </c>
      <c r="CA96" s="109">
        <f>DU96*POLICY!$K93</f>
        <v>7.7982037996545763</v>
      </c>
      <c r="CB96" s="109">
        <f>DV96*POLICY!$K93</f>
        <v>52.85846153846154</v>
      </c>
      <c r="CC96" s="109">
        <f>DW96*POLICY!$K93</f>
        <v>1.39</v>
      </c>
      <c r="CD96" s="109">
        <f>DX96*POLICY!$K93</f>
        <v>2.02</v>
      </c>
      <c r="CE96" s="109">
        <f>DY96*POLICY!$K93</f>
        <v>3.91</v>
      </c>
      <c r="CF96" s="109">
        <f>DZ96*POLICY!$K93</f>
        <v>1.38</v>
      </c>
      <c r="CG96" s="109">
        <f>EA96*POLICY!$K93</f>
        <v>32.300434973637955</v>
      </c>
      <c r="CH96" s="109">
        <f>EB96*POLICY!$K93</f>
        <v>99.793848580441647</v>
      </c>
      <c r="CI96" s="185">
        <f>EC96*POLICY!$K93</f>
        <v>0</v>
      </c>
      <c r="CJ96" s="109"/>
      <c r="CK96" t="s">
        <v>368</v>
      </c>
      <c r="CL96" s="14" t="s">
        <v>192</v>
      </c>
      <c r="CM96" s="22">
        <v>15</v>
      </c>
      <c r="CN96" s="23">
        <v>92</v>
      </c>
      <c r="CO96" s="200">
        <v>45.696032295271046</v>
      </c>
      <c r="CP96" s="200">
        <v>58.008039162706417</v>
      </c>
      <c r="CQ96" s="200">
        <v>0</v>
      </c>
      <c r="CR96" s="200">
        <v>0</v>
      </c>
      <c r="CS96" s="200">
        <v>28.584543568464731</v>
      </c>
      <c r="CT96" s="200">
        <v>9.8913725490196072</v>
      </c>
      <c r="CU96" s="200">
        <v>0</v>
      </c>
      <c r="CV96" s="200">
        <v>30.250303867403318</v>
      </c>
      <c r="CW96" s="200">
        <v>78.457562326869805</v>
      </c>
      <c r="CX96" s="200">
        <v>13.90169194865811</v>
      </c>
      <c r="CY96" s="200">
        <v>49.267123287671232</v>
      </c>
      <c r="CZ96" s="200">
        <v>103.96367326579404</v>
      </c>
      <c r="DA96" s="200">
        <v>1.43</v>
      </c>
      <c r="DB96" s="200">
        <v>5.0353602811950795</v>
      </c>
      <c r="DC96" s="200">
        <v>324.87426993123688</v>
      </c>
      <c r="DD96" s="200">
        <v>0</v>
      </c>
      <c r="DE96" s="200">
        <v>32.903860067968381</v>
      </c>
      <c r="DF96" s="200">
        <v>25.524179620034541</v>
      </c>
      <c r="DG96" s="200">
        <v>0</v>
      </c>
      <c r="DH96" s="200">
        <v>45</v>
      </c>
      <c r="DI96" s="200">
        <v>34.447482782035117</v>
      </c>
      <c r="DJ96" s="200">
        <v>40</v>
      </c>
      <c r="DK96" s="200">
        <v>0</v>
      </c>
      <c r="DL96" s="200">
        <v>10.185619522392861</v>
      </c>
      <c r="DM96" s="200">
        <v>66.953846153846158</v>
      </c>
      <c r="DN96" s="200">
        <v>20.734219875180028</v>
      </c>
      <c r="DO96" s="200">
        <v>24.358846153846155</v>
      </c>
      <c r="DP96" s="200">
        <v>0</v>
      </c>
      <c r="DQ96" s="200">
        <v>5</v>
      </c>
      <c r="DR96" s="200">
        <v>32.005531914893616</v>
      </c>
      <c r="DS96" s="200">
        <v>23.362499999999997</v>
      </c>
      <c r="DT96" s="200">
        <v>44</v>
      </c>
      <c r="DU96" s="200">
        <v>7.7982037996545763</v>
      </c>
      <c r="DV96" s="200">
        <v>52.85846153846154</v>
      </c>
      <c r="DW96" s="200">
        <v>1.39</v>
      </c>
      <c r="DX96" s="200">
        <v>2.02</v>
      </c>
      <c r="DY96" s="200">
        <v>3.91</v>
      </c>
      <c r="DZ96" s="200">
        <v>1.38</v>
      </c>
      <c r="EA96" s="200">
        <v>32.300434973637955</v>
      </c>
      <c r="EB96" s="200">
        <v>99.793848580441647</v>
      </c>
      <c r="EC96" s="200">
        <v>0</v>
      </c>
    </row>
    <row r="97" spans="1:133" x14ac:dyDescent="0.2">
      <c r="A97" s="69"/>
      <c r="B97" s="62"/>
      <c r="C97" s="110">
        <v>93</v>
      </c>
      <c r="D97" s="109">
        <v>45.696032295271046</v>
      </c>
      <c r="E97" s="109">
        <v>58.008039162706417</v>
      </c>
      <c r="F97" s="109">
        <v>0</v>
      </c>
      <c r="G97" s="109">
        <v>0</v>
      </c>
      <c r="H97" s="109">
        <v>28.584543568464731</v>
      </c>
      <c r="I97" s="109">
        <v>9.8913725490196072</v>
      </c>
      <c r="J97" s="109">
        <v>0</v>
      </c>
      <c r="K97" s="109">
        <v>30.250303867403318</v>
      </c>
      <c r="L97" s="109">
        <v>78.457562326869805</v>
      </c>
      <c r="M97" s="109">
        <v>13.90169194865811</v>
      </c>
      <c r="N97" s="109">
        <v>49.267123287671232</v>
      </c>
      <c r="O97" s="109">
        <v>103.96367326579404</v>
      </c>
      <c r="P97" s="109">
        <v>1.43</v>
      </c>
      <c r="Q97" s="109">
        <v>5.0353602811950795</v>
      </c>
      <c r="R97" s="109">
        <v>324.87426993123688</v>
      </c>
      <c r="S97" s="109">
        <v>0</v>
      </c>
      <c r="T97" s="109">
        <v>32.903860067968381</v>
      </c>
      <c r="U97" s="109">
        <v>25.524179620034541</v>
      </c>
      <c r="V97" s="109">
        <v>0</v>
      </c>
      <c r="W97" s="109">
        <v>45</v>
      </c>
      <c r="X97" s="109">
        <v>34.447482782035117</v>
      </c>
      <c r="Y97" s="109">
        <v>40</v>
      </c>
      <c r="Z97" s="109">
        <v>0</v>
      </c>
      <c r="AA97" s="109">
        <v>10.185619522392861</v>
      </c>
      <c r="AB97" s="109">
        <v>66.953846153846158</v>
      </c>
      <c r="AC97" s="109">
        <v>20.734219875180028</v>
      </c>
      <c r="AD97" s="109">
        <v>24.358846153846155</v>
      </c>
      <c r="AE97" s="109">
        <v>0</v>
      </c>
      <c r="AF97" s="109">
        <v>5</v>
      </c>
      <c r="AG97" s="109">
        <v>32.005531914893616</v>
      </c>
      <c r="AH97" s="109">
        <v>23.362499999999997</v>
      </c>
      <c r="AI97" s="109">
        <v>44</v>
      </c>
      <c r="AJ97" s="109">
        <v>7.7982037996545763</v>
      </c>
      <c r="AK97" s="109">
        <v>52.85846153846154</v>
      </c>
      <c r="AL97" s="109">
        <v>1.39</v>
      </c>
      <c r="AM97" s="109">
        <v>2.02</v>
      </c>
      <c r="AN97" s="109">
        <v>3.91</v>
      </c>
      <c r="AO97" s="109">
        <v>1.38</v>
      </c>
      <c r="AP97" s="109">
        <v>32.300434973637955</v>
      </c>
      <c r="AQ97" s="109">
        <v>99.793848580441647</v>
      </c>
      <c r="AR97" s="185">
        <v>0</v>
      </c>
      <c r="AS97" s="109"/>
      <c r="AT97" s="184">
        <v>93</v>
      </c>
      <c r="AU97" s="109">
        <f>CO97*POLICY!$K94</f>
        <v>45.696032295271046</v>
      </c>
      <c r="AV97" s="109">
        <f>CP97*POLICY!$K94</f>
        <v>58.008039162706417</v>
      </c>
      <c r="AW97" s="109">
        <f>CQ97*POLICY!$K94</f>
        <v>0</v>
      </c>
      <c r="AX97" s="109">
        <f>CR97*POLICY!$K94</f>
        <v>0</v>
      </c>
      <c r="AY97" s="109">
        <f>CS97*POLICY!$K94</f>
        <v>28.584543568464731</v>
      </c>
      <c r="AZ97" s="109">
        <f>CT97*POLICY!$K94</f>
        <v>9.8913725490196072</v>
      </c>
      <c r="BA97" s="109">
        <f>CU97*POLICY!$K94</f>
        <v>0</v>
      </c>
      <c r="BB97" s="109">
        <f>CV97*POLICY!$K94</f>
        <v>30.250303867403318</v>
      </c>
      <c r="BC97" s="109">
        <f>CW97*POLICY!$K94</f>
        <v>78.457562326869805</v>
      </c>
      <c r="BD97" s="109">
        <f>CX97*POLICY!$K94</f>
        <v>13.90169194865811</v>
      </c>
      <c r="BE97" s="109">
        <f>CY97*POLICY!$K94</f>
        <v>49.267123287671232</v>
      </c>
      <c r="BF97" s="109">
        <f>CZ97*POLICY!$K94</f>
        <v>103.96367326579404</v>
      </c>
      <c r="BG97" s="109">
        <f>DA97*POLICY!$K94</f>
        <v>1.43</v>
      </c>
      <c r="BH97" s="109">
        <f>DB97*POLICY!$K94</f>
        <v>5.0353602811950795</v>
      </c>
      <c r="BI97" s="109">
        <f>DC97*POLICY!$K94</f>
        <v>324.87426993123688</v>
      </c>
      <c r="BJ97" s="109">
        <f>DD97*POLICY!$K94</f>
        <v>0</v>
      </c>
      <c r="BK97" s="109">
        <f>DE97*POLICY!$K94</f>
        <v>32.903860067968381</v>
      </c>
      <c r="BL97" s="109">
        <f>DF97*POLICY!$K94</f>
        <v>25.524179620034541</v>
      </c>
      <c r="BM97" s="109">
        <f>DG97*POLICY!$K94</f>
        <v>0</v>
      </c>
      <c r="BN97" s="109">
        <f>DH97*POLICY!$K94</f>
        <v>45</v>
      </c>
      <c r="BO97" s="109">
        <f>DI97*POLICY!$K94</f>
        <v>34.447482782035117</v>
      </c>
      <c r="BP97" s="109">
        <f>DJ97*POLICY!$K94</f>
        <v>40</v>
      </c>
      <c r="BQ97" s="109">
        <f>DK97*POLICY!$K94</f>
        <v>0</v>
      </c>
      <c r="BR97" s="109">
        <f>DL97*POLICY!$K94</f>
        <v>10.185619522392861</v>
      </c>
      <c r="BS97" s="109">
        <f>DM97*POLICY!$K94</f>
        <v>66.953846153846158</v>
      </c>
      <c r="BT97" s="109">
        <f>DN97*POLICY!$K94</f>
        <v>20.734219875180028</v>
      </c>
      <c r="BU97" s="109">
        <f>DO97*POLICY!$K94</f>
        <v>24.358846153846155</v>
      </c>
      <c r="BV97" s="109">
        <f>DP97*POLICY!$K94</f>
        <v>0</v>
      </c>
      <c r="BW97" s="109">
        <f>DQ97*POLICY!$K94</f>
        <v>5</v>
      </c>
      <c r="BX97" s="109">
        <f>DR97*POLICY!$K94</f>
        <v>32.005531914893616</v>
      </c>
      <c r="BY97" s="109">
        <f>DS97*POLICY!$K94</f>
        <v>23.362499999999997</v>
      </c>
      <c r="BZ97" s="109">
        <f>DT97*POLICY!$K94</f>
        <v>44</v>
      </c>
      <c r="CA97" s="109">
        <f>DU97*POLICY!$K94</f>
        <v>7.7982037996545763</v>
      </c>
      <c r="CB97" s="109">
        <f>DV97*POLICY!$K94</f>
        <v>52.85846153846154</v>
      </c>
      <c r="CC97" s="109">
        <f>DW97*POLICY!$K94</f>
        <v>1.39</v>
      </c>
      <c r="CD97" s="109">
        <f>DX97*POLICY!$K94</f>
        <v>2.02</v>
      </c>
      <c r="CE97" s="109">
        <f>DY97*POLICY!$K94</f>
        <v>3.91</v>
      </c>
      <c r="CF97" s="109">
        <f>DZ97*POLICY!$K94</f>
        <v>1.38</v>
      </c>
      <c r="CG97" s="109">
        <f>EA97*POLICY!$K94</f>
        <v>32.300434973637955</v>
      </c>
      <c r="CH97" s="109">
        <f>EB97*POLICY!$K94</f>
        <v>99.793848580441647</v>
      </c>
      <c r="CI97" s="185">
        <f>EC97*POLICY!$K94</f>
        <v>0</v>
      </c>
      <c r="CJ97" s="109"/>
      <c r="CK97" t="s">
        <v>370</v>
      </c>
      <c r="CL97" s="14" t="s">
        <v>192</v>
      </c>
      <c r="CM97" s="22">
        <v>15</v>
      </c>
      <c r="CN97" s="23">
        <v>93</v>
      </c>
      <c r="CO97" s="200">
        <v>45.696032295271046</v>
      </c>
      <c r="CP97" s="200">
        <v>58.008039162706417</v>
      </c>
      <c r="CQ97" s="200">
        <v>0</v>
      </c>
      <c r="CR97" s="200">
        <v>0</v>
      </c>
      <c r="CS97" s="200">
        <v>28.584543568464731</v>
      </c>
      <c r="CT97" s="200">
        <v>9.8913725490196072</v>
      </c>
      <c r="CU97" s="200">
        <v>0</v>
      </c>
      <c r="CV97" s="200">
        <v>30.250303867403318</v>
      </c>
      <c r="CW97" s="200">
        <v>78.457562326869805</v>
      </c>
      <c r="CX97" s="200">
        <v>13.90169194865811</v>
      </c>
      <c r="CY97" s="200">
        <v>49.267123287671232</v>
      </c>
      <c r="CZ97" s="200">
        <v>103.96367326579404</v>
      </c>
      <c r="DA97" s="200">
        <v>1.43</v>
      </c>
      <c r="DB97" s="200">
        <v>5.0353602811950795</v>
      </c>
      <c r="DC97" s="200">
        <v>324.87426993123688</v>
      </c>
      <c r="DD97" s="200">
        <v>0</v>
      </c>
      <c r="DE97" s="200">
        <v>32.903860067968381</v>
      </c>
      <c r="DF97" s="200">
        <v>25.524179620034541</v>
      </c>
      <c r="DG97" s="200">
        <v>0</v>
      </c>
      <c r="DH97" s="200">
        <v>45</v>
      </c>
      <c r="DI97" s="200">
        <v>34.447482782035117</v>
      </c>
      <c r="DJ97" s="200">
        <v>40</v>
      </c>
      <c r="DK97" s="200">
        <v>0</v>
      </c>
      <c r="DL97" s="200">
        <v>10.185619522392861</v>
      </c>
      <c r="DM97" s="200">
        <v>66.953846153846158</v>
      </c>
      <c r="DN97" s="200">
        <v>20.734219875180028</v>
      </c>
      <c r="DO97" s="200">
        <v>24.358846153846155</v>
      </c>
      <c r="DP97" s="200">
        <v>0</v>
      </c>
      <c r="DQ97" s="200">
        <v>5</v>
      </c>
      <c r="DR97" s="200">
        <v>32.005531914893616</v>
      </c>
      <c r="DS97" s="200">
        <v>23.362499999999997</v>
      </c>
      <c r="DT97" s="200">
        <v>44</v>
      </c>
      <c r="DU97" s="200">
        <v>7.7982037996545763</v>
      </c>
      <c r="DV97" s="200">
        <v>52.85846153846154</v>
      </c>
      <c r="DW97" s="200">
        <v>1.39</v>
      </c>
      <c r="DX97" s="200">
        <v>2.02</v>
      </c>
      <c r="DY97" s="200">
        <v>3.91</v>
      </c>
      <c r="DZ97" s="200">
        <v>1.38</v>
      </c>
      <c r="EA97" s="200">
        <v>32.300434973637955</v>
      </c>
      <c r="EB97" s="200">
        <v>99.793848580441647</v>
      </c>
      <c r="EC97" s="200">
        <v>0</v>
      </c>
    </row>
    <row r="98" spans="1:133" x14ac:dyDescent="0.2">
      <c r="A98" s="69"/>
      <c r="B98" s="62"/>
      <c r="C98" s="110">
        <v>94</v>
      </c>
      <c r="D98" s="109">
        <v>54.200503506563571</v>
      </c>
      <c r="E98" s="109">
        <v>45.423680436628935</v>
      </c>
      <c r="F98" s="109">
        <v>0</v>
      </c>
      <c r="G98" s="109">
        <v>0</v>
      </c>
      <c r="H98" s="109">
        <v>0</v>
      </c>
      <c r="I98" s="109">
        <v>12.438823529411765</v>
      </c>
      <c r="J98" s="109">
        <v>0</v>
      </c>
      <c r="K98" s="109">
        <v>27.828190085068936</v>
      </c>
      <c r="L98" s="109">
        <v>44.802052091554856</v>
      </c>
      <c r="M98" s="109">
        <v>0</v>
      </c>
      <c r="N98" s="109">
        <v>0</v>
      </c>
      <c r="O98" s="109">
        <v>0</v>
      </c>
      <c r="P98" s="109">
        <v>1.43</v>
      </c>
      <c r="Q98" s="109">
        <v>7.0056814573267552</v>
      </c>
      <c r="R98" s="109">
        <v>279.59731543624162</v>
      </c>
      <c r="S98" s="109">
        <v>0</v>
      </c>
      <c r="T98" s="109">
        <v>0</v>
      </c>
      <c r="U98" s="109">
        <v>0</v>
      </c>
      <c r="V98" s="109">
        <v>0</v>
      </c>
      <c r="W98" s="109">
        <v>36.692034315349581</v>
      </c>
      <c r="X98" s="109">
        <v>27.318988666085442</v>
      </c>
      <c r="Y98" s="109">
        <v>0</v>
      </c>
      <c r="Z98" s="109">
        <v>41.071180113684562</v>
      </c>
      <c r="AA98" s="109">
        <v>0</v>
      </c>
      <c r="AB98" s="109">
        <v>0</v>
      </c>
      <c r="AC98" s="109">
        <v>0</v>
      </c>
      <c r="AD98" s="109">
        <v>0</v>
      </c>
      <c r="AE98" s="109">
        <v>0</v>
      </c>
      <c r="AF98" s="109">
        <v>0</v>
      </c>
      <c r="AG98" s="109">
        <v>33.291244911431399</v>
      </c>
      <c r="AH98" s="109">
        <v>23.362499999999997</v>
      </c>
      <c r="AI98" s="109">
        <v>0</v>
      </c>
      <c r="AJ98" s="109">
        <v>10.017543859649123</v>
      </c>
      <c r="AK98" s="109">
        <v>0</v>
      </c>
      <c r="AL98" s="109">
        <v>1.39</v>
      </c>
      <c r="AM98" s="109">
        <v>2.02</v>
      </c>
      <c r="AN98" s="109">
        <v>3.91</v>
      </c>
      <c r="AO98" s="109">
        <v>1.38</v>
      </c>
      <c r="AP98" s="109">
        <v>14</v>
      </c>
      <c r="AQ98" s="109">
        <v>0</v>
      </c>
      <c r="AR98" s="185">
        <v>0</v>
      </c>
      <c r="AS98" s="109"/>
      <c r="AT98" s="184">
        <v>94</v>
      </c>
      <c r="AU98" s="109">
        <f>CO98*POLICY!$K95</f>
        <v>54.200503506563571</v>
      </c>
      <c r="AV98" s="109">
        <f>CP98*POLICY!$K95</f>
        <v>45.423680436628935</v>
      </c>
      <c r="AW98" s="109">
        <f>CQ98*POLICY!$K95</f>
        <v>0</v>
      </c>
      <c r="AX98" s="109">
        <f>CR98*POLICY!$K95</f>
        <v>0</v>
      </c>
      <c r="AY98" s="109">
        <f>CS98*POLICY!$K95</f>
        <v>0</v>
      </c>
      <c r="AZ98" s="109">
        <f>CT98*POLICY!$K95</f>
        <v>12.438823529411765</v>
      </c>
      <c r="BA98" s="109">
        <f>CU98*POLICY!$K95</f>
        <v>0</v>
      </c>
      <c r="BB98" s="109">
        <f>CV98*POLICY!$K95</f>
        <v>27.828190085068936</v>
      </c>
      <c r="BC98" s="109">
        <f>CW98*POLICY!$K95</f>
        <v>44.802052091554856</v>
      </c>
      <c r="BD98" s="109">
        <f>CX98*POLICY!$K95</f>
        <v>0</v>
      </c>
      <c r="BE98" s="109">
        <f>CY98*POLICY!$K95</f>
        <v>0</v>
      </c>
      <c r="BF98" s="109">
        <f>CZ98*POLICY!$K95</f>
        <v>0</v>
      </c>
      <c r="BG98" s="109">
        <f>DA98*POLICY!$K95</f>
        <v>1.43</v>
      </c>
      <c r="BH98" s="109">
        <f>DB98*POLICY!$K95</f>
        <v>7.0056814573267552</v>
      </c>
      <c r="BI98" s="109">
        <f>DC98*POLICY!$K95</f>
        <v>279.59731543624162</v>
      </c>
      <c r="BJ98" s="109">
        <f>DD98*POLICY!$K95</f>
        <v>0</v>
      </c>
      <c r="BK98" s="109">
        <f>DE98*POLICY!$K95</f>
        <v>0</v>
      </c>
      <c r="BL98" s="109">
        <f>DF98*POLICY!$K95</f>
        <v>0</v>
      </c>
      <c r="BM98" s="109">
        <f>DG98*POLICY!$K95</f>
        <v>0</v>
      </c>
      <c r="BN98" s="109">
        <f>DH98*POLICY!$K95</f>
        <v>36.692034315349581</v>
      </c>
      <c r="BO98" s="109">
        <f>DI98*POLICY!$K95</f>
        <v>27.318988666085442</v>
      </c>
      <c r="BP98" s="109">
        <f>DJ98*POLICY!$K95</f>
        <v>0</v>
      </c>
      <c r="BQ98" s="109">
        <f>DK98*POLICY!$K95</f>
        <v>41.071180113684562</v>
      </c>
      <c r="BR98" s="109">
        <f>DL98*POLICY!$K95</f>
        <v>0</v>
      </c>
      <c r="BS98" s="109">
        <f>DM98*POLICY!$K95</f>
        <v>0</v>
      </c>
      <c r="BT98" s="109">
        <f>DN98*POLICY!$K95</f>
        <v>0</v>
      </c>
      <c r="BU98" s="109">
        <f>DO98*POLICY!$K95</f>
        <v>0</v>
      </c>
      <c r="BV98" s="109">
        <f>DP98*POLICY!$K95</f>
        <v>0</v>
      </c>
      <c r="BW98" s="109">
        <f>DQ98*POLICY!$K95</f>
        <v>0</v>
      </c>
      <c r="BX98" s="109">
        <f>DR98*POLICY!$K95</f>
        <v>33.291244911431399</v>
      </c>
      <c r="BY98" s="109">
        <f>DS98*POLICY!$K95</f>
        <v>23.362499999999997</v>
      </c>
      <c r="BZ98" s="109">
        <f>DT98*POLICY!$K95</f>
        <v>0</v>
      </c>
      <c r="CA98" s="109">
        <f>DU98*POLICY!$K95</f>
        <v>10.017543859649123</v>
      </c>
      <c r="CB98" s="109">
        <f>DV98*POLICY!$K95</f>
        <v>0</v>
      </c>
      <c r="CC98" s="109">
        <f>DW98*POLICY!$K95</f>
        <v>1.39</v>
      </c>
      <c r="CD98" s="109">
        <f>DX98*POLICY!$K95</f>
        <v>2.02</v>
      </c>
      <c r="CE98" s="109">
        <f>DY98*POLICY!$K95</f>
        <v>3.91</v>
      </c>
      <c r="CF98" s="109">
        <f>DZ98*POLICY!$K95</f>
        <v>1.38</v>
      </c>
      <c r="CG98" s="109">
        <f>EA98*POLICY!$K95</f>
        <v>14</v>
      </c>
      <c r="CH98" s="109">
        <f>EB98*POLICY!$K95</f>
        <v>0</v>
      </c>
      <c r="CI98" s="185">
        <f>EC98*POLICY!$K95</f>
        <v>0</v>
      </c>
      <c r="CJ98" s="109"/>
      <c r="CK98" t="s">
        <v>371</v>
      </c>
      <c r="CL98" s="14" t="s">
        <v>189</v>
      </c>
      <c r="CM98" s="22">
        <v>15</v>
      </c>
      <c r="CN98" s="23">
        <v>94</v>
      </c>
      <c r="CO98" s="200">
        <v>54.200503506563571</v>
      </c>
      <c r="CP98" s="200">
        <v>45.423680436628935</v>
      </c>
      <c r="CQ98" s="200">
        <v>0</v>
      </c>
      <c r="CR98" s="200">
        <v>0</v>
      </c>
      <c r="CS98" s="200">
        <v>0</v>
      </c>
      <c r="CT98" s="200">
        <v>12.438823529411765</v>
      </c>
      <c r="CU98" s="200">
        <v>0</v>
      </c>
      <c r="CV98" s="200">
        <v>27.828190085068936</v>
      </c>
      <c r="CW98" s="200">
        <v>44.802052091554856</v>
      </c>
      <c r="CX98" s="200">
        <v>0</v>
      </c>
      <c r="CY98" s="200">
        <v>0</v>
      </c>
      <c r="CZ98" s="200">
        <v>0</v>
      </c>
      <c r="DA98" s="200">
        <v>1.43</v>
      </c>
      <c r="DB98" s="200">
        <v>7.0056814573267552</v>
      </c>
      <c r="DC98" s="200">
        <v>279.59731543624162</v>
      </c>
      <c r="DD98" s="200">
        <v>0</v>
      </c>
      <c r="DE98" s="200">
        <v>0</v>
      </c>
      <c r="DF98" s="200">
        <v>0</v>
      </c>
      <c r="DG98" s="200">
        <v>0</v>
      </c>
      <c r="DH98" s="200">
        <v>36.692034315349581</v>
      </c>
      <c r="DI98" s="200">
        <v>27.318988666085442</v>
      </c>
      <c r="DJ98" s="200">
        <v>0</v>
      </c>
      <c r="DK98" s="200">
        <v>41.071180113684562</v>
      </c>
      <c r="DL98" s="200">
        <v>0</v>
      </c>
      <c r="DM98" s="200">
        <v>0</v>
      </c>
      <c r="DN98" s="200">
        <v>0</v>
      </c>
      <c r="DO98" s="200">
        <v>0</v>
      </c>
      <c r="DP98" s="200">
        <v>0</v>
      </c>
      <c r="DQ98" s="200">
        <v>0</v>
      </c>
      <c r="DR98" s="200">
        <v>33.291244911431399</v>
      </c>
      <c r="DS98" s="200">
        <v>23.362499999999997</v>
      </c>
      <c r="DT98" s="200">
        <v>0</v>
      </c>
      <c r="DU98" s="200">
        <v>10.017543859649123</v>
      </c>
      <c r="DV98" s="200">
        <v>0</v>
      </c>
      <c r="DW98" s="200">
        <v>1.39</v>
      </c>
      <c r="DX98" s="200">
        <v>2.02</v>
      </c>
      <c r="DY98" s="200">
        <v>3.91</v>
      </c>
      <c r="DZ98" s="200">
        <v>1.38</v>
      </c>
      <c r="EA98" s="200">
        <v>14</v>
      </c>
      <c r="EB98" s="200">
        <v>0</v>
      </c>
      <c r="EC98" s="200">
        <v>0</v>
      </c>
    </row>
    <row r="99" spans="1:133" x14ac:dyDescent="0.2">
      <c r="A99" s="69"/>
      <c r="B99" s="62"/>
      <c r="C99" s="110">
        <v>95</v>
      </c>
      <c r="D99" s="109">
        <v>54.200503506563571</v>
      </c>
      <c r="E99" s="109">
        <v>45.423680436628935</v>
      </c>
      <c r="F99" s="109">
        <v>0</v>
      </c>
      <c r="G99" s="109">
        <v>0</v>
      </c>
      <c r="H99" s="109">
        <v>0</v>
      </c>
      <c r="I99" s="109">
        <v>12.438823529411765</v>
      </c>
      <c r="J99" s="109">
        <v>0</v>
      </c>
      <c r="K99" s="109">
        <v>27.828190085068936</v>
      </c>
      <c r="L99" s="109">
        <v>44.802052091554856</v>
      </c>
      <c r="M99" s="109">
        <v>0</v>
      </c>
      <c r="N99" s="109">
        <v>0</v>
      </c>
      <c r="O99" s="109">
        <v>0</v>
      </c>
      <c r="P99" s="109">
        <v>1.43</v>
      </c>
      <c r="Q99" s="109">
        <v>7.0056814573267552</v>
      </c>
      <c r="R99" s="109">
        <v>279.59731543624162</v>
      </c>
      <c r="S99" s="109">
        <v>0</v>
      </c>
      <c r="T99" s="109">
        <v>0</v>
      </c>
      <c r="U99" s="109">
        <v>0</v>
      </c>
      <c r="V99" s="109">
        <v>0</v>
      </c>
      <c r="W99" s="109">
        <v>36.692034315349581</v>
      </c>
      <c r="X99" s="109">
        <v>27.318988666085442</v>
      </c>
      <c r="Y99" s="109">
        <v>0</v>
      </c>
      <c r="Z99" s="109">
        <v>41.071180113684562</v>
      </c>
      <c r="AA99" s="109">
        <v>0</v>
      </c>
      <c r="AB99" s="109">
        <v>0</v>
      </c>
      <c r="AC99" s="109">
        <v>0</v>
      </c>
      <c r="AD99" s="109">
        <v>0</v>
      </c>
      <c r="AE99" s="109">
        <v>0</v>
      </c>
      <c r="AF99" s="109">
        <v>0</v>
      </c>
      <c r="AG99" s="109">
        <v>33.291244911431399</v>
      </c>
      <c r="AH99" s="109">
        <v>23.362499999999997</v>
      </c>
      <c r="AI99" s="109">
        <v>0</v>
      </c>
      <c r="AJ99" s="109">
        <v>10.017543859649123</v>
      </c>
      <c r="AK99" s="109">
        <v>0</v>
      </c>
      <c r="AL99" s="109">
        <v>1.39</v>
      </c>
      <c r="AM99" s="109">
        <v>2.02</v>
      </c>
      <c r="AN99" s="109">
        <v>3.91</v>
      </c>
      <c r="AO99" s="109">
        <v>1.38</v>
      </c>
      <c r="AP99" s="109">
        <v>14</v>
      </c>
      <c r="AQ99" s="109">
        <v>0</v>
      </c>
      <c r="AR99" s="185">
        <v>0</v>
      </c>
      <c r="AS99" s="109"/>
      <c r="AT99" s="184">
        <v>95</v>
      </c>
      <c r="AU99" s="109">
        <f>CO99*POLICY!$K96</f>
        <v>54.200503506563571</v>
      </c>
      <c r="AV99" s="109">
        <f>CP99*POLICY!$K96</f>
        <v>45.423680436628935</v>
      </c>
      <c r="AW99" s="109">
        <f>CQ99*POLICY!$K96</f>
        <v>0</v>
      </c>
      <c r="AX99" s="109">
        <f>CR99*POLICY!$K96</f>
        <v>0</v>
      </c>
      <c r="AY99" s="109">
        <f>CS99*POLICY!$K96</f>
        <v>0</v>
      </c>
      <c r="AZ99" s="109">
        <f>CT99*POLICY!$K96</f>
        <v>12.438823529411765</v>
      </c>
      <c r="BA99" s="109">
        <f>CU99*POLICY!$K96</f>
        <v>0</v>
      </c>
      <c r="BB99" s="109">
        <f>CV99*POLICY!$K96</f>
        <v>27.828190085068936</v>
      </c>
      <c r="BC99" s="109">
        <f>CW99*POLICY!$K96</f>
        <v>44.802052091554856</v>
      </c>
      <c r="BD99" s="109">
        <f>CX99*POLICY!$K96</f>
        <v>0</v>
      </c>
      <c r="BE99" s="109">
        <f>CY99*POLICY!$K96</f>
        <v>0</v>
      </c>
      <c r="BF99" s="109">
        <f>CZ99*POLICY!$K96</f>
        <v>0</v>
      </c>
      <c r="BG99" s="109">
        <f>DA99*POLICY!$K96</f>
        <v>1.43</v>
      </c>
      <c r="BH99" s="109">
        <f>DB99*POLICY!$K96</f>
        <v>7.0056814573267552</v>
      </c>
      <c r="BI99" s="109">
        <f>DC99*POLICY!$K96</f>
        <v>279.59731543624162</v>
      </c>
      <c r="BJ99" s="109">
        <f>DD99*POLICY!$K96</f>
        <v>0</v>
      </c>
      <c r="BK99" s="109">
        <f>DE99*POLICY!$K96</f>
        <v>0</v>
      </c>
      <c r="BL99" s="109">
        <f>DF99*POLICY!$K96</f>
        <v>0</v>
      </c>
      <c r="BM99" s="109">
        <f>DG99*POLICY!$K96</f>
        <v>0</v>
      </c>
      <c r="BN99" s="109">
        <f>DH99*POLICY!$K96</f>
        <v>36.692034315349581</v>
      </c>
      <c r="BO99" s="109">
        <f>DI99*POLICY!$K96</f>
        <v>27.318988666085442</v>
      </c>
      <c r="BP99" s="109">
        <f>DJ99*POLICY!$K96</f>
        <v>0</v>
      </c>
      <c r="BQ99" s="109">
        <f>DK99*POLICY!$K96</f>
        <v>41.071180113684562</v>
      </c>
      <c r="BR99" s="109">
        <f>DL99*POLICY!$K96</f>
        <v>0</v>
      </c>
      <c r="BS99" s="109">
        <f>DM99*POLICY!$K96</f>
        <v>0</v>
      </c>
      <c r="BT99" s="109">
        <f>DN99*POLICY!$K96</f>
        <v>0</v>
      </c>
      <c r="BU99" s="109">
        <f>DO99*POLICY!$K96</f>
        <v>0</v>
      </c>
      <c r="BV99" s="109">
        <f>DP99*POLICY!$K96</f>
        <v>0</v>
      </c>
      <c r="BW99" s="109">
        <f>DQ99*POLICY!$K96</f>
        <v>0</v>
      </c>
      <c r="BX99" s="109">
        <f>DR99*POLICY!$K96</f>
        <v>33.291244911431399</v>
      </c>
      <c r="BY99" s="109">
        <f>DS99*POLICY!$K96</f>
        <v>23.362499999999997</v>
      </c>
      <c r="BZ99" s="109">
        <f>DT99*POLICY!$K96</f>
        <v>0</v>
      </c>
      <c r="CA99" s="109">
        <f>DU99*POLICY!$K96</f>
        <v>10.017543859649123</v>
      </c>
      <c r="CB99" s="109">
        <f>DV99*POLICY!$K96</f>
        <v>0</v>
      </c>
      <c r="CC99" s="109">
        <f>DW99*POLICY!$K96</f>
        <v>1.39</v>
      </c>
      <c r="CD99" s="109">
        <f>DX99*POLICY!$K96</f>
        <v>2.02</v>
      </c>
      <c r="CE99" s="109">
        <f>DY99*POLICY!$K96</f>
        <v>3.91</v>
      </c>
      <c r="CF99" s="109">
        <f>DZ99*POLICY!$K96</f>
        <v>1.38</v>
      </c>
      <c r="CG99" s="109">
        <f>EA99*POLICY!$K96</f>
        <v>14</v>
      </c>
      <c r="CH99" s="109">
        <f>EB99*POLICY!$K96</f>
        <v>0</v>
      </c>
      <c r="CI99" s="185">
        <f>EC99*POLICY!$K96</f>
        <v>0</v>
      </c>
      <c r="CJ99" s="109"/>
      <c r="CK99" t="s">
        <v>372</v>
      </c>
      <c r="CL99" s="14" t="s">
        <v>189</v>
      </c>
      <c r="CM99" s="22">
        <v>15</v>
      </c>
      <c r="CN99" s="23">
        <v>95</v>
      </c>
      <c r="CO99" s="200">
        <v>54.200503506563571</v>
      </c>
      <c r="CP99" s="200">
        <v>45.423680436628935</v>
      </c>
      <c r="CQ99" s="200">
        <v>0</v>
      </c>
      <c r="CR99" s="200">
        <v>0</v>
      </c>
      <c r="CS99" s="200">
        <v>0</v>
      </c>
      <c r="CT99" s="200">
        <v>12.438823529411765</v>
      </c>
      <c r="CU99" s="200">
        <v>0</v>
      </c>
      <c r="CV99" s="200">
        <v>27.828190085068936</v>
      </c>
      <c r="CW99" s="200">
        <v>44.802052091554856</v>
      </c>
      <c r="CX99" s="200">
        <v>0</v>
      </c>
      <c r="CY99" s="200">
        <v>0</v>
      </c>
      <c r="CZ99" s="200">
        <v>0</v>
      </c>
      <c r="DA99" s="200">
        <v>1.43</v>
      </c>
      <c r="DB99" s="200">
        <v>7.0056814573267552</v>
      </c>
      <c r="DC99" s="200">
        <v>279.59731543624162</v>
      </c>
      <c r="DD99" s="200">
        <v>0</v>
      </c>
      <c r="DE99" s="200">
        <v>0</v>
      </c>
      <c r="DF99" s="200">
        <v>0</v>
      </c>
      <c r="DG99" s="200">
        <v>0</v>
      </c>
      <c r="DH99" s="200">
        <v>36.692034315349581</v>
      </c>
      <c r="DI99" s="200">
        <v>27.318988666085442</v>
      </c>
      <c r="DJ99" s="200">
        <v>0</v>
      </c>
      <c r="DK99" s="200">
        <v>41.071180113684562</v>
      </c>
      <c r="DL99" s="200">
        <v>0</v>
      </c>
      <c r="DM99" s="200">
        <v>0</v>
      </c>
      <c r="DN99" s="200">
        <v>0</v>
      </c>
      <c r="DO99" s="200">
        <v>0</v>
      </c>
      <c r="DP99" s="200">
        <v>0</v>
      </c>
      <c r="DQ99" s="200">
        <v>0</v>
      </c>
      <c r="DR99" s="200">
        <v>33.291244911431399</v>
      </c>
      <c r="DS99" s="200">
        <v>23.362499999999997</v>
      </c>
      <c r="DT99" s="200">
        <v>0</v>
      </c>
      <c r="DU99" s="200">
        <v>10.017543859649123</v>
      </c>
      <c r="DV99" s="200">
        <v>0</v>
      </c>
      <c r="DW99" s="200">
        <v>1.39</v>
      </c>
      <c r="DX99" s="200">
        <v>2.02</v>
      </c>
      <c r="DY99" s="200">
        <v>3.91</v>
      </c>
      <c r="DZ99" s="200">
        <v>1.38</v>
      </c>
      <c r="EA99" s="200">
        <v>14</v>
      </c>
      <c r="EB99" s="200">
        <v>0</v>
      </c>
      <c r="EC99" s="200">
        <v>0</v>
      </c>
    </row>
    <row r="100" spans="1:133" x14ac:dyDescent="0.2">
      <c r="A100" s="69"/>
      <c r="B100" s="62"/>
      <c r="C100" s="110">
        <v>96</v>
      </c>
      <c r="D100" s="109">
        <v>54.200503506563571</v>
      </c>
      <c r="E100" s="109">
        <v>45.423680436628935</v>
      </c>
      <c r="F100" s="109">
        <v>0</v>
      </c>
      <c r="G100" s="109">
        <v>0</v>
      </c>
      <c r="H100" s="109">
        <v>0</v>
      </c>
      <c r="I100" s="109">
        <v>12.438823529411765</v>
      </c>
      <c r="J100" s="109">
        <v>0</v>
      </c>
      <c r="K100" s="109">
        <v>27.828190085068936</v>
      </c>
      <c r="L100" s="109">
        <v>44.802052091554856</v>
      </c>
      <c r="M100" s="109">
        <v>0</v>
      </c>
      <c r="N100" s="109">
        <v>0</v>
      </c>
      <c r="O100" s="109">
        <v>0</v>
      </c>
      <c r="P100" s="109">
        <v>1.43</v>
      </c>
      <c r="Q100" s="109">
        <v>7.0056814573267552</v>
      </c>
      <c r="R100" s="109">
        <v>279.59731543624162</v>
      </c>
      <c r="S100" s="109">
        <v>0</v>
      </c>
      <c r="T100" s="109">
        <v>0</v>
      </c>
      <c r="U100" s="109">
        <v>0</v>
      </c>
      <c r="V100" s="109">
        <v>0</v>
      </c>
      <c r="W100" s="109">
        <v>36.692034315349581</v>
      </c>
      <c r="X100" s="109">
        <v>27.318988666085442</v>
      </c>
      <c r="Y100" s="109">
        <v>0</v>
      </c>
      <c r="Z100" s="109">
        <v>41.071180113684562</v>
      </c>
      <c r="AA100" s="109">
        <v>0</v>
      </c>
      <c r="AB100" s="109">
        <v>0</v>
      </c>
      <c r="AC100" s="109">
        <v>0</v>
      </c>
      <c r="AD100" s="109">
        <v>0</v>
      </c>
      <c r="AE100" s="109">
        <v>0</v>
      </c>
      <c r="AF100" s="109">
        <v>0</v>
      </c>
      <c r="AG100" s="109">
        <v>33.291244911431399</v>
      </c>
      <c r="AH100" s="109">
        <v>23.362499999999997</v>
      </c>
      <c r="AI100" s="109">
        <v>0</v>
      </c>
      <c r="AJ100" s="109">
        <v>10.017543859649123</v>
      </c>
      <c r="AK100" s="109">
        <v>0</v>
      </c>
      <c r="AL100" s="109">
        <v>1.39</v>
      </c>
      <c r="AM100" s="109">
        <v>2.02</v>
      </c>
      <c r="AN100" s="109">
        <v>3.91</v>
      </c>
      <c r="AO100" s="109">
        <v>1.38</v>
      </c>
      <c r="AP100" s="109">
        <v>14</v>
      </c>
      <c r="AQ100" s="109">
        <v>0</v>
      </c>
      <c r="AR100" s="185">
        <v>0</v>
      </c>
      <c r="AS100" s="109"/>
      <c r="AT100" s="184">
        <v>96</v>
      </c>
      <c r="AU100" s="109">
        <f>CO100*POLICY!$K97</f>
        <v>54.200503506563571</v>
      </c>
      <c r="AV100" s="109">
        <f>CP100*POLICY!$K97</f>
        <v>45.423680436628935</v>
      </c>
      <c r="AW100" s="109">
        <f>CQ100*POLICY!$K97</f>
        <v>0</v>
      </c>
      <c r="AX100" s="109">
        <f>CR100*POLICY!$K97</f>
        <v>0</v>
      </c>
      <c r="AY100" s="109">
        <f>CS100*POLICY!$K97</f>
        <v>0</v>
      </c>
      <c r="AZ100" s="109">
        <f>CT100*POLICY!$K97</f>
        <v>12.438823529411765</v>
      </c>
      <c r="BA100" s="109">
        <f>CU100*POLICY!$K97</f>
        <v>0</v>
      </c>
      <c r="BB100" s="109">
        <f>CV100*POLICY!$K97</f>
        <v>27.828190085068936</v>
      </c>
      <c r="BC100" s="109">
        <f>CW100*POLICY!$K97</f>
        <v>44.802052091554856</v>
      </c>
      <c r="BD100" s="109">
        <f>CX100*POLICY!$K97</f>
        <v>0</v>
      </c>
      <c r="BE100" s="109">
        <f>CY100*POLICY!$K97</f>
        <v>0</v>
      </c>
      <c r="BF100" s="109">
        <f>CZ100*POLICY!$K97</f>
        <v>0</v>
      </c>
      <c r="BG100" s="109">
        <f>DA100*POLICY!$K97</f>
        <v>1.43</v>
      </c>
      <c r="BH100" s="109">
        <f>DB100*POLICY!$K97</f>
        <v>7.0056814573267552</v>
      </c>
      <c r="BI100" s="109">
        <f>DC100*POLICY!$K97</f>
        <v>279.59731543624162</v>
      </c>
      <c r="BJ100" s="109">
        <f>DD100*POLICY!$K97</f>
        <v>0</v>
      </c>
      <c r="BK100" s="109">
        <f>DE100*POLICY!$K97</f>
        <v>0</v>
      </c>
      <c r="BL100" s="109">
        <f>DF100*POLICY!$K97</f>
        <v>0</v>
      </c>
      <c r="BM100" s="109">
        <f>DG100*POLICY!$K97</f>
        <v>0</v>
      </c>
      <c r="BN100" s="109">
        <f>DH100*POLICY!$K97</f>
        <v>36.692034315349581</v>
      </c>
      <c r="BO100" s="109">
        <f>DI100*POLICY!$K97</f>
        <v>27.318988666085442</v>
      </c>
      <c r="BP100" s="109">
        <f>DJ100*POLICY!$K97</f>
        <v>0</v>
      </c>
      <c r="BQ100" s="109">
        <f>DK100*POLICY!$K97</f>
        <v>41.071180113684562</v>
      </c>
      <c r="BR100" s="109">
        <f>DL100*POLICY!$K97</f>
        <v>0</v>
      </c>
      <c r="BS100" s="109">
        <f>DM100*POLICY!$K97</f>
        <v>0</v>
      </c>
      <c r="BT100" s="109">
        <f>DN100*POLICY!$K97</f>
        <v>0</v>
      </c>
      <c r="BU100" s="109">
        <f>DO100*POLICY!$K97</f>
        <v>0</v>
      </c>
      <c r="BV100" s="109">
        <f>DP100*POLICY!$K97</f>
        <v>0</v>
      </c>
      <c r="BW100" s="109">
        <f>DQ100*POLICY!$K97</f>
        <v>0</v>
      </c>
      <c r="BX100" s="109">
        <f>DR100*POLICY!$K97</f>
        <v>33.291244911431399</v>
      </c>
      <c r="BY100" s="109">
        <f>DS100*POLICY!$K97</f>
        <v>23.362499999999997</v>
      </c>
      <c r="BZ100" s="109">
        <f>DT100*POLICY!$K97</f>
        <v>0</v>
      </c>
      <c r="CA100" s="109">
        <f>DU100*POLICY!$K97</f>
        <v>10.017543859649123</v>
      </c>
      <c r="CB100" s="109">
        <f>DV100*POLICY!$K97</f>
        <v>0</v>
      </c>
      <c r="CC100" s="109">
        <f>DW100*POLICY!$K97</f>
        <v>1.39</v>
      </c>
      <c r="CD100" s="109">
        <f>DX100*POLICY!$K97</f>
        <v>2.02</v>
      </c>
      <c r="CE100" s="109">
        <f>DY100*POLICY!$K97</f>
        <v>3.91</v>
      </c>
      <c r="CF100" s="109">
        <f>DZ100*POLICY!$K97</f>
        <v>1.38</v>
      </c>
      <c r="CG100" s="109">
        <f>EA100*POLICY!$K97</f>
        <v>14</v>
      </c>
      <c r="CH100" s="109">
        <f>EB100*POLICY!$K97</f>
        <v>0</v>
      </c>
      <c r="CI100" s="185">
        <f>EC100*POLICY!$K97</f>
        <v>0</v>
      </c>
      <c r="CJ100" s="109"/>
      <c r="CK100" t="s">
        <v>373</v>
      </c>
      <c r="CL100" s="14" t="s">
        <v>189</v>
      </c>
      <c r="CM100" s="22">
        <v>15</v>
      </c>
      <c r="CN100" s="23">
        <v>96</v>
      </c>
      <c r="CO100" s="200">
        <v>54.200503506563571</v>
      </c>
      <c r="CP100" s="200">
        <v>45.423680436628935</v>
      </c>
      <c r="CQ100" s="200">
        <v>0</v>
      </c>
      <c r="CR100" s="200">
        <v>0</v>
      </c>
      <c r="CS100" s="200">
        <v>0</v>
      </c>
      <c r="CT100" s="200">
        <v>12.438823529411765</v>
      </c>
      <c r="CU100" s="200">
        <v>0</v>
      </c>
      <c r="CV100" s="200">
        <v>27.828190085068936</v>
      </c>
      <c r="CW100" s="200">
        <v>44.802052091554856</v>
      </c>
      <c r="CX100" s="200">
        <v>0</v>
      </c>
      <c r="CY100" s="200">
        <v>0</v>
      </c>
      <c r="CZ100" s="200">
        <v>0</v>
      </c>
      <c r="DA100" s="200">
        <v>1.43</v>
      </c>
      <c r="DB100" s="200">
        <v>7.0056814573267552</v>
      </c>
      <c r="DC100" s="200">
        <v>279.59731543624162</v>
      </c>
      <c r="DD100" s="200">
        <v>0</v>
      </c>
      <c r="DE100" s="200">
        <v>0</v>
      </c>
      <c r="DF100" s="200">
        <v>0</v>
      </c>
      <c r="DG100" s="200">
        <v>0</v>
      </c>
      <c r="DH100" s="200">
        <v>36.692034315349581</v>
      </c>
      <c r="DI100" s="200">
        <v>27.318988666085442</v>
      </c>
      <c r="DJ100" s="200">
        <v>0</v>
      </c>
      <c r="DK100" s="200">
        <v>41.071180113684562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33.291244911431399</v>
      </c>
      <c r="DS100" s="200">
        <v>23.362499999999997</v>
      </c>
      <c r="DT100" s="200">
        <v>0</v>
      </c>
      <c r="DU100" s="200">
        <v>10.017543859649123</v>
      </c>
      <c r="DV100" s="200">
        <v>0</v>
      </c>
      <c r="DW100" s="200">
        <v>1.39</v>
      </c>
      <c r="DX100" s="200">
        <v>2.02</v>
      </c>
      <c r="DY100" s="200">
        <v>3.91</v>
      </c>
      <c r="DZ100" s="200">
        <v>1.38</v>
      </c>
      <c r="EA100" s="200">
        <v>14</v>
      </c>
      <c r="EB100" s="200">
        <v>0</v>
      </c>
      <c r="EC100" s="200">
        <v>0</v>
      </c>
    </row>
    <row r="101" spans="1:133" x14ac:dyDescent="0.2">
      <c r="A101" s="69"/>
      <c r="B101" s="62"/>
      <c r="C101" s="110">
        <v>97</v>
      </c>
      <c r="D101" s="109">
        <v>54.200503506563571</v>
      </c>
      <c r="E101" s="109">
        <v>45.423680436628935</v>
      </c>
      <c r="F101" s="109">
        <v>0</v>
      </c>
      <c r="G101" s="109">
        <v>0</v>
      </c>
      <c r="H101" s="109">
        <v>0</v>
      </c>
      <c r="I101" s="109">
        <v>12.438823529411765</v>
      </c>
      <c r="J101" s="109">
        <v>0</v>
      </c>
      <c r="K101" s="109">
        <v>27.828190085068936</v>
      </c>
      <c r="L101" s="109">
        <v>44.802052091554856</v>
      </c>
      <c r="M101" s="109">
        <v>0</v>
      </c>
      <c r="N101" s="109">
        <v>0</v>
      </c>
      <c r="O101" s="109">
        <v>0</v>
      </c>
      <c r="P101" s="109">
        <v>1.43</v>
      </c>
      <c r="Q101" s="109">
        <v>7.0056814573267552</v>
      </c>
      <c r="R101" s="109">
        <v>279.59731543624162</v>
      </c>
      <c r="S101" s="109">
        <v>0</v>
      </c>
      <c r="T101" s="109">
        <v>0</v>
      </c>
      <c r="U101" s="109">
        <v>0</v>
      </c>
      <c r="V101" s="109">
        <v>0</v>
      </c>
      <c r="W101" s="109">
        <v>36.692034315349581</v>
      </c>
      <c r="X101" s="109">
        <v>27.318988666085442</v>
      </c>
      <c r="Y101" s="109">
        <v>0</v>
      </c>
      <c r="Z101" s="109">
        <v>41.071180113684562</v>
      </c>
      <c r="AA101" s="109">
        <v>0</v>
      </c>
      <c r="AB101" s="109">
        <v>0</v>
      </c>
      <c r="AC101" s="109">
        <v>0</v>
      </c>
      <c r="AD101" s="109">
        <v>0</v>
      </c>
      <c r="AE101" s="109">
        <v>0</v>
      </c>
      <c r="AF101" s="109">
        <v>0</v>
      </c>
      <c r="AG101" s="109">
        <v>33.291244911431399</v>
      </c>
      <c r="AH101" s="109">
        <v>23.362499999999997</v>
      </c>
      <c r="AI101" s="109">
        <v>0</v>
      </c>
      <c r="AJ101" s="109">
        <v>10.017543859649123</v>
      </c>
      <c r="AK101" s="109">
        <v>0</v>
      </c>
      <c r="AL101" s="109">
        <v>1.39</v>
      </c>
      <c r="AM101" s="109">
        <v>2.02</v>
      </c>
      <c r="AN101" s="109">
        <v>3.91</v>
      </c>
      <c r="AO101" s="109">
        <v>1.38</v>
      </c>
      <c r="AP101" s="109">
        <v>14</v>
      </c>
      <c r="AQ101" s="109">
        <v>0</v>
      </c>
      <c r="AR101" s="185">
        <v>0</v>
      </c>
      <c r="AS101" s="109"/>
      <c r="AT101" s="184">
        <v>97</v>
      </c>
      <c r="AU101" s="109">
        <f>CO101*POLICY!$K98</f>
        <v>54.200503506563571</v>
      </c>
      <c r="AV101" s="109">
        <f>CP101*POLICY!$K98</f>
        <v>45.423680436628935</v>
      </c>
      <c r="AW101" s="109">
        <f>CQ101*POLICY!$K98</f>
        <v>0</v>
      </c>
      <c r="AX101" s="109">
        <f>CR101*POLICY!$K98</f>
        <v>0</v>
      </c>
      <c r="AY101" s="109">
        <f>CS101*POLICY!$K98</f>
        <v>0</v>
      </c>
      <c r="AZ101" s="109">
        <f>CT101*POLICY!$K98</f>
        <v>12.438823529411765</v>
      </c>
      <c r="BA101" s="109">
        <f>CU101*POLICY!$K98</f>
        <v>0</v>
      </c>
      <c r="BB101" s="109">
        <f>CV101*POLICY!$K98</f>
        <v>27.828190085068936</v>
      </c>
      <c r="BC101" s="109">
        <f>CW101*POLICY!$K98</f>
        <v>44.802052091554856</v>
      </c>
      <c r="BD101" s="109">
        <f>CX101*POLICY!$K98</f>
        <v>0</v>
      </c>
      <c r="BE101" s="109">
        <f>CY101*POLICY!$K98</f>
        <v>0</v>
      </c>
      <c r="BF101" s="109">
        <f>CZ101*POLICY!$K98</f>
        <v>0</v>
      </c>
      <c r="BG101" s="109">
        <f>DA101*POLICY!$K98</f>
        <v>1.43</v>
      </c>
      <c r="BH101" s="109">
        <f>DB101*POLICY!$K98</f>
        <v>7.0056814573267552</v>
      </c>
      <c r="BI101" s="109">
        <f>DC101*POLICY!$K98</f>
        <v>279.59731543624162</v>
      </c>
      <c r="BJ101" s="109">
        <f>DD101*POLICY!$K98</f>
        <v>0</v>
      </c>
      <c r="BK101" s="109">
        <f>DE101*POLICY!$K98</f>
        <v>0</v>
      </c>
      <c r="BL101" s="109">
        <f>DF101*POLICY!$K98</f>
        <v>0</v>
      </c>
      <c r="BM101" s="109">
        <f>DG101*POLICY!$K98</f>
        <v>0</v>
      </c>
      <c r="BN101" s="109">
        <f>DH101*POLICY!$K98</f>
        <v>36.692034315349581</v>
      </c>
      <c r="BO101" s="109">
        <f>DI101*POLICY!$K98</f>
        <v>27.318988666085442</v>
      </c>
      <c r="BP101" s="109">
        <f>DJ101*POLICY!$K98</f>
        <v>0</v>
      </c>
      <c r="BQ101" s="109">
        <f>DK101*POLICY!$K98</f>
        <v>41.071180113684562</v>
      </c>
      <c r="BR101" s="109">
        <f>DL101*POLICY!$K98</f>
        <v>0</v>
      </c>
      <c r="BS101" s="109">
        <f>DM101*POLICY!$K98</f>
        <v>0</v>
      </c>
      <c r="BT101" s="109">
        <f>DN101*POLICY!$K98</f>
        <v>0</v>
      </c>
      <c r="BU101" s="109">
        <f>DO101*POLICY!$K98</f>
        <v>0</v>
      </c>
      <c r="BV101" s="109">
        <f>DP101*POLICY!$K98</f>
        <v>0</v>
      </c>
      <c r="BW101" s="109">
        <f>DQ101*POLICY!$K98</f>
        <v>0</v>
      </c>
      <c r="BX101" s="109">
        <f>DR101*POLICY!$K98</f>
        <v>33.291244911431399</v>
      </c>
      <c r="BY101" s="109">
        <f>DS101*POLICY!$K98</f>
        <v>23.362499999999997</v>
      </c>
      <c r="BZ101" s="109">
        <f>DT101*POLICY!$K98</f>
        <v>0</v>
      </c>
      <c r="CA101" s="109">
        <f>DU101*POLICY!$K98</f>
        <v>10.017543859649123</v>
      </c>
      <c r="CB101" s="109">
        <f>DV101*POLICY!$K98</f>
        <v>0</v>
      </c>
      <c r="CC101" s="109">
        <f>DW101*POLICY!$K98</f>
        <v>1.39</v>
      </c>
      <c r="CD101" s="109">
        <f>DX101*POLICY!$K98</f>
        <v>2.02</v>
      </c>
      <c r="CE101" s="109">
        <f>DY101*POLICY!$K98</f>
        <v>3.91</v>
      </c>
      <c r="CF101" s="109">
        <f>DZ101*POLICY!$K98</f>
        <v>1.38</v>
      </c>
      <c r="CG101" s="109">
        <f>EA101*POLICY!$K98</f>
        <v>14</v>
      </c>
      <c r="CH101" s="109">
        <f>EB101*POLICY!$K98</f>
        <v>0</v>
      </c>
      <c r="CI101" s="185">
        <f>EC101*POLICY!$K98</f>
        <v>0</v>
      </c>
      <c r="CJ101" s="109"/>
      <c r="CK101" t="s">
        <v>374</v>
      </c>
      <c r="CL101" s="14" t="s">
        <v>189</v>
      </c>
      <c r="CM101" s="22">
        <v>15</v>
      </c>
      <c r="CN101" s="23">
        <v>97</v>
      </c>
      <c r="CO101" s="200">
        <v>54.200503506563571</v>
      </c>
      <c r="CP101" s="200">
        <v>45.423680436628935</v>
      </c>
      <c r="CQ101" s="200">
        <v>0</v>
      </c>
      <c r="CR101" s="200">
        <v>0</v>
      </c>
      <c r="CS101" s="200">
        <v>0</v>
      </c>
      <c r="CT101" s="200">
        <v>12.438823529411765</v>
      </c>
      <c r="CU101" s="200">
        <v>0</v>
      </c>
      <c r="CV101" s="200">
        <v>27.828190085068936</v>
      </c>
      <c r="CW101" s="200">
        <v>44.802052091554856</v>
      </c>
      <c r="CX101" s="200">
        <v>0</v>
      </c>
      <c r="CY101" s="200">
        <v>0</v>
      </c>
      <c r="CZ101" s="200">
        <v>0</v>
      </c>
      <c r="DA101" s="200">
        <v>1.43</v>
      </c>
      <c r="DB101" s="200">
        <v>7.0056814573267552</v>
      </c>
      <c r="DC101" s="200">
        <v>279.59731543624162</v>
      </c>
      <c r="DD101" s="200">
        <v>0</v>
      </c>
      <c r="DE101" s="200">
        <v>0</v>
      </c>
      <c r="DF101" s="200">
        <v>0</v>
      </c>
      <c r="DG101" s="200">
        <v>0</v>
      </c>
      <c r="DH101" s="200">
        <v>36.692034315349581</v>
      </c>
      <c r="DI101" s="200">
        <v>27.318988666085442</v>
      </c>
      <c r="DJ101" s="200">
        <v>0</v>
      </c>
      <c r="DK101" s="200">
        <v>41.071180113684562</v>
      </c>
      <c r="DL101" s="200">
        <v>0</v>
      </c>
      <c r="DM101" s="200">
        <v>0</v>
      </c>
      <c r="DN101" s="200">
        <v>0</v>
      </c>
      <c r="DO101" s="200">
        <v>0</v>
      </c>
      <c r="DP101" s="200">
        <v>0</v>
      </c>
      <c r="DQ101" s="200">
        <v>0</v>
      </c>
      <c r="DR101" s="200">
        <v>33.291244911431399</v>
      </c>
      <c r="DS101" s="200">
        <v>23.362499999999997</v>
      </c>
      <c r="DT101" s="200">
        <v>0</v>
      </c>
      <c r="DU101" s="200">
        <v>10.017543859649123</v>
      </c>
      <c r="DV101" s="200">
        <v>0</v>
      </c>
      <c r="DW101" s="200">
        <v>1.39</v>
      </c>
      <c r="DX101" s="200">
        <v>2.02</v>
      </c>
      <c r="DY101" s="200">
        <v>3.91</v>
      </c>
      <c r="DZ101" s="200">
        <v>1.38</v>
      </c>
      <c r="EA101" s="200">
        <v>14</v>
      </c>
      <c r="EB101" s="200">
        <v>0</v>
      </c>
      <c r="EC101" s="200">
        <v>0</v>
      </c>
    </row>
    <row r="102" spans="1:133" x14ac:dyDescent="0.2">
      <c r="A102" s="69"/>
      <c r="B102" s="62"/>
      <c r="C102" s="110">
        <v>98</v>
      </c>
      <c r="D102" s="109">
        <v>54.200503506563571</v>
      </c>
      <c r="E102" s="109">
        <v>45.423680436628935</v>
      </c>
      <c r="F102" s="109">
        <v>0</v>
      </c>
      <c r="G102" s="109">
        <v>0</v>
      </c>
      <c r="H102" s="109">
        <v>0</v>
      </c>
      <c r="I102" s="109">
        <v>12.438823529411765</v>
      </c>
      <c r="J102" s="109">
        <v>0</v>
      </c>
      <c r="K102" s="109">
        <v>27.828190085068936</v>
      </c>
      <c r="L102" s="109">
        <v>44.802052091554856</v>
      </c>
      <c r="M102" s="109">
        <v>0</v>
      </c>
      <c r="N102" s="109">
        <v>0</v>
      </c>
      <c r="O102" s="109">
        <v>0</v>
      </c>
      <c r="P102" s="109">
        <v>1.43</v>
      </c>
      <c r="Q102" s="109">
        <v>7.0056814573267552</v>
      </c>
      <c r="R102" s="109">
        <v>279.59731543624162</v>
      </c>
      <c r="S102" s="109">
        <v>0</v>
      </c>
      <c r="T102" s="109">
        <v>0</v>
      </c>
      <c r="U102" s="109">
        <v>0</v>
      </c>
      <c r="V102" s="109">
        <v>0</v>
      </c>
      <c r="W102" s="109">
        <v>36.692034315349581</v>
      </c>
      <c r="X102" s="109">
        <v>27.318988666085442</v>
      </c>
      <c r="Y102" s="109">
        <v>0</v>
      </c>
      <c r="Z102" s="109">
        <v>41.071180113684562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33.291244911431399</v>
      </c>
      <c r="AH102" s="109">
        <v>23.362499999999997</v>
      </c>
      <c r="AI102" s="109">
        <v>0</v>
      </c>
      <c r="AJ102" s="109">
        <v>10.017543859649123</v>
      </c>
      <c r="AK102" s="109">
        <v>0</v>
      </c>
      <c r="AL102" s="109">
        <v>1.39</v>
      </c>
      <c r="AM102" s="109">
        <v>2.02</v>
      </c>
      <c r="AN102" s="109">
        <v>3.91</v>
      </c>
      <c r="AO102" s="109">
        <v>1.38</v>
      </c>
      <c r="AP102" s="109">
        <v>14</v>
      </c>
      <c r="AQ102" s="109">
        <v>0</v>
      </c>
      <c r="AR102" s="185">
        <v>0</v>
      </c>
      <c r="AS102" s="109"/>
      <c r="AT102" s="184">
        <v>98</v>
      </c>
      <c r="AU102" s="109">
        <f>CO102*POLICY!$K99</f>
        <v>54.200503506563571</v>
      </c>
      <c r="AV102" s="109">
        <f>CP102*POLICY!$K99</f>
        <v>45.423680436628935</v>
      </c>
      <c r="AW102" s="109">
        <f>CQ102*POLICY!$K99</f>
        <v>0</v>
      </c>
      <c r="AX102" s="109">
        <f>CR102*POLICY!$K99</f>
        <v>0</v>
      </c>
      <c r="AY102" s="109">
        <f>CS102*POLICY!$K99</f>
        <v>0</v>
      </c>
      <c r="AZ102" s="109">
        <f>CT102*POLICY!$K99</f>
        <v>12.438823529411765</v>
      </c>
      <c r="BA102" s="109">
        <f>CU102*POLICY!$K99</f>
        <v>0</v>
      </c>
      <c r="BB102" s="109">
        <f>CV102*POLICY!$K99</f>
        <v>27.828190085068936</v>
      </c>
      <c r="BC102" s="109">
        <f>CW102*POLICY!$K99</f>
        <v>44.802052091554856</v>
      </c>
      <c r="BD102" s="109">
        <f>CX102*POLICY!$K99</f>
        <v>0</v>
      </c>
      <c r="BE102" s="109">
        <f>CY102*POLICY!$K99</f>
        <v>0</v>
      </c>
      <c r="BF102" s="109">
        <f>CZ102*POLICY!$K99</f>
        <v>0</v>
      </c>
      <c r="BG102" s="109">
        <f>DA102*POLICY!$K99</f>
        <v>1.43</v>
      </c>
      <c r="BH102" s="109">
        <f>DB102*POLICY!$K99</f>
        <v>7.0056814573267552</v>
      </c>
      <c r="BI102" s="109">
        <f>DC102*POLICY!$K99</f>
        <v>279.59731543624162</v>
      </c>
      <c r="BJ102" s="109">
        <f>DD102*POLICY!$K99</f>
        <v>0</v>
      </c>
      <c r="BK102" s="109">
        <f>DE102*POLICY!$K99</f>
        <v>0</v>
      </c>
      <c r="BL102" s="109">
        <f>DF102*POLICY!$K99</f>
        <v>0</v>
      </c>
      <c r="BM102" s="109">
        <f>DG102*POLICY!$K99</f>
        <v>0</v>
      </c>
      <c r="BN102" s="109">
        <f>DH102*POLICY!$K99</f>
        <v>36.692034315349581</v>
      </c>
      <c r="BO102" s="109">
        <f>DI102*POLICY!$K99</f>
        <v>27.318988666085442</v>
      </c>
      <c r="BP102" s="109">
        <f>DJ102*POLICY!$K99</f>
        <v>0</v>
      </c>
      <c r="BQ102" s="109">
        <f>DK102*POLICY!$K99</f>
        <v>41.071180113684562</v>
      </c>
      <c r="BR102" s="109">
        <f>DL102*POLICY!$K99</f>
        <v>0</v>
      </c>
      <c r="BS102" s="109">
        <f>DM102*POLICY!$K99</f>
        <v>0</v>
      </c>
      <c r="BT102" s="109">
        <f>DN102*POLICY!$K99</f>
        <v>0</v>
      </c>
      <c r="BU102" s="109">
        <f>DO102*POLICY!$K99</f>
        <v>0</v>
      </c>
      <c r="BV102" s="109">
        <f>DP102*POLICY!$K99</f>
        <v>0</v>
      </c>
      <c r="BW102" s="109">
        <f>DQ102*POLICY!$K99</f>
        <v>0</v>
      </c>
      <c r="BX102" s="109">
        <f>DR102*POLICY!$K99</f>
        <v>33.291244911431399</v>
      </c>
      <c r="BY102" s="109">
        <f>DS102*POLICY!$K99</f>
        <v>23.362499999999997</v>
      </c>
      <c r="BZ102" s="109">
        <f>DT102*POLICY!$K99</f>
        <v>0</v>
      </c>
      <c r="CA102" s="109">
        <f>DU102*POLICY!$K99</f>
        <v>10.017543859649123</v>
      </c>
      <c r="CB102" s="109">
        <f>DV102*POLICY!$K99</f>
        <v>0</v>
      </c>
      <c r="CC102" s="109">
        <f>DW102*POLICY!$K99</f>
        <v>1.39</v>
      </c>
      <c r="CD102" s="109">
        <f>DX102*POLICY!$K99</f>
        <v>2.02</v>
      </c>
      <c r="CE102" s="109">
        <f>DY102*POLICY!$K99</f>
        <v>3.91</v>
      </c>
      <c r="CF102" s="109">
        <f>DZ102*POLICY!$K99</f>
        <v>1.38</v>
      </c>
      <c r="CG102" s="109">
        <f>EA102*POLICY!$K99</f>
        <v>14</v>
      </c>
      <c r="CH102" s="109">
        <f>EB102*POLICY!$K99</f>
        <v>0</v>
      </c>
      <c r="CI102" s="185">
        <f>EC102*POLICY!$K99</f>
        <v>0</v>
      </c>
      <c r="CJ102" s="109"/>
      <c r="CK102" t="s">
        <v>368</v>
      </c>
      <c r="CL102" s="14" t="s">
        <v>189</v>
      </c>
      <c r="CM102" s="22">
        <v>15</v>
      </c>
      <c r="CN102" s="23">
        <v>98</v>
      </c>
      <c r="CO102" s="200">
        <v>54.200503506563571</v>
      </c>
      <c r="CP102" s="200">
        <v>45.423680436628935</v>
      </c>
      <c r="CQ102" s="200">
        <v>0</v>
      </c>
      <c r="CR102" s="200">
        <v>0</v>
      </c>
      <c r="CS102" s="200">
        <v>0</v>
      </c>
      <c r="CT102" s="200">
        <v>12.438823529411765</v>
      </c>
      <c r="CU102" s="200">
        <v>0</v>
      </c>
      <c r="CV102" s="200">
        <v>27.828190085068936</v>
      </c>
      <c r="CW102" s="200">
        <v>44.802052091554856</v>
      </c>
      <c r="CX102" s="200">
        <v>0</v>
      </c>
      <c r="CY102" s="200">
        <v>0</v>
      </c>
      <c r="CZ102" s="200">
        <v>0</v>
      </c>
      <c r="DA102" s="200">
        <v>1.43</v>
      </c>
      <c r="DB102" s="200">
        <v>7.0056814573267552</v>
      </c>
      <c r="DC102" s="200">
        <v>279.59731543624162</v>
      </c>
      <c r="DD102" s="200">
        <v>0</v>
      </c>
      <c r="DE102" s="200">
        <v>0</v>
      </c>
      <c r="DF102" s="200">
        <v>0</v>
      </c>
      <c r="DG102" s="200">
        <v>0</v>
      </c>
      <c r="DH102" s="200">
        <v>36.692034315349581</v>
      </c>
      <c r="DI102" s="200">
        <v>27.318988666085442</v>
      </c>
      <c r="DJ102" s="200">
        <v>0</v>
      </c>
      <c r="DK102" s="200">
        <v>41.071180113684562</v>
      </c>
      <c r="DL102" s="200">
        <v>0</v>
      </c>
      <c r="DM102" s="200">
        <v>0</v>
      </c>
      <c r="DN102" s="200">
        <v>0</v>
      </c>
      <c r="DO102" s="200">
        <v>0</v>
      </c>
      <c r="DP102" s="200">
        <v>0</v>
      </c>
      <c r="DQ102" s="200">
        <v>0</v>
      </c>
      <c r="DR102" s="200">
        <v>33.291244911431399</v>
      </c>
      <c r="DS102" s="200">
        <v>23.362499999999997</v>
      </c>
      <c r="DT102" s="200">
        <v>0</v>
      </c>
      <c r="DU102" s="200">
        <v>10.017543859649123</v>
      </c>
      <c r="DV102" s="200">
        <v>0</v>
      </c>
      <c r="DW102" s="200">
        <v>1.39</v>
      </c>
      <c r="DX102" s="200">
        <v>2.02</v>
      </c>
      <c r="DY102" s="200">
        <v>3.91</v>
      </c>
      <c r="DZ102" s="200">
        <v>1.38</v>
      </c>
      <c r="EA102" s="200">
        <v>14</v>
      </c>
      <c r="EB102" s="200">
        <v>0</v>
      </c>
      <c r="EC102" s="200">
        <v>0</v>
      </c>
    </row>
    <row r="103" spans="1:133" x14ac:dyDescent="0.2">
      <c r="A103" s="69"/>
      <c r="B103" s="62"/>
      <c r="C103" s="110">
        <v>99</v>
      </c>
      <c r="D103" s="109">
        <v>54.200503506563571</v>
      </c>
      <c r="E103" s="109">
        <v>45.423680436628935</v>
      </c>
      <c r="F103" s="109">
        <v>0</v>
      </c>
      <c r="G103" s="109">
        <v>0</v>
      </c>
      <c r="H103" s="109">
        <v>0</v>
      </c>
      <c r="I103" s="109">
        <v>12.438823529411765</v>
      </c>
      <c r="J103" s="109">
        <v>0</v>
      </c>
      <c r="K103" s="109">
        <v>27.828190085068936</v>
      </c>
      <c r="L103" s="109">
        <v>44.802052091554856</v>
      </c>
      <c r="M103" s="109">
        <v>0</v>
      </c>
      <c r="N103" s="109">
        <v>0</v>
      </c>
      <c r="O103" s="109">
        <v>0</v>
      </c>
      <c r="P103" s="109">
        <v>1.43</v>
      </c>
      <c r="Q103" s="109">
        <v>7.0056814573267552</v>
      </c>
      <c r="R103" s="109">
        <v>279.59731543624162</v>
      </c>
      <c r="S103" s="109">
        <v>0</v>
      </c>
      <c r="T103" s="109">
        <v>0</v>
      </c>
      <c r="U103" s="109">
        <v>0</v>
      </c>
      <c r="V103" s="109">
        <v>0</v>
      </c>
      <c r="W103" s="109">
        <v>36.692034315349581</v>
      </c>
      <c r="X103" s="109">
        <v>27.318988666085442</v>
      </c>
      <c r="Y103" s="109">
        <v>0</v>
      </c>
      <c r="Z103" s="109">
        <v>41.071180113684562</v>
      </c>
      <c r="AA103" s="109">
        <v>0</v>
      </c>
      <c r="AB103" s="109">
        <v>0</v>
      </c>
      <c r="AC103" s="109">
        <v>0</v>
      </c>
      <c r="AD103" s="109">
        <v>0</v>
      </c>
      <c r="AE103" s="109">
        <v>0</v>
      </c>
      <c r="AF103" s="109">
        <v>0</v>
      </c>
      <c r="AG103" s="109">
        <v>33.291244911431399</v>
      </c>
      <c r="AH103" s="109">
        <v>23.362499999999997</v>
      </c>
      <c r="AI103" s="109">
        <v>0</v>
      </c>
      <c r="AJ103" s="109">
        <v>10.017543859649123</v>
      </c>
      <c r="AK103" s="109">
        <v>0</v>
      </c>
      <c r="AL103" s="109">
        <v>1.39</v>
      </c>
      <c r="AM103" s="109">
        <v>2.02</v>
      </c>
      <c r="AN103" s="109">
        <v>3.91</v>
      </c>
      <c r="AO103" s="109">
        <v>1.38</v>
      </c>
      <c r="AP103" s="109">
        <v>14</v>
      </c>
      <c r="AQ103" s="109">
        <v>0</v>
      </c>
      <c r="AR103" s="185">
        <v>0</v>
      </c>
      <c r="AS103" s="109"/>
      <c r="AT103" s="184">
        <v>99</v>
      </c>
      <c r="AU103" s="109">
        <f>CO103*POLICY!$K100</f>
        <v>54.200503506563571</v>
      </c>
      <c r="AV103" s="109">
        <f>CP103*POLICY!$K100</f>
        <v>45.423680436628935</v>
      </c>
      <c r="AW103" s="109">
        <f>CQ103*POLICY!$K100</f>
        <v>0</v>
      </c>
      <c r="AX103" s="109">
        <f>CR103*POLICY!$K100</f>
        <v>0</v>
      </c>
      <c r="AY103" s="109">
        <f>CS103*POLICY!$K100</f>
        <v>0</v>
      </c>
      <c r="AZ103" s="109">
        <f>CT103*POLICY!$K100</f>
        <v>12.438823529411765</v>
      </c>
      <c r="BA103" s="109">
        <f>CU103*POLICY!$K100</f>
        <v>0</v>
      </c>
      <c r="BB103" s="109">
        <f>CV103*POLICY!$K100</f>
        <v>27.828190085068936</v>
      </c>
      <c r="BC103" s="109">
        <f>CW103*POLICY!$K100</f>
        <v>44.802052091554856</v>
      </c>
      <c r="BD103" s="109">
        <f>CX103*POLICY!$K100</f>
        <v>0</v>
      </c>
      <c r="BE103" s="109">
        <f>CY103*POLICY!$K100</f>
        <v>0</v>
      </c>
      <c r="BF103" s="109">
        <f>CZ103*POLICY!$K100</f>
        <v>0</v>
      </c>
      <c r="BG103" s="109">
        <f>DA103*POLICY!$K100</f>
        <v>1.43</v>
      </c>
      <c r="BH103" s="109">
        <f>DB103*POLICY!$K100</f>
        <v>7.0056814573267552</v>
      </c>
      <c r="BI103" s="109">
        <f>DC103*POLICY!$K100</f>
        <v>279.59731543624162</v>
      </c>
      <c r="BJ103" s="109">
        <f>DD103*POLICY!$K100</f>
        <v>0</v>
      </c>
      <c r="BK103" s="109">
        <f>DE103*POLICY!$K100</f>
        <v>0</v>
      </c>
      <c r="BL103" s="109">
        <f>DF103*POLICY!$K100</f>
        <v>0</v>
      </c>
      <c r="BM103" s="109">
        <f>DG103*POLICY!$K100</f>
        <v>0</v>
      </c>
      <c r="BN103" s="109">
        <f>DH103*POLICY!$K100</f>
        <v>36.692034315349581</v>
      </c>
      <c r="BO103" s="109">
        <f>DI103*POLICY!$K100</f>
        <v>27.318988666085442</v>
      </c>
      <c r="BP103" s="109">
        <f>DJ103*POLICY!$K100</f>
        <v>0</v>
      </c>
      <c r="BQ103" s="109">
        <f>DK103*POLICY!$K100</f>
        <v>41.071180113684562</v>
      </c>
      <c r="BR103" s="109">
        <f>DL103*POLICY!$K100</f>
        <v>0</v>
      </c>
      <c r="BS103" s="109">
        <f>DM103*POLICY!$K100</f>
        <v>0</v>
      </c>
      <c r="BT103" s="109">
        <f>DN103*POLICY!$K100</f>
        <v>0</v>
      </c>
      <c r="BU103" s="109">
        <f>DO103*POLICY!$K100</f>
        <v>0</v>
      </c>
      <c r="BV103" s="109">
        <f>DP103*POLICY!$K100</f>
        <v>0</v>
      </c>
      <c r="BW103" s="109">
        <f>DQ103*POLICY!$K100</f>
        <v>0</v>
      </c>
      <c r="BX103" s="109">
        <f>DR103*POLICY!$K100</f>
        <v>33.291244911431399</v>
      </c>
      <c r="BY103" s="109">
        <f>DS103*POLICY!$K100</f>
        <v>23.362499999999997</v>
      </c>
      <c r="BZ103" s="109">
        <f>DT103*POLICY!$K100</f>
        <v>0</v>
      </c>
      <c r="CA103" s="109">
        <f>DU103*POLICY!$K100</f>
        <v>10.017543859649123</v>
      </c>
      <c r="CB103" s="109">
        <f>DV103*POLICY!$K100</f>
        <v>0</v>
      </c>
      <c r="CC103" s="109">
        <f>DW103*POLICY!$K100</f>
        <v>1.39</v>
      </c>
      <c r="CD103" s="109">
        <f>DX103*POLICY!$K100</f>
        <v>2.02</v>
      </c>
      <c r="CE103" s="109">
        <f>DY103*POLICY!$K100</f>
        <v>3.91</v>
      </c>
      <c r="CF103" s="109">
        <f>DZ103*POLICY!$K100</f>
        <v>1.38</v>
      </c>
      <c r="CG103" s="109">
        <f>EA103*POLICY!$K100</f>
        <v>14</v>
      </c>
      <c r="CH103" s="109">
        <f>EB103*POLICY!$K100</f>
        <v>0</v>
      </c>
      <c r="CI103" s="185">
        <f>EC103*POLICY!$K100</f>
        <v>0</v>
      </c>
      <c r="CJ103" s="109"/>
      <c r="CK103" t="s">
        <v>375</v>
      </c>
      <c r="CL103" s="14" t="s">
        <v>189</v>
      </c>
      <c r="CM103" s="22">
        <v>15</v>
      </c>
      <c r="CN103" s="23">
        <v>99</v>
      </c>
      <c r="CO103" s="200">
        <v>54.200503506563571</v>
      </c>
      <c r="CP103" s="200">
        <v>45.423680436628935</v>
      </c>
      <c r="CQ103" s="200">
        <v>0</v>
      </c>
      <c r="CR103" s="200">
        <v>0</v>
      </c>
      <c r="CS103" s="200">
        <v>0</v>
      </c>
      <c r="CT103" s="200">
        <v>12.438823529411765</v>
      </c>
      <c r="CU103" s="200">
        <v>0</v>
      </c>
      <c r="CV103" s="200">
        <v>27.828190085068936</v>
      </c>
      <c r="CW103" s="200">
        <v>44.802052091554856</v>
      </c>
      <c r="CX103" s="200">
        <v>0</v>
      </c>
      <c r="CY103" s="200">
        <v>0</v>
      </c>
      <c r="CZ103" s="200">
        <v>0</v>
      </c>
      <c r="DA103" s="200">
        <v>1.43</v>
      </c>
      <c r="DB103" s="200">
        <v>7.0056814573267552</v>
      </c>
      <c r="DC103" s="200">
        <v>279.59731543624162</v>
      </c>
      <c r="DD103" s="200">
        <v>0</v>
      </c>
      <c r="DE103" s="200">
        <v>0</v>
      </c>
      <c r="DF103" s="200">
        <v>0</v>
      </c>
      <c r="DG103" s="200">
        <v>0</v>
      </c>
      <c r="DH103" s="200">
        <v>36.692034315349581</v>
      </c>
      <c r="DI103" s="200">
        <v>27.318988666085442</v>
      </c>
      <c r="DJ103" s="200">
        <v>0</v>
      </c>
      <c r="DK103" s="200">
        <v>41.071180113684562</v>
      </c>
      <c r="DL103" s="200">
        <v>0</v>
      </c>
      <c r="DM103" s="200">
        <v>0</v>
      </c>
      <c r="DN103" s="200">
        <v>0</v>
      </c>
      <c r="DO103" s="200">
        <v>0</v>
      </c>
      <c r="DP103" s="200">
        <v>0</v>
      </c>
      <c r="DQ103" s="200">
        <v>0</v>
      </c>
      <c r="DR103" s="200">
        <v>33.291244911431399</v>
      </c>
      <c r="DS103" s="200">
        <v>23.362499999999997</v>
      </c>
      <c r="DT103" s="200">
        <v>0</v>
      </c>
      <c r="DU103" s="200">
        <v>10.017543859649123</v>
      </c>
      <c r="DV103" s="200">
        <v>0</v>
      </c>
      <c r="DW103" s="200">
        <v>1.39</v>
      </c>
      <c r="DX103" s="200">
        <v>2.02</v>
      </c>
      <c r="DY103" s="200">
        <v>3.91</v>
      </c>
      <c r="DZ103" s="200">
        <v>1.38</v>
      </c>
      <c r="EA103" s="200">
        <v>14</v>
      </c>
      <c r="EB103" s="200">
        <v>0</v>
      </c>
      <c r="EC103" s="200">
        <v>0</v>
      </c>
    </row>
    <row r="104" spans="1:133" x14ac:dyDescent="0.2">
      <c r="A104" s="69"/>
      <c r="B104" s="62"/>
      <c r="C104" s="110">
        <v>100</v>
      </c>
      <c r="D104" s="109">
        <v>54.200503506563571</v>
      </c>
      <c r="E104" s="109">
        <v>45.423680436628935</v>
      </c>
      <c r="F104" s="109">
        <v>0</v>
      </c>
      <c r="G104" s="109">
        <v>0</v>
      </c>
      <c r="H104" s="109">
        <v>0</v>
      </c>
      <c r="I104" s="109">
        <v>12.438823529411765</v>
      </c>
      <c r="J104" s="109">
        <v>0</v>
      </c>
      <c r="K104" s="109">
        <v>27.828190085068936</v>
      </c>
      <c r="L104" s="109">
        <v>44.802052091554856</v>
      </c>
      <c r="M104" s="109">
        <v>0</v>
      </c>
      <c r="N104" s="109">
        <v>0</v>
      </c>
      <c r="O104" s="109">
        <v>0</v>
      </c>
      <c r="P104" s="109">
        <v>1.43</v>
      </c>
      <c r="Q104" s="109">
        <v>7.0056814573267552</v>
      </c>
      <c r="R104" s="109">
        <v>279.59731543624162</v>
      </c>
      <c r="S104" s="109">
        <v>0</v>
      </c>
      <c r="T104" s="109">
        <v>0</v>
      </c>
      <c r="U104" s="109">
        <v>0</v>
      </c>
      <c r="V104" s="109">
        <v>0</v>
      </c>
      <c r="W104" s="109">
        <v>36.692034315349581</v>
      </c>
      <c r="X104" s="109">
        <v>27.318988666085442</v>
      </c>
      <c r="Y104" s="109">
        <v>0</v>
      </c>
      <c r="Z104" s="109">
        <v>41.071180113684562</v>
      </c>
      <c r="AA104" s="109">
        <v>0</v>
      </c>
      <c r="AB104" s="109">
        <v>0</v>
      </c>
      <c r="AC104" s="109">
        <v>0</v>
      </c>
      <c r="AD104" s="109">
        <v>0</v>
      </c>
      <c r="AE104" s="109">
        <v>0</v>
      </c>
      <c r="AF104" s="109">
        <v>0</v>
      </c>
      <c r="AG104" s="109">
        <v>33.291244911431399</v>
      </c>
      <c r="AH104" s="109">
        <v>23.362499999999997</v>
      </c>
      <c r="AI104" s="109">
        <v>0</v>
      </c>
      <c r="AJ104" s="109">
        <v>10.017543859649123</v>
      </c>
      <c r="AK104" s="109">
        <v>0</v>
      </c>
      <c r="AL104" s="109">
        <v>1.39</v>
      </c>
      <c r="AM104" s="109">
        <v>2.02</v>
      </c>
      <c r="AN104" s="109">
        <v>3.91</v>
      </c>
      <c r="AO104" s="109">
        <v>1.38</v>
      </c>
      <c r="AP104" s="109">
        <v>14</v>
      </c>
      <c r="AQ104" s="109">
        <v>0</v>
      </c>
      <c r="AR104" s="185">
        <v>0</v>
      </c>
      <c r="AS104" s="109"/>
      <c r="AT104" s="184">
        <v>100</v>
      </c>
      <c r="AU104" s="109">
        <f>CO104*POLICY!$K101</f>
        <v>54.200503506563571</v>
      </c>
      <c r="AV104" s="109">
        <f>CP104*POLICY!$K101</f>
        <v>45.423680436628935</v>
      </c>
      <c r="AW104" s="109">
        <f>CQ104*POLICY!$K101</f>
        <v>0</v>
      </c>
      <c r="AX104" s="109">
        <f>CR104*POLICY!$K101</f>
        <v>0</v>
      </c>
      <c r="AY104" s="109">
        <f>CS104*POLICY!$K101</f>
        <v>0</v>
      </c>
      <c r="AZ104" s="109">
        <f>CT104*POLICY!$K101</f>
        <v>12.438823529411765</v>
      </c>
      <c r="BA104" s="109">
        <f>CU104*POLICY!$K101</f>
        <v>0</v>
      </c>
      <c r="BB104" s="109">
        <f>CV104*POLICY!$K101</f>
        <v>27.828190085068936</v>
      </c>
      <c r="BC104" s="109">
        <f>CW104*POLICY!$K101</f>
        <v>44.802052091554856</v>
      </c>
      <c r="BD104" s="109">
        <f>CX104*POLICY!$K101</f>
        <v>0</v>
      </c>
      <c r="BE104" s="109">
        <f>CY104*POLICY!$K101</f>
        <v>0</v>
      </c>
      <c r="BF104" s="109">
        <f>CZ104*POLICY!$K101</f>
        <v>0</v>
      </c>
      <c r="BG104" s="109">
        <f>DA104*POLICY!$K101</f>
        <v>1.43</v>
      </c>
      <c r="BH104" s="109">
        <f>DB104*POLICY!$K101</f>
        <v>7.0056814573267552</v>
      </c>
      <c r="BI104" s="109">
        <f>DC104*POLICY!$K101</f>
        <v>279.59731543624162</v>
      </c>
      <c r="BJ104" s="109">
        <f>DD104*POLICY!$K101</f>
        <v>0</v>
      </c>
      <c r="BK104" s="109">
        <f>DE104*POLICY!$K101</f>
        <v>0</v>
      </c>
      <c r="BL104" s="109">
        <f>DF104*POLICY!$K101</f>
        <v>0</v>
      </c>
      <c r="BM104" s="109">
        <f>DG104*POLICY!$K101</f>
        <v>0</v>
      </c>
      <c r="BN104" s="109">
        <f>DH104*POLICY!$K101</f>
        <v>36.692034315349581</v>
      </c>
      <c r="BO104" s="109">
        <f>DI104*POLICY!$K101</f>
        <v>27.318988666085442</v>
      </c>
      <c r="BP104" s="109">
        <f>DJ104*POLICY!$K101</f>
        <v>0</v>
      </c>
      <c r="BQ104" s="109">
        <f>DK104*POLICY!$K101</f>
        <v>41.071180113684562</v>
      </c>
      <c r="BR104" s="109">
        <f>DL104*POLICY!$K101</f>
        <v>0</v>
      </c>
      <c r="BS104" s="109">
        <f>DM104*POLICY!$K101</f>
        <v>0</v>
      </c>
      <c r="BT104" s="109">
        <f>DN104*POLICY!$K101</f>
        <v>0</v>
      </c>
      <c r="BU104" s="109">
        <f>DO104*POLICY!$K101</f>
        <v>0</v>
      </c>
      <c r="BV104" s="109">
        <f>DP104*POLICY!$K101</f>
        <v>0</v>
      </c>
      <c r="BW104" s="109">
        <f>DQ104*POLICY!$K101</f>
        <v>0</v>
      </c>
      <c r="BX104" s="109">
        <f>DR104*POLICY!$K101</f>
        <v>33.291244911431399</v>
      </c>
      <c r="BY104" s="109">
        <f>DS104*POLICY!$K101</f>
        <v>23.362499999999997</v>
      </c>
      <c r="BZ104" s="109">
        <f>DT104*POLICY!$K101</f>
        <v>0</v>
      </c>
      <c r="CA104" s="109">
        <f>DU104*POLICY!$K101</f>
        <v>10.017543859649123</v>
      </c>
      <c r="CB104" s="109">
        <f>DV104*POLICY!$K101</f>
        <v>0</v>
      </c>
      <c r="CC104" s="109">
        <f>DW104*POLICY!$K101</f>
        <v>1.39</v>
      </c>
      <c r="CD104" s="109">
        <f>DX104*POLICY!$K101</f>
        <v>2.02</v>
      </c>
      <c r="CE104" s="109">
        <f>DY104*POLICY!$K101</f>
        <v>3.91</v>
      </c>
      <c r="CF104" s="109">
        <f>DZ104*POLICY!$K101</f>
        <v>1.38</v>
      </c>
      <c r="CG104" s="109">
        <f>EA104*POLICY!$K101</f>
        <v>14</v>
      </c>
      <c r="CH104" s="109">
        <f>EB104*POLICY!$K101</f>
        <v>0</v>
      </c>
      <c r="CI104" s="185">
        <f>EC104*POLICY!$K101</f>
        <v>0</v>
      </c>
      <c r="CJ104" s="109"/>
      <c r="CK104" t="s">
        <v>376</v>
      </c>
      <c r="CL104" s="14" t="s">
        <v>189</v>
      </c>
      <c r="CM104" s="22">
        <v>15</v>
      </c>
      <c r="CN104" s="23">
        <v>100</v>
      </c>
      <c r="CO104" s="200">
        <v>54.200503506563571</v>
      </c>
      <c r="CP104" s="200">
        <v>45.423680436628935</v>
      </c>
      <c r="CQ104" s="200">
        <v>0</v>
      </c>
      <c r="CR104" s="200">
        <v>0</v>
      </c>
      <c r="CS104" s="200">
        <v>0</v>
      </c>
      <c r="CT104" s="200">
        <v>12.438823529411765</v>
      </c>
      <c r="CU104" s="200">
        <v>0</v>
      </c>
      <c r="CV104" s="200">
        <v>27.828190085068936</v>
      </c>
      <c r="CW104" s="200">
        <v>44.802052091554856</v>
      </c>
      <c r="CX104" s="200">
        <v>0</v>
      </c>
      <c r="CY104" s="200">
        <v>0</v>
      </c>
      <c r="CZ104" s="200">
        <v>0</v>
      </c>
      <c r="DA104" s="200">
        <v>1.43</v>
      </c>
      <c r="DB104" s="200">
        <v>7.0056814573267552</v>
      </c>
      <c r="DC104" s="200">
        <v>279.59731543624162</v>
      </c>
      <c r="DD104" s="200">
        <v>0</v>
      </c>
      <c r="DE104" s="200">
        <v>0</v>
      </c>
      <c r="DF104" s="200">
        <v>0</v>
      </c>
      <c r="DG104" s="200">
        <v>0</v>
      </c>
      <c r="DH104" s="200">
        <v>36.692034315349581</v>
      </c>
      <c r="DI104" s="200">
        <v>27.318988666085442</v>
      </c>
      <c r="DJ104" s="200">
        <v>0</v>
      </c>
      <c r="DK104" s="200">
        <v>41.071180113684562</v>
      </c>
      <c r="DL104" s="200">
        <v>0</v>
      </c>
      <c r="DM104" s="200">
        <v>0</v>
      </c>
      <c r="DN104" s="200">
        <v>0</v>
      </c>
      <c r="DO104" s="200">
        <v>0</v>
      </c>
      <c r="DP104" s="200">
        <v>0</v>
      </c>
      <c r="DQ104" s="200">
        <v>0</v>
      </c>
      <c r="DR104" s="200">
        <v>33.291244911431399</v>
      </c>
      <c r="DS104" s="200">
        <v>23.362499999999997</v>
      </c>
      <c r="DT104" s="200">
        <v>0</v>
      </c>
      <c r="DU104" s="200">
        <v>10.017543859649123</v>
      </c>
      <c r="DV104" s="200">
        <v>0</v>
      </c>
      <c r="DW104" s="200">
        <v>1.39</v>
      </c>
      <c r="DX104" s="200">
        <v>2.02</v>
      </c>
      <c r="DY104" s="200">
        <v>3.91</v>
      </c>
      <c r="DZ104" s="200">
        <v>1.38</v>
      </c>
      <c r="EA104" s="200">
        <v>14</v>
      </c>
      <c r="EB104" s="200">
        <v>0</v>
      </c>
      <c r="EC104" s="200">
        <v>0</v>
      </c>
    </row>
    <row r="105" spans="1:133" x14ac:dyDescent="0.2">
      <c r="A105" s="69"/>
      <c r="B105" s="62"/>
      <c r="C105" s="110">
        <v>101</v>
      </c>
      <c r="D105" s="109">
        <v>45.696032295271046</v>
      </c>
      <c r="E105" s="109">
        <v>58.008039162706417</v>
      </c>
      <c r="F105" s="109">
        <v>0</v>
      </c>
      <c r="G105" s="109">
        <v>0</v>
      </c>
      <c r="H105" s="109">
        <v>28.584543568464731</v>
      </c>
      <c r="I105" s="109">
        <v>9.8913725490196072</v>
      </c>
      <c r="J105" s="109">
        <v>0</v>
      </c>
      <c r="K105" s="109">
        <v>30.250303867403318</v>
      </c>
      <c r="L105" s="109">
        <v>78.457562326869805</v>
      </c>
      <c r="M105" s="109">
        <v>13.90169194865811</v>
      </c>
      <c r="N105" s="109">
        <v>49.267123287671232</v>
      </c>
      <c r="O105" s="109">
        <v>103.96367326579404</v>
      </c>
      <c r="P105" s="109">
        <v>1.43</v>
      </c>
      <c r="Q105" s="109">
        <v>5.0353602811950795</v>
      </c>
      <c r="R105" s="109">
        <v>324.87426993123688</v>
      </c>
      <c r="S105" s="109">
        <v>0</v>
      </c>
      <c r="T105" s="109">
        <v>32.903860067968381</v>
      </c>
      <c r="U105" s="109">
        <v>25.524179620034541</v>
      </c>
      <c r="V105" s="109">
        <v>0</v>
      </c>
      <c r="W105" s="109">
        <v>45</v>
      </c>
      <c r="X105" s="109">
        <v>34.447482782035117</v>
      </c>
      <c r="Y105" s="109">
        <v>40</v>
      </c>
      <c r="Z105" s="109">
        <v>0</v>
      </c>
      <c r="AA105" s="109">
        <v>10.185619522392861</v>
      </c>
      <c r="AB105" s="109">
        <v>66.953846153846158</v>
      </c>
      <c r="AC105" s="109">
        <v>20.734219875180028</v>
      </c>
      <c r="AD105" s="109">
        <v>24.358846153846155</v>
      </c>
      <c r="AE105" s="109">
        <v>0</v>
      </c>
      <c r="AF105" s="109">
        <v>5</v>
      </c>
      <c r="AG105" s="109">
        <v>32.005531914893616</v>
      </c>
      <c r="AH105" s="109">
        <v>23.362499999999997</v>
      </c>
      <c r="AI105" s="109">
        <v>44</v>
      </c>
      <c r="AJ105" s="109">
        <v>7.7982037996545763</v>
      </c>
      <c r="AK105" s="109">
        <v>52.85846153846154</v>
      </c>
      <c r="AL105" s="109">
        <v>1.39</v>
      </c>
      <c r="AM105" s="109">
        <v>2.02</v>
      </c>
      <c r="AN105" s="109">
        <v>3.91</v>
      </c>
      <c r="AO105" s="109">
        <v>1.38</v>
      </c>
      <c r="AP105" s="109">
        <v>32.300434973637955</v>
      </c>
      <c r="AQ105" s="109">
        <v>99.793848580441647</v>
      </c>
      <c r="AR105" s="185">
        <v>0</v>
      </c>
      <c r="AS105" s="109"/>
      <c r="AT105" s="184">
        <v>101</v>
      </c>
      <c r="AU105" s="109">
        <f>CO105*POLICY!$K102</f>
        <v>45.696032295271046</v>
      </c>
      <c r="AV105" s="109">
        <f>CP105*POLICY!$K102</f>
        <v>58.008039162706417</v>
      </c>
      <c r="AW105" s="109">
        <f>CQ105*POLICY!$K102</f>
        <v>0</v>
      </c>
      <c r="AX105" s="109">
        <f>CR105*POLICY!$K102</f>
        <v>0</v>
      </c>
      <c r="AY105" s="109">
        <f>CS105*POLICY!$K102</f>
        <v>28.584543568464731</v>
      </c>
      <c r="AZ105" s="109">
        <f>CT105*POLICY!$K102</f>
        <v>9.8913725490196072</v>
      </c>
      <c r="BA105" s="109">
        <f>CU105*POLICY!$K102</f>
        <v>0</v>
      </c>
      <c r="BB105" s="109">
        <f>CV105*POLICY!$K102</f>
        <v>30.250303867403318</v>
      </c>
      <c r="BC105" s="109">
        <f>CW105*POLICY!$K102</f>
        <v>78.457562326869805</v>
      </c>
      <c r="BD105" s="109">
        <f>CX105*POLICY!$K102</f>
        <v>13.90169194865811</v>
      </c>
      <c r="BE105" s="109">
        <f>CY105*POLICY!$K102</f>
        <v>49.267123287671232</v>
      </c>
      <c r="BF105" s="109">
        <f>CZ105*POLICY!$K102</f>
        <v>103.96367326579404</v>
      </c>
      <c r="BG105" s="109">
        <f>DA105*POLICY!$K102</f>
        <v>1.43</v>
      </c>
      <c r="BH105" s="109">
        <f>DB105*POLICY!$K102</f>
        <v>5.0353602811950795</v>
      </c>
      <c r="BI105" s="109">
        <f>DC105*POLICY!$K102</f>
        <v>324.87426993123688</v>
      </c>
      <c r="BJ105" s="109">
        <f>DD105*POLICY!$K102</f>
        <v>0</v>
      </c>
      <c r="BK105" s="109">
        <f>DE105*POLICY!$K102</f>
        <v>32.903860067968381</v>
      </c>
      <c r="BL105" s="109">
        <f>DF105*POLICY!$K102</f>
        <v>25.524179620034541</v>
      </c>
      <c r="BM105" s="109">
        <f>DG105*POLICY!$K102</f>
        <v>0</v>
      </c>
      <c r="BN105" s="109">
        <f>DH105*POLICY!$K102</f>
        <v>45</v>
      </c>
      <c r="BO105" s="109">
        <f>DI105*POLICY!$K102</f>
        <v>34.447482782035117</v>
      </c>
      <c r="BP105" s="109">
        <f>DJ105*POLICY!$K102</f>
        <v>40</v>
      </c>
      <c r="BQ105" s="109">
        <f>DK105*POLICY!$K102</f>
        <v>0</v>
      </c>
      <c r="BR105" s="109">
        <f>DL105*POLICY!$K102</f>
        <v>10.185619522392861</v>
      </c>
      <c r="BS105" s="109">
        <f>DM105*POLICY!$K102</f>
        <v>66.953846153846158</v>
      </c>
      <c r="BT105" s="109">
        <f>DN105*POLICY!$K102</f>
        <v>20.734219875180028</v>
      </c>
      <c r="BU105" s="109">
        <f>DO105*POLICY!$K102</f>
        <v>24.358846153846155</v>
      </c>
      <c r="BV105" s="109">
        <f>DP105*POLICY!$K102</f>
        <v>0</v>
      </c>
      <c r="BW105" s="109">
        <f>DQ105*POLICY!$K102</f>
        <v>5</v>
      </c>
      <c r="BX105" s="109">
        <f>DR105*POLICY!$K102</f>
        <v>32.005531914893616</v>
      </c>
      <c r="BY105" s="109">
        <f>DS105*POLICY!$K102</f>
        <v>23.362499999999997</v>
      </c>
      <c r="BZ105" s="109">
        <f>DT105*POLICY!$K102</f>
        <v>44</v>
      </c>
      <c r="CA105" s="109">
        <f>DU105*POLICY!$K102</f>
        <v>7.7982037996545763</v>
      </c>
      <c r="CB105" s="109">
        <f>DV105*POLICY!$K102</f>
        <v>52.85846153846154</v>
      </c>
      <c r="CC105" s="109">
        <f>DW105*POLICY!$K102</f>
        <v>1.39</v>
      </c>
      <c r="CD105" s="109">
        <f>DX105*POLICY!$K102</f>
        <v>2.02</v>
      </c>
      <c r="CE105" s="109">
        <f>DY105*POLICY!$K102</f>
        <v>3.91</v>
      </c>
      <c r="CF105" s="109">
        <f>DZ105*POLICY!$K102</f>
        <v>1.38</v>
      </c>
      <c r="CG105" s="109">
        <f>EA105*POLICY!$K102</f>
        <v>32.300434973637955</v>
      </c>
      <c r="CH105" s="109">
        <f>EB105*POLICY!$K102</f>
        <v>99.793848580441647</v>
      </c>
      <c r="CI105" s="185">
        <f>EC105*POLICY!$K102</f>
        <v>0</v>
      </c>
      <c r="CJ105" s="109"/>
      <c r="CK105" t="s">
        <v>367</v>
      </c>
      <c r="CL105" s="14" t="s">
        <v>188</v>
      </c>
      <c r="CM105" s="22">
        <v>15</v>
      </c>
      <c r="CN105" s="23">
        <v>101</v>
      </c>
      <c r="CO105" s="200">
        <v>45.696032295271046</v>
      </c>
      <c r="CP105" s="200">
        <v>58.008039162706417</v>
      </c>
      <c r="CQ105" s="200">
        <v>0</v>
      </c>
      <c r="CR105" s="200">
        <v>0</v>
      </c>
      <c r="CS105" s="200">
        <v>28.584543568464731</v>
      </c>
      <c r="CT105" s="200">
        <v>9.8913725490196072</v>
      </c>
      <c r="CU105" s="200">
        <v>0</v>
      </c>
      <c r="CV105" s="200">
        <v>30.250303867403318</v>
      </c>
      <c r="CW105" s="200">
        <v>78.457562326869805</v>
      </c>
      <c r="CX105" s="200">
        <v>13.90169194865811</v>
      </c>
      <c r="CY105" s="200">
        <v>49.267123287671232</v>
      </c>
      <c r="CZ105" s="200">
        <v>103.96367326579404</v>
      </c>
      <c r="DA105" s="200">
        <v>1.43</v>
      </c>
      <c r="DB105" s="200">
        <v>5.0353602811950795</v>
      </c>
      <c r="DC105" s="200">
        <v>324.87426993123688</v>
      </c>
      <c r="DD105" s="200">
        <v>0</v>
      </c>
      <c r="DE105" s="200">
        <v>32.903860067968381</v>
      </c>
      <c r="DF105" s="200">
        <v>25.524179620034541</v>
      </c>
      <c r="DG105" s="200">
        <v>0</v>
      </c>
      <c r="DH105" s="200">
        <v>45</v>
      </c>
      <c r="DI105" s="200">
        <v>34.447482782035117</v>
      </c>
      <c r="DJ105" s="200">
        <v>40</v>
      </c>
      <c r="DK105" s="200">
        <v>0</v>
      </c>
      <c r="DL105" s="200">
        <v>10.185619522392861</v>
      </c>
      <c r="DM105" s="200">
        <v>66.953846153846158</v>
      </c>
      <c r="DN105" s="200">
        <v>20.734219875180028</v>
      </c>
      <c r="DO105" s="200">
        <v>24.358846153846155</v>
      </c>
      <c r="DP105" s="200">
        <v>0</v>
      </c>
      <c r="DQ105" s="200">
        <v>5</v>
      </c>
      <c r="DR105" s="200">
        <v>32.005531914893616</v>
      </c>
      <c r="DS105" s="200">
        <v>23.362499999999997</v>
      </c>
      <c r="DT105" s="200">
        <v>44</v>
      </c>
      <c r="DU105" s="200">
        <v>7.7982037996545763</v>
      </c>
      <c r="DV105" s="200">
        <v>52.85846153846154</v>
      </c>
      <c r="DW105" s="200">
        <v>1.39</v>
      </c>
      <c r="DX105" s="200">
        <v>2.02</v>
      </c>
      <c r="DY105" s="200">
        <v>3.91</v>
      </c>
      <c r="DZ105" s="200">
        <v>1.38</v>
      </c>
      <c r="EA105" s="200">
        <v>32.300434973637955</v>
      </c>
      <c r="EB105" s="200">
        <v>99.793848580441647</v>
      </c>
      <c r="EC105" s="200">
        <v>0</v>
      </c>
    </row>
    <row r="106" spans="1:133" x14ac:dyDescent="0.2">
      <c r="A106" s="69"/>
      <c r="B106" s="62"/>
      <c r="C106" s="110">
        <v>102</v>
      </c>
      <c r="D106" s="109">
        <v>45.696032295271046</v>
      </c>
      <c r="E106" s="109">
        <v>58.008039162706417</v>
      </c>
      <c r="F106" s="109">
        <v>0</v>
      </c>
      <c r="G106" s="109">
        <v>0</v>
      </c>
      <c r="H106" s="109">
        <v>28.584543568464731</v>
      </c>
      <c r="I106" s="109">
        <v>9.8913725490196072</v>
      </c>
      <c r="J106" s="109">
        <v>0</v>
      </c>
      <c r="K106" s="109">
        <v>30.250303867403318</v>
      </c>
      <c r="L106" s="109">
        <v>78.457562326869805</v>
      </c>
      <c r="M106" s="109">
        <v>13.90169194865811</v>
      </c>
      <c r="N106" s="109">
        <v>49.267123287671232</v>
      </c>
      <c r="O106" s="109">
        <v>103.96367326579404</v>
      </c>
      <c r="P106" s="109">
        <v>1.43</v>
      </c>
      <c r="Q106" s="109">
        <v>5.0353602811950795</v>
      </c>
      <c r="R106" s="109">
        <v>324.87426993123688</v>
      </c>
      <c r="S106" s="109">
        <v>0</v>
      </c>
      <c r="T106" s="109">
        <v>32.903860067968381</v>
      </c>
      <c r="U106" s="109">
        <v>25.524179620034541</v>
      </c>
      <c r="V106" s="109">
        <v>0</v>
      </c>
      <c r="W106" s="109">
        <v>45</v>
      </c>
      <c r="X106" s="109">
        <v>34.447482782035117</v>
      </c>
      <c r="Y106" s="109">
        <v>40</v>
      </c>
      <c r="Z106" s="109">
        <v>0</v>
      </c>
      <c r="AA106" s="109">
        <v>10.185619522392861</v>
      </c>
      <c r="AB106" s="109">
        <v>66.953846153846158</v>
      </c>
      <c r="AC106" s="109">
        <v>20.734219875180028</v>
      </c>
      <c r="AD106" s="109">
        <v>24.358846153846155</v>
      </c>
      <c r="AE106" s="109">
        <v>0</v>
      </c>
      <c r="AF106" s="109">
        <v>5</v>
      </c>
      <c r="AG106" s="109">
        <v>32.005531914893616</v>
      </c>
      <c r="AH106" s="109">
        <v>23.362499999999997</v>
      </c>
      <c r="AI106" s="109">
        <v>44</v>
      </c>
      <c r="AJ106" s="109">
        <v>7.7982037996545763</v>
      </c>
      <c r="AK106" s="109">
        <v>52.85846153846154</v>
      </c>
      <c r="AL106" s="109">
        <v>1.39</v>
      </c>
      <c r="AM106" s="109">
        <v>2.02</v>
      </c>
      <c r="AN106" s="109">
        <v>3.91</v>
      </c>
      <c r="AO106" s="109">
        <v>1.38</v>
      </c>
      <c r="AP106" s="109">
        <v>32.300434973637955</v>
      </c>
      <c r="AQ106" s="109">
        <v>99.793848580441647</v>
      </c>
      <c r="AR106" s="185">
        <v>0</v>
      </c>
      <c r="AS106" s="109"/>
      <c r="AT106" s="184">
        <v>102</v>
      </c>
      <c r="AU106" s="109">
        <f>CO106*POLICY!$K103</f>
        <v>45.696032295271046</v>
      </c>
      <c r="AV106" s="109">
        <f>CP106*POLICY!$K103</f>
        <v>58.008039162706417</v>
      </c>
      <c r="AW106" s="109">
        <f>CQ106*POLICY!$K103</f>
        <v>0</v>
      </c>
      <c r="AX106" s="109">
        <f>CR106*POLICY!$K103</f>
        <v>0</v>
      </c>
      <c r="AY106" s="109">
        <f>CS106*POLICY!$K103</f>
        <v>28.584543568464731</v>
      </c>
      <c r="AZ106" s="109">
        <f>CT106*POLICY!$K103</f>
        <v>9.8913725490196072</v>
      </c>
      <c r="BA106" s="109">
        <f>CU106*POLICY!$K103</f>
        <v>0</v>
      </c>
      <c r="BB106" s="109">
        <f>CV106*POLICY!$K103</f>
        <v>30.250303867403318</v>
      </c>
      <c r="BC106" s="109">
        <f>CW106*POLICY!$K103</f>
        <v>78.457562326869805</v>
      </c>
      <c r="BD106" s="109">
        <f>CX106*POLICY!$K103</f>
        <v>13.90169194865811</v>
      </c>
      <c r="BE106" s="109">
        <f>CY106*POLICY!$K103</f>
        <v>49.267123287671232</v>
      </c>
      <c r="BF106" s="109">
        <f>CZ106*POLICY!$K103</f>
        <v>103.96367326579404</v>
      </c>
      <c r="BG106" s="109">
        <f>DA106*POLICY!$K103</f>
        <v>1.43</v>
      </c>
      <c r="BH106" s="109">
        <f>DB106*POLICY!$K103</f>
        <v>5.0353602811950795</v>
      </c>
      <c r="BI106" s="109">
        <f>DC106*POLICY!$K103</f>
        <v>324.87426993123688</v>
      </c>
      <c r="BJ106" s="109">
        <f>DD106*POLICY!$K103</f>
        <v>0</v>
      </c>
      <c r="BK106" s="109">
        <f>DE106*POLICY!$K103</f>
        <v>32.903860067968381</v>
      </c>
      <c r="BL106" s="109">
        <f>DF106*POLICY!$K103</f>
        <v>25.524179620034541</v>
      </c>
      <c r="BM106" s="109">
        <f>DG106*POLICY!$K103</f>
        <v>0</v>
      </c>
      <c r="BN106" s="109">
        <f>DH106*POLICY!$K103</f>
        <v>45</v>
      </c>
      <c r="BO106" s="109">
        <f>DI106*POLICY!$K103</f>
        <v>34.447482782035117</v>
      </c>
      <c r="BP106" s="109">
        <f>DJ106*POLICY!$K103</f>
        <v>40</v>
      </c>
      <c r="BQ106" s="109">
        <f>DK106*POLICY!$K103</f>
        <v>0</v>
      </c>
      <c r="BR106" s="109">
        <f>DL106*POLICY!$K103</f>
        <v>10.185619522392861</v>
      </c>
      <c r="BS106" s="109">
        <f>DM106*POLICY!$K103</f>
        <v>66.953846153846158</v>
      </c>
      <c r="BT106" s="109">
        <f>DN106*POLICY!$K103</f>
        <v>20.734219875180028</v>
      </c>
      <c r="BU106" s="109">
        <f>DO106*POLICY!$K103</f>
        <v>24.358846153846155</v>
      </c>
      <c r="BV106" s="109">
        <f>DP106*POLICY!$K103</f>
        <v>0</v>
      </c>
      <c r="BW106" s="109">
        <f>DQ106*POLICY!$K103</f>
        <v>5</v>
      </c>
      <c r="BX106" s="109">
        <f>DR106*POLICY!$K103</f>
        <v>32.005531914893616</v>
      </c>
      <c r="BY106" s="109">
        <f>DS106*POLICY!$K103</f>
        <v>23.362499999999997</v>
      </c>
      <c r="BZ106" s="109">
        <f>DT106*POLICY!$K103</f>
        <v>44</v>
      </c>
      <c r="CA106" s="109">
        <f>DU106*POLICY!$K103</f>
        <v>7.7982037996545763</v>
      </c>
      <c r="CB106" s="109">
        <f>DV106*POLICY!$K103</f>
        <v>52.85846153846154</v>
      </c>
      <c r="CC106" s="109">
        <f>DW106*POLICY!$K103</f>
        <v>1.39</v>
      </c>
      <c r="CD106" s="109">
        <f>DX106*POLICY!$K103</f>
        <v>2.02</v>
      </c>
      <c r="CE106" s="109">
        <f>DY106*POLICY!$K103</f>
        <v>3.91</v>
      </c>
      <c r="CF106" s="109">
        <f>DZ106*POLICY!$K103</f>
        <v>1.38</v>
      </c>
      <c r="CG106" s="109">
        <f>EA106*POLICY!$K103</f>
        <v>32.300434973637955</v>
      </c>
      <c r="CH106" s="109">
        <f>EB106*POLICY!$K103</f>
        <v>99.793848580441647</v>
      </c>
      <c r="CI106" s="185">
        <f>EC106*POLICY!$K103</f>
        <v>0</v>
      </c>
      <c r="CJ106" s="109"/>
      <c r="CK106" t="s">
        <v>368</v>
      </c>
      <c r="CL106" s="14" t="s">
        <v>188</v>
      </c>
      <c r="CM106" s="22">
        <v>15</v>
      </c>
      <c r="CN106" s="23">
        <v>102</v>
      </c>
      <c r="CO106" s="200">
        <v>45.696032295271046</v>
      </c>
      <c r="CP106" s="200">
        <v>58.008039162706417</v>
      </c>
      <c r="CQ106" s="200">
        <v>0</v>
      </c>
      <c r="CR106" s="200">
        <v>0</v>
      </c>
      <c r="CS106" s="200">
        <v>28.584543568464731</v>
      </c>
      <c r="CT106" s="200">
        <v>9.8913725490196072</v>
      </c>
      <c r="CU106" s="200">
        <v>0</v>
      </c>
      <c r="CV106" s="200">
        <v>30.250303867403318</v>
      </c>
      <c r="CW106" s="200">
        <v>78.457562326869805</v>
      </c>
      <c r="CX106" s="200">
        <v>13.90169194865811</v>
      </c>
      <c r="CY106" s="200">
        <v>49.267123287671232</v>
      </c>
      <c r="CZ106" s="200">
        <v>103.96367326579404</v>
      </c>
      <c r="DA106" s="200">
        <v>1.43</v>
      </c>
      <c r="DB106" s="200">
        <v>5.0353602811950795</v>
      </c>
      <c r="DC106" s="200">
        <v>324.87426993123688</v>
      </c>
      <c r="DD106" s="200">
        <v>0</v>
      </c>
      <c r="DE106" s="200">
        <v>32.903860067968381</v>
      </c>
      <c r="DF106" s="200">
        <v>25.524179620034541</v>
      </c>
      <c r="DG106" s="200">
        <v>0</v>
      </c>
      <c r="DH106" s="200">
        <v>45</v>
      </c>
      <c r="DI106" s="200">
        <v>34.447482782035117</v>
      </c>
      <c r="DJ106" s="200">
        <v>40</v>
      </c>
      <c r="DK106" s="200">
        <v>0</v>
      </c>
      <c r="DL106" s="200">
        <v>10.185619522392861</v>
      </c>
      <c r="DM106" s="200">
        <v>66.953846153846158</v>
      </c>
      <c r="DN106" s="200">
        <v>20.734219875180028</v>
      </c>
      <c r="DO106" s="200">
        <v>24.358846153846155</v>
      </c>
      <c r="DP106" s="200">
        <v>0</v>
      </c>
      <c r="DQ106" s="200">
        <v>5</v>
      </c>
      <c r="DR106" s="200">
        <v>32.005531914893616</v>
      </c>
      <c r="DS106" s="200">
        <v>23.362499999999997</v>
      </c>
      <c r="DT106" s="200">
        <v>44</v>
      </c>
      <c r="DU106" s="200">
        <v>7.7982037996545763</v>
      </c>
      <c r="DV106" s="200">
        <v>52.85846153846154</v>
      </c>
      <c r="DW106" s="200">
        <v>1.39</v>
      </c>
      <c r="DX106" s="200">
        <v>2.02</v>
      </c>
      <c r="DY106" s="200">
        <v>3.91</v>
      </c>
      <c r="DZ106" s="200">
        <v>1.38</v>
      </c>
      <c r="EA106" s="200">
        <v>32.300434973637955</v>
      </c>
      <c r="EB106" s="200">
        <v>99.793848580441647</v>
      </c>
      <c r="EC106" s="200">
        <v>0</v>
      </c>
    </row>
    <row r="107" spans="1:133" x14ac:dyDescent="0.2">
      <c r="A107" s="69"/>
      <c r="B107" s="62"/>
      <c r="C107" s="110">
        <v>103</v>
      </c>
      <c r="D107" s="109">
        <v>45.696032295271046</v>
      </c>
      <c r="E107" s="109">
        <v>58.008039162706417</v>
      </c>
      <c r="F107" s="109">
        <v>0</v>
      </c>
      <c r="G107" s="109">
        <v>0</v>
      </c>
      <c r="H107" s="109">
        <v>28.584543568464731</v>
      </c>
      <c r="I107" s="109">
        <v>9.8913725490196072</v>
      </c>
      <c r="J107" s="109">
        <v>0</v>
      </c>
      <c r="K107" s="109">
        <v>30.250303867403318</v>
      </c>
      <c r="L107" s="109">
        <v>78.457562326869805</v>
      </c>
      <c r="M107" s="109">
        <v>13.90169194865811</v>
      </c>
      <c r="N107" s="109">
        <v>49.267123287671232</v>
      </c>
      <c r="O107" s="109">
        <v>103.96367326579404</v>
      </c>
      <c r="P107" s="109">
        <v>1.43</v>
      </c>
      <c r="Q107" s="109">
        <v>5.0353602811950795</v>
      </c>
      <c r="R107" s="109">
        <v>324.87426993123688</v>
      </c>
      <c r="S107" s="109">
        <v>0</v>
      </c>
      <c r="T107" s="109">
        <v>32.903860067968381</v>
      </c>
      <c r="U107" s="109">
        <v>25.524179620034541</v>
      </c>
      <c r="V107" s="109">
        <v>0</v>
      </c>
      <c r="W107" s="109">
        <v>45</v>
      </c>
      <c r="X107" s="109">
        <v>34.447482782035117</v>
      </c>
      <c r="Y107" s="109">
        <v>40</v>
      </c>
      <c r="Z107" s="109">
        <v>0</v>
      </c>
      <c r="AA107" s="109">
        <v>10.185619522392861</v>
      </c>
      <c r="AB107" s="109">
        <v>66.953846153846158</v>
      </c>
      <c r="AC107" s="109">
        <v>20.734219875180028</v>
      </c>
      <c r="AD107" s="109">
        <v>24.358846153846155</v>
      </c>
      <c r="AE107" s="109">
        <v>0</v>
      </c>
      <c r="AF107" s="109">
        <v>5</v>
      </c>
      <c r="AG107" s="109">
        <v>32.005531914893616</v>
      </c>
      <c r="AH107" s="109">
        <v>23.362499999999997</v>
      </c>
      <c r="AI107" s="109">
        <v>44</v>
      </c>
      <c r="AJ107" s="109">
        <v>7.7982037996545763</v>
      </c>
      <c r="AK107" s="109">
        <v>52.85846153846154</v>
      </c>
      <c r="AL107" s="109">
        <v>1.39</v>
      </c>
      <c r="AM107" s="109">
        <v>2.02</v>
      </c>
      <c r="AN107" s="109">
        <v>3.91</v>
      </c>
      <c r="AO107" s="109">
        <v>1.38</v>
      </c>
      <c r="AP107" s="109">
        <v>32.300434973637955</v>
      </c>
      <c r="AQ107" s="109">
        <v>99.793848580441647</v>
      </c>
      <c r="AR107" s="185">
        <v>0</v>
      </c>
      <c r="AS107" s="109"/>
      <c r="AT107" s="184">
        <v>103</v>
      </c>
      <c r="AU107" s="109">
        <f>CO107*POLICY!$K104</f>
        <v>45.696032295271046</v>
      </c>
      <c r="AV107" s="109">
        <f>CP107*POLICY!$K104</f>
        <v>58.008039162706417</v>
      </c>
      <c r="AW107" s="109">
        <f>CQ107*POLICY!$K104</f>
        <v>0</v>
      </c>
      <c r="AX107" s="109">
        <f>CR107*POLICY!$K104</f>
        <v>0</v>
      </c>
      <c r="AY107" s="109">
        <f>CS107*POLICY!$K104</f>
        <v>28.584543568464731</v>
      </c>
      <c r="AZ107" s="109">
        <f>CT107*POLICY!$K104</f>
        <v>9.8913725490196072</v>
      </c>
      <c r="BA107" s="109">
        <f>CU107*POLICY!$K104</f>
        <v>0</v>
      </c>
      <c r="BB107" s="109">
        <f>CV107*POLICY!$K104</f>
        <v>30.250303867403318</v>
      </c>
      <c r="BC107" s="109">
        <f>CW107*POLICY!$K104</f>
        <v>78.457562326869805</v>
      </c>
      <c r="BD107" s="109">
        <f>CX107*POLICY!$K104</f>
        <v>13.90169194865811</v>
      </c>
      <c r="BE107" s="109">
        <f>CY107*POLICY!$K104</f>
        <v>49.267123287671232</v>
      </c>
      <c r="BF107" s="109">
        <f>CZ107*POLICY!$K104</f>
        <v>103.96367326579404</v>
      </c>
      <c r="BG107" s="109">
        <f>DA107*POLICY!$K104</f>
        <v>1.43</v>
      </c>
      <c r="BH107" s="109">
        <f>DB107*POLICY!$K104</f>
        <v>5.0353602811950795</v>
      </c>
      <c r="BI107" s="109">
        <f>DC107*POLICY!$K104</f>
        <v>324.87426993123688</v>
      </c>
      <c r="BJ107" s="109">
        <f>DD107*POLICY!$K104</f>
        <v>0</v>
      </c>
      <c r="BK107" s="109">
        <f>DE107*POLICY!$K104</f>
        <v>32.903860067968381</v>
      </c>
      <c r="BL107" s="109">
        <f>DF107*POLICY!$K104</f>
        <v>25.524179620034541</v>
      </c>
      <c r="BM107" s="109">
        <f>DG107*POLICY!$K104</f>
        <v>0</v>
      </c>
      <c r="BN107" s="109">
        <f>DH107*POLICY!$K104</f>
        <v>45</v>
      </c>
      <c r="BO107" s="109">
        <f>DI107*POLICY!$K104</f>
        <v>34.447482782035117</v>
      </c>
      <c r="BP107" s="109">
        <f>DJ107*POLICY!$K104</f>
        <v>40</v>
      </c>
      <c r="BQ107" s="109">
        <f>DK107*POLICY!$K104</f>
        <v>0</v>
      </c>
      <c r="BR107" s="109">
        <f>DL107*POLICY!$K104</f>
        <v>10.185619522392861</v>
      </c>
      <c r="BS107" s="109">
        <f>DM107*POLICY!$K104</f>
        <v>66.953846153846158</v>
      </c>
      <c r="BT107" s="109">
        <f>DN107*POLICY!$K104</f>
        <v>20.734219875180028</v>
      </c>
      <c r="BU107" s="109">
        <f>DO107*POLICY!$K104</f>
        <v>24.358846153846155</v>
      </c>
      <c r="BV107" s="109">
        <f>DP107*POLICY!$K104</f>
        <v>0</v>
      </c>
      <c r="BW107" s="109">
        <f>DQ107*POLICY!$K104</f>
        <v>5</v>
      </c>
      <c r="BX107" s="109">
        <f>DR107*POLICY!$K104</f>
        <v>32.005531914893616</v>
      </c>
      <c r="BY107" s="109">
        <f>DS107*POLICY!$K104</f>
        <v>23.362499999999997</v>
      </c>
      <c r="BZ107" s="109">
        <f>DT107*POLICY!$K104</f>
        <v>44</v>
      </c>
      <c r="CA107" s="109">
        <f>DU107*POLICY!$K104</f>
        <v>7.7982037996545763</v>
      </c>
      <c r="CB107" s="109">
        <f>DV107*POLICY!$K104</f>
        <v>52.85846153846154</v>
      </c>
      <c r="CC107" s="109">
        <f>DW107*POLICY!$K104</f>
        <v>1.39</v>
      </c>
      <c r="CD107" s="109">
        <f>DX107*POLICY!$K104</f>
        <v>2.02</v>
      </c>
      <c r="CE107" s="109">
        <f>DY107*POLICY!$K104</f>
        <v>3.91</v>
      </c>
      <c r="CF107" s="109">
        <f>DZ107*POLICY!$K104</f>
        <v>1.38</v>
      </c>
      <c r="CG107" s="109">
        <f>EA107*POLICY!$K104</f>
        <v>32.300434973637955</v>
      </c>
      <c r="CH107" s="109">
        <f>EB107*POLICY!$K104</f>
        <v>99.793848580441647</v>
      </c>
      <c r="CI107" s="185">
        <f>EC107*POLICY!$K104</f>
        <v>0</v>
      </c>
      <c r="CJ107" s="109"/>
      <c r="CK107" t="s">
        <v>370</v>
      </c>
      <c r="CL107" s="14" t="s">
        <v>188</v>
      </c>
      <c r="CM107" s="22">
        <v>15</v>
      </c>
      <c r="CN107" s="23">
        <v>103</v>
      </c>
      <c r="CO107" s="200">
        <v>45.696032295271046</v>
      </c>
      <c r="CP107" s="200">
        <v>58.008039162706417</v>
      </c>
      <c r="CQ107" s="200">
        <v>0</v>
      </c>
      <c r="CR107" s="200">
        <v>0</v>
      </c>
      <c r="CS107" s="200">
        <v>28.584543568464731</v>
      </c>
      <c r="CT107" s="200">
        <v>9.8913725490196072</v>
      </c>
      <c r="CU107" s="200">
        <v>0</v>
      </c>
      <c r="CV107" s="200">
        <v>30.250303867403318</v>
      </c>
      <c r="CW107" s="200">
        <v>78.457562326869805</v>
      </c>
      <c r="CX107" s="200">
        <v>13.90169194865811</v>
      </c>
      <c r="CY107" s="200">
        <v>49.267123287671232</v>
      </c>
      <c r="CZ107" s="200">
        <v>103.96367326579404</v>
      </c>
      <c r="DA107" s="200">
        <v>1.43</v>
      </c>
      <c r="DB107" s="200">
        <v>5.0353602811950795</v>
      </c>
      <c r="DC107" s="200">
        <v>324.87426993123688</v>
      </c>
      <c r="DD107" s="200">
        <v>0</v>
      </c>
      <c r="DE107" s="200">
        <v>32.903860067968381</v>
      </c>
      <c r="DF107" s="200">
        <v>25.524179620034541</v>
      </c>
      <c r="DG107" s="200">
        <v>0</v>
      </c>
      <c r="DH107" s="200">
        <v>45</v>
      </c>
      <c r="DI107" s="200">
        <v>34.447482782035117</v>
      </c>
      <c r="DJ107" s="200">
        <v>40</v>
      </c>
      <c r="DK107" s="200">
        <v>0</v>
      </c>
      <c r="DL107" s="200">
        <v>10.185619522392861</v>
      </c>
      <c r="DM107" s="200">
        <v>66.953846153846158</v>
      </c>
      <c r="DN107" s="200">
        <v>20.734219875180028</v>
      </c>
      <c r="DO107" s="200">
        <v>24.358846153846155</v>
      </c>
      <c r="DP107" s="200">
        <v>0</v>
      </c>
      <c r="DQ107" s="200">
        <v>5</v>
      </c>
      <c r="DR107" s="200">
        <v>32.005531914893616</v>
      </c>
      <c r="DS107" s="200">
        <v>23.362499999999997</v>
      </c>
      <c r="DT107" s="200">
        <v>44</v>
      </c>
      <c r="DU107" s="200">
        <v>7.7982037996545763</v>
      </c>
      <c r="DV107" s="200">
        <v>52.85846153846154</v>
      </c>
      <c r="DW107" s="200">
        <v>1.39</v>
      </c>
      <c r="DX107" s="200">
        <v>2.02</v>
      </c>
      <c r="DY107" s="200">
        <v>3.91</v>
      </c>
      <c r="DZ107" s="200">
        <v>1.38</v>
      </c>
      <c r="EA107" s="200">
        <v>32.300434973637955</v>
      </c>
      <c r="EB107" s="200">
        <v>99.793848580441647</v>
      </c>
      <c r="EC107" s="200">
        <v>0</v>
      </c>
    </row>
    <row r="108" spans="1:133" x14ac:dyDescent="0.2">
      <c r="A108" s="69"/>
      <c r="B108" s="62"/>
      <c r="C108" s="110">
        <v>104</v>
      </c>
      <c r="D108" s="109">
        <v>16.941747572815533</v>
      </c>
      <c r="E108" s="109">
        <v>55.061904659851564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9">
        <v>12.788780300115429</v>
      </c>
      <c r="L108" s="109">
        <v>0</v>
      </c>
      <c r="M108" s="109">
        <v>0</v>
      </c>
      <c r="N108" s="109">
        <v>0</v>
      </c>
      <c r="O108" s="109">
        <v>90</v>
      </c>
      <c r="P108" s="109">
        <v>1.43</v>
      </c>
      <c r="Q108" s="109">
        <v>3.531322505800464</v>
      </c>
      <c r="R108" s="109">
        <v>0</v>
      </c>
      <c r="S108" s="109">
        <v>0</v>
      </c>
      <c r="T108" s="109">
        <v>0</v>
      </c>
      <c r="U108" s="109">
        <v>0</v>
      </c>
      <c r="V108" s="109">
        <v>0</v>
      </c>
      <c r="W108" s="109">
        <v>55</v>
      </c>
      <c r="X108" s="109">
        <v>0</v>
      </c>
      <c r="Y108" s="109">
        <v>0</v>
      </c>
      <c r="Z108" s="109">
        <v>0</v>
      </c>
      <c r="AA108" s="109">
        <v>0</v>
      </c>
      <c r="AB108" s="109">
        <v>42.935634517766495</v>
      </c>
      <c r="AC108" s="109">
        <v>0</v>
      </c>
      <c r="AD108" s="109">
        <v>13.894736842105264</v>
      </c>
      <c r="AE108" s="109">
        <v>0</v>
      </c>
      <c r="AF108" s="109">
        <v>0</v>
      </c>
      <c r="AG108" s="109">
        <v>21.369631901840492</v>
      </c>
      <c r="AH108" s="109">
        <v>23.362499999999997</v>
      </c>
      <c r="AI108" s="109">
        <v>195.36842105263159</v>
      </c>
      <c r="AJ108" s="109">
        <v>4.8921933085501861</v>
      </c>
      <c r="AK108" s="109">
        <v>50</v>
      </c>
      <c r="AL108" s="109">
        <v>1.39</v>
      </c>
      <c r="AM108" s="109">
        <v>2.02</v>
      </c>
      <c r="AN108" s="109">
        <v>3.91</v>
      </c>
      <c r="AO108" s="109">
        <v>1.38</v>
      </c>
      <c r="AP108" s="109">
        <v>11.21100022818894</v>
      </c>
      <c r="AQ108" s="109">
        <v>0</v>
      </c>
      <c r="AR108" s="185">
        <v>0</v>
      </c>
      <c r="AS108" s="109"/>
      <c r="AT108" s="184">
        <v>104</v>
      </c>
      <c r="AU108" s="109">
        <f>CO108*POLICY!$K105</f>
        <v>16.941747572815533</v>
      </c>
      <c r="AV108" s="109">
        <f>CP108*POLICY!$K105</f>
        <v>55.061904659851564</v>
      </c>
      <c r="AW108" s="109">
        <f>CQ108*POLICY!$K105</f>
        <v>0</v>
      </c>
      <c r="AX108" s="109">
        <f>CR108*POLICY!$K105</f>
        <v>0</v>
      </c>
      <c r="AY108" s="109">
        <f>CS108*POLICY!$K105</f>
        <v>0</v>
      </c>
      <c r="AZ108" s="109">
        <f>CT108*POLICY!$K105</f>
        <v>0</v>
      </c>
      <c r="BA108" s="109">
        <f>CU108*POLICY!$K105</f>
        <v>0</v>
      </c>
      <c r="BB108" s="109">
        <f>CV108*POLICY!$K105</f>
        <v>12.788780300115429</v>
      </c>
      <c r="BC108" s="109">
        <f>CW108*POLICY!$K105</f>
        <v>0</v>
      </c>
      <c r="BD108" s="109">
        <f>CX108*POLICY!$K105</f>
        <v>0</v>
      </c>
      <c r="BE108" s="109">
        <f>CY108*POLICY!$K105</f>
        <v>0</v>
      </c>
      <c r="BF108" s="109">
        <f>CZ108*POLICY!$K105</f>
        <v>90</v>
      </c>
      <c r="BG108" s="109">
        <f>DA108*POLICY!$K105</f>
        <v>1.43</v>
      </c>
      <c r="BH108" s="109">
        <f>DB108*POLICY!$K105</f>
        <v>3.531322505800464</v>
      </c>
      <c r="BI108" s="109">
        <f>DC108*POLICY!$K105</f>
        <v>0</v>
      </c>
      <c r="BJ108" s="109">
        <f>DD108*POLICY!$K105</f>
        <v>0</v>
      </c>
      <c r="BK108" s="109">
        <f>DE108*POLICY!$K105</f>
        <v>0</v>
      </c>
      <c r="BL108" s="109">
        <f>DF108*POLICY!$K105</f>
        <v>0</v>
      </c>
      <c r="BM108" s="109">
        <f>DG108*POLICY!$K105</f>
        <v>0</v>
      </c>
      <c r="BN108" s="109">
        <f>DH108*POLICY!$K105</f>
        <v>55</v>
      </c>
      <c r="BO108" s="109">
        <f>DI108*POLICY!$K105</f>
        <v>0</v>
      </c>
      <c r="BP108" s="109">
        <f>DJ108*POLICY!$K105</f>
        <v>0</v>
      </c>
      <c r="BQ108" s="109">
        <f>DK108*POLICY!$K105</f>
        <v>0</v>
      </c>
      <c r="BR108" s="109">
        <f>DL108*POLICY!$K105</f>
        <v>0</v>
      </c>
      <c r="BS108" s="109">
        <f>DM108*POLICY!$K105</f>
        <v>42.935634517766495</v>
      </c>
      <c r="BT108" s="109">
        <f>DN108*POLICY!$K105</f>
        <v>0</v>
      </c>
      <c r="BU108" s="109">
        <f>DO108*POLICY!$K105</f>
        <v>13.894736842105264</v>
      </c>
      <c r="BV108" s="109">
        <f>DP108*POLICY!$K105</f>
        <v>0</v>
      </c>
      <c r="BW108" s="109">
        <f>DQ108*POLICY!$K105</f>
        <v>0</v>
      </c>
      <c r="BX108" s="109">
        <f>DR108*POLICY!$K105</f>
        <v>21.369631901840492</v>
      </c>
      <c r="BY108" s="109">
        <f>DS108*POLICY!$K105</f>
        <v>23.362499999999997</v>
      </c>
      <c r="BZ108" s="109">
        <f>DT108*POLICY!$K105</f>
        <v>195.36842105263159</v>
      </c>
      <c r="CA108" s="109">
        <f>DU108*POLICY!$K105</f>
        <v>4.8921933085501861</v>
      </c>
      <c r="CB108" s="109">
        <f>DV108*POLICY!$K105</f>
        <v>50</v>
      </c>
      <c r="CC108" s="109">
        <f>DW108*POLICY!$K105</f>
        <v>1.39</v>
      </c>
      <c r="CD108" s="109">
        <f>DX108*POLICY!$K105</f>
        <v>2.02</v>
      </c>
      <c r="CE108" s="109">
        <f>DY108*POLICY!$K105</f>
        <v>3.91</v>
      </c>
      <c r="CF108" s="109">
        <f>DZ108*POLICY!$K105</f>
        <v>1.38</v>
      </c>
      <c r="CG108" s="109">
        <f>EA108*POLICY!$K105</f>
        <v>11.21100022818894</v>
      </c>
      <c r="CH108" s="109">
        <f>EB108*POLICY!$K105</f>
        <v>0</v>
      </c>
      <c r="CI108" s="185">
        <f>EC108*POLICY!$K105</f>
        <v>0</v>
      </c>
      <c r="CJ108" s="109"/>
      <c r="CK108" t="s">
        <v>377</v>
      </c>
      <c r="CL108" s="14" t="s">
        <v>191</v>
      </c>
      <c r="CM108" s="22">
        <v>15</v>
      </c>
      <c r="CN108" s="23">
        <v>104</v>
      </c>
      <c r="CO108" s="200">
        <v>16.941747572815533</v>
      </c>
      <c r="CP108" s="200">
        <v>55.061904659851564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12.788780300115429</v>
      </c>
      <c r="CW108" s="200">
        <v>0</v>
      </c>
      <c r="CX108" s="200">
        <v>0</v>
      </c>
      <c r="CY108" s="200">
        <v>0</v>
      </c>
      <c r="CZ108" s="200">
        <v>90</v>
      </c>
      <c r="DA108" s="200">
        <v>1.43</v>
      </c>
      <c r="DB108" s="200">
        <v>3.531322505800464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55</v>
      </c>
      <c r="DI108" s="200">
        <v>0</v>
      </c>
      <c r="DJ108" s="200">
        <v>0</v>
      </c>
      <c r="DK108" s="200">
        <v>0</v>
      </c>
      <c r="DL108" s="200">
        <v>0</v>
      </c>
      <c r="DM108" s="200">
        <v>42.935634517766495</v>
      </c>
      <c r="DN108" s="200">
        <v>0</v>
      </c>
      <c r="DO108" s="200">
        <v>13.894736842105264</v>
      </c>
      <c r="DP108" s="200">
        <v>0</v>
      </c>
      <c r="DQ108" s="200">
        <v>0</v>
      </c>
      <c r="DR108" s="200">
        <v>21.369631901840492</v>
      </c>
      <c r="DS108" s="200">
        <v>23.362499999999997</v>
      </c>
      <c r="DT108" s="200">
        <v>195.36842105263159</v>
      </c>
      <c r="DU108" s="200">
        <v>4.8921933085501861</v>
      </c>
      <c r="DV108" s="200">
        <v>50</v>
      </c>
      <c r="DW108" s="200">
        <v>1.39</v>
      </c>
      <c r="DX108" s="200">
        <v>2.02</v>
      </c>
      <c r="DY108" s="200">
        <v>3.91</v>
      </c>
      <c r="DZ108" s="200">
        <v>1.38</v>
      </c>
      <c r="EA108" s="200">
        <v>11.21100022818894</v>
      </c>
      <c r="EB108" s="200">
        <v>0</v>
      </c>
      <c r="EC108" s="200">
        <v>0</v>
      </c>
    </row>
    <row r="109" spans="1:133" x14ac:dyDescent="0.2">
      <c r="A109" s="69"/>
      <c r="B109" s="62"/>
      <c r="C109" s="110">
        <v>105</v>
      </c>
      <c r="D109" s="109">
        <v>16.941747572815533</v>
      </c>
      <c r="E109" s="109">
        <v>55.061904659851564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12.788780300115429</v>
      </c>
      <c r="L109" s="109">
        <v>0</v>
      </c>
      <c r="M109" s="109">
        <v>0</v>
      </c>
      <c r="N109" s="109">
        <v>0</v>
      </c>
      <c r="O109" s="109">
        <v>90</v>
      </c>
      <c r="P109" s="109">
        <v>1.43</v>
      </c>
      <c r="Q109" s="109">
        <v>3.531322505800464</v>
      </c>
      <c r="R109" s="109">
        <v>0</v>
      </c>
      <c r="S109" s="109">
        <v>0</v>
      </c>
      <c r="T109" s="109">
        <v>0</v>
      </c>
      <c r="U109" s="109">
        <v>0</v>
      </c>
      <c r="V109" s="109">
        <v>0</v>
      </c>
      <c r="W109" s="109">
        <v>55</v>
      </c>
      <c r="X109" s="109">
        <v>0</v>
      </c>
      <c r="Y109" s="109">
        <v>0</v>
      </c>
      <c r="Z109" s="109">
        <v>0</v>
      </c>
      <c r="AA109" s="109">
        <v>0</v>
      </c>
      <c r="AB109" s="109">
        <v>42.935634517766495</v>
      </c>
      <c r="AC109" s="109">
        <v>0</v>
      </c>
      <c r="AD109" s="109">
        <v>13.894736842105264</v>
      </c>
      <c r="AE109" s="109">
        <v>0</v>
      </c>
      <c r="AF109" s="109">
        <v>0</v>
      </c>
      <c r="AG109" s="109">
        <v>21.369631901840492</v>
      </c>
      <c r="AH109" s="109">
        <v>23.362499999999997</v>
      </c>
      <c r="AI109" s="109">
        <v>195.36842105263159</v>
      </c>
      <c r="AJ109" s="109">
        <v>4.8921933085501861</v>
      </c>
      <c r="AK109" s="109">
        <v>50</v>
      </c>
      <c r="AL109" s="109">
        <v>1.39</v>
      </c>
      <c r="AM109" s="109">
        <v>2.02</v>
      </c>
      <c r="AN109" s="109">
        <v>3.91</v>
      </c>
      <c r="AO109" s="109">
        <v>1.38</v>
      </c>
      <c r="AP109" s="109">
        <v>11.21100022818894</v>
      </c>
      <c r="AQ109" s="109">
        <v>0</v>
      </c>
      <c r="AR109" s="185">
        <v>0</v>
      </c>
      <c r="AS109" s="109"/>
      <c r="AT109" s="184">
        <v>105</v>
      </c>
      <c r="AU109" s="109">
        <f>CO109*POLICY!$K106</f>
        <v>16.941747572815533</v>
      </c>
      <c r="AV109" s="109">
        <f>CP109*POLICY!$K106</f>
        <v>55.061904659851564</v>
      </c>
      <c r="AW109" s="109">
        <f>CQ109*POLICY!$K106</f>
        <v>0</v>
      </c>
      <c r="AX109" s="109">
        <f>CR109*POLICY!$K106</f>
        <v>0</v>
      </c>
      <c r="AY109" s="109">
        <f>CS109*POLICY!$K106</f>
        <v>0</v>
      </c>
      <c r="AZ109" s="109">
        <f>CT109*POLICY!$K106</f>
        <v>0</v>
      </c>
      <c r="BA109" s="109">
        <f>CU109*POLICY!$K106</f>
        <v>0</v>
      </c>
      <c r="BB109" s="109">
        <f>CV109*POLICY!$K106</f>
        <v>12.788780300115429</v>
      </c>
      <c r="BC109" s="109">
        <f>CW109*POLICY!$K106</f>
        <v>0</v>
      </c>
      <c r="BD109" s="109">
        <f>CX109*POLICY!$K106</f>
        <v>0</v>
      </c>
      <c r="BE109" s="109">
        <f>CY109*POLICY!$K106</f>
        <v>0</v>
      </c>
      <c r="BF109" s="109">
        <f>CZ109*POLICY!$K106</f>
        <v>90</v>
      </c>
      <c r="BG109" s="109">
        <f>DA109*POLICY!$K106</f>
        <v>1.43</v>
      </c>
      <c r="BH109" s="109">
        <f>DB109*POLICY!$K106</f>
        <v>3.531322505800464</v>
      </c>
      <c r="BI109" s="109">
        <f>DC109*POLICY!$K106</f>
        <v>0</v>
      </c>
      <c r="BJ109" s="109">
        <f>DD109*POLICY!$K106</f>
        <v>0</v>
      </c>
      <c r="BK109" s="109">
        <f>DE109*POLICY!$K106</f>
        <v>0</v>
      </c>
      <c r="BL109" s="109">
        <f>DF109*POLICY!$K106</f>
        <v>0</v>
      </c>
      <c r="BM109" s="109">
        <f>DG109*POLICY!$K106</f>
        <v>0</v>
      </c>
      <c r="BN109" s="109">
        <f>DH109*POLICY!$K106</f>
        <v>55</v>
      </c>
      <c r="BO109" s="109">
        <f>DI109*POLICY!$K106</f>
        <v>0</v>
      </c>
      <c r="BP109" s="109">
        <f>DJ109*POLICY!$K106</f>
        <v>0</v>
      </c>
      <c r="BQ109" s="109">
        <f>DK109*POLICY!$K106</f>
        <v>0</v>
      </c>
      <c r="BR109" s="109">
        <f>DL109*POLICY!$K106</f>
        <v>0</v>
      </c>
      <c r="BS109" s="109">
        <f>DM109*POLICY!$K106</f>
        <v>42.935634517766495</v>
      </c>
      <c r="BT109" s="109">
        <f>DN109*POLICY!$K106</f>
        <v>0</v>
      </c>
      <c r="BU109" s="109">
        <f>DO109*POLICY!$K106</f>
        <v>13.894736842105264</v>
      </c>
      <c r="BV109" s="109">
        <f>DP109*POLICY!$K106</f>
        <v>0</v>
      </c>
      <c r="BW109" s="109">
        <f>DQ109*POLICY!$K106</f>
        <v>0</v>
      </c>
      <c r="BX109" s="109">
        <f>DR109*POLICY!$K106</f>
        <v>21.369631901840492</v>
      </c>
      <c r="BY109" s="109">
        <f>DS109*POLICY!$K106</f>
        <v>23.362499999999997</v>
      </c>
      <c r="BZ109" s="109">
        <f>DT109*POLICY!$K106</f>
        <v>195.36842105263159</v>
      </c>
      <c r="CA109" s="109">
        <f>DU109*POLICY!$K106</f>
        <v>4.8921933085501861</v>
      </c>
      <c r="CB109" s="109">
        <f>DV109*POLICY!$K106</f>
        <v>50</v>
      </c>
      <c r="CC109" s="109">
        <f>DW109*POLICY!$K106</f>
        <v>1.39</v>
      </c>
      <c r="CD109" s="109">
        <f>DX109*POLICY!$K106</f>
        <v>2.02</v>
      </c>
      <c r="CE109" s="109">
        <f>DY109*POLICY!$K106</f>
        <v>3.91</v>
      </c>
      <c r="CF109" s="109">
        <f>DZ109*POLICY!$K106</f>
        <v>1.38</v>
      </c>
      <c r="CG109" s="109">
        <f>EA109*POLICY!$K106</f>
        <v>11.21100022818894</v>
      </c>
      <c r="CH109" s="109">
        <f>EB109*POLICY!$K106</f>
        <v>0</v>
      </c>
      <c r="CI109" s="185">
        <f>EC109*POLICY!$K106</f>
        <v>0</v>
      </c>
      <c r="CJ109" s="109"/>
      <c r="CK109" t="s">
        <v>378</v>
      </c>
      <c r="CL109" s="14" t="s">
        <v>191</v>
      </c>
      <c r="CM109" s="22">
        <v>15</v>
      </c>
      <c r="CN109" s="23">
        <v>105</v>
      </c>
      <c r="CO109" s="200">
        <v>16.941747572815533</v>
      </c>
      <c r="CP109" s="200">
        <v>55.061904659851564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12.788780300115429</v>
      </c>
      <c r="CW109" s="200">
        <v>0</v>
      </c>
      <c r="CX109" s="200">
        <v>0</v>
      </c>
      <c r="CY109" s="200">
        <v>0</v>
      </c>
      <c r="CZ109" s="200">
        <v>90</v>
      </c>
      <c r="DA109" s="200">
        <v>1.43</v>
      </c>
      <c r="DB109" s="200">
        <v>3.531322505800464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55</v>
      </c>
      <c r="DI109" s="200">
        <v>0</v>
      </c>
      <c r="DJ109" s="200">
        <v>0</v>
      </c>
      <c r="DK109" s="200">
        <v>0</v>
      </c>
      <c r="DL109" s="200">
        <v>0</v>
      </c>
      <c r="DM109" s="200">
        <v>42.935634517766495</v>
      </c>
      <c r="DN109" s="200">
        <v>0</v>
      </c>
      <c r="DO109" s="200">
        <v>13.894736842105264</v>
      </c>
      <c r="DP109" s="200">
        <v>0</v>
      </c>
      <c r="DQ109" s="200">
        <v>0</v>
      </c>
      <c r="DR109" s="200">
        <v>21.369631901840492</v>
      </c>
      <c r="DS109" s="200">
        <v>23.362499999999997</v>
      </c>
      <c r="DT109" s="200">
        <v>195.36842105263159</v>
      </c>
      <c r="DU109" s="200">
        <v>4.8921933085501861</v>
      </c>
      <c r="DV109" s="200">
        <v>50</v>
      </c>
      <c r="DW109" s="200">
        <v>1.39</v>
      </c>
      <c r="DX109" s="200">
        <v>2.02</v>
      </c>
      <c r="DY109" s="200">
        <v>3.91</v>
      </c>
      <c r="DZ109" s="200">
        <v>1.38</v>
      </c>
      <c r="EA109" s="200">
        <v>11.21100022818894</v>
      </c>
      <c r="EB109" s="200">
        <v>0</v>
      </c>
      <c r="EC109" s="200">
        <v>0</v>
      </c>
    </row>
    <row r="110" spans="1:133" x14ac:dyDescent="0.2">
      <c r="A110" s="69"/>
      <c r="B110" s="62"/>
      <c r="C110" s="110">
        <v>106</v>
      </c>
      <c r="D110" s="109">
        <v>16.941747572815533</v>
      </c>
      <c r="E110" s="109">
        <v>55.061904659851564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  <c r="K110" s="109">
        <v>12.788780300115429</v>
      </c>
      <c r="L110" s="109">
        <v>0</v>
      </c>
      <c r="M110" s="109">
        <v>0</v>
      </c>
      <c r="N110" s="109">
        <v>0</v>
      </c>
      <c r="O110" s="109">
        <v>90</v>
      </c>
      <c r="P110" s="109">
        <v>1.43</v>
      </c>
      <c r="Q110" s="109">
        <v>3.531322505800464</v>
      </c>
      <c r="R110" s="109">
        <v>0</v>
      </c>
      <c r="S110" s="109">
        <v>0</v>
      </c>
      <c r="T110" s="109">
        <v>0</v>
      </c>
      <c r="U110" s="109">
        <v>0</v>
      </c>
      <c r="V110" s="109">
        <v>0</v>
      </c>
      <c r="W110" s="109">
        <v>55</v>
      </c>
      <c r="X110" s="109">
        <v>0</v>
      </c>
      <c r="Y110" s="109">
        <v>0</v>
      </c>
      <c r="Z110" s="109">
        <v>0</v>
      </c>
      <c r="AA110" s="109">
        <v>0</v>
      </c>
      <c r="AB110" s="109">
        <v>42.935634517766495</v>
      </c>
      <c r="AC110" s="109">
        <v>0</v>
      </c>
      <c r="AD110" s="109">
        <v>13.894736842105264</v>
      </c>
      <c r="AE110" s="109">
        <v>0</v>
      </c>
      <c r="AF110" s="109">
        <v>0</v>
      </c>
      <c r="AG110" s="109">
        <v>21.369631901840492</v>
      </c>
      <c r="AH110" s="109">
        <v>23.362499999999997</v>
      </c>
      <c r="AI110" s="109">
        <v>195.36842105263159</v>
      </c>
      <c r="AJ110" s="109">
        <v>4.8921933085501861</v>
      </c>
      <c r="AK110" s="109">
        <v>50</v>
      </c>
      <c r="AL110" s="109">
        <v>1.39</v>
      </c>
      <c r="AM110" s="109">
        <v>2.02</v>
      </c>
      <c r="AN110" s="109">
        <v>3.91</v>
      </c>
      <c r="AO110" s="109">
        <v>1.38</v>
      </c>
      <c r="AP110" s="109">
        <v>11.21100022818894</v>
      </c>
      <c r="AQ110" s="109">
        <v>0</v>
      </c>
      <c r="AR110" s="185">
        <v>0</v>
      </c>
      <c r="AS110" s="109"/>
      <c r="AT110" s="184">
        <v>106</v>
      </c>
      <c r="AU110" s="109">
        <f>CO110*POLICY!$K107</f>
        <v>16.941747572815533</v>
      </c>
      <c r="AV110" s="109">
        <f>CP110*POLICY!$K107</f>
        <v>55.061904659851564</v>
      </c>
      <c r="AW110" s="109">
        <f>CQ110*POLICY!$K107</f>
        <v>0</v>
      </c>
      <c r="AX110" s="109">
        <f>CR110*POLICY!$K107</f>
        <v>0</v>
      </c>
      <c r="AY110" s="109">
        <f>CS110*POLICY!$K107</f>
        <v>0</v>
      </c>
      <c r="AZ110" s="109">
        <f>CT110*POLICY!$K107</f>
        <v>0</v>
      </c>
      <c r="BA110" s="109">
        <f>CU110*POLICY!$K107</f>
        <v>0</v>
      </c>
      <c r="BB110" s="109">
        <f>CV110*POLICY!$K107</f>
        <v>12.788780300115429</v>
      </c>
      <c r="BC110" s="109">
        <f>CW110*POLICY!$K107</f>
        <v>0</v>
      </c>
      <c r="BD110" s="109">
        <f>CX110*POLICY!$K107</f>
        <v>0</v>
      </c>
      <c r="BE110" s="109">
        <f>CY110*POLICY!$K107</f>
        <v>0</v>
      </c>
      <c r="BF110" s="109">
        <f>CZ110*POLICY!$K107</f>
        <v>90</v>
      </c>
      <c r="BG110" s="109">
        <f>DA110*POLICY!$K107</f>
        <v>1.43</v>
      </c>
      <c r="BH110" s="109">
        <f>DB110*POLICY!$K107</f>
        <v>3.531322505800464</v>
      </c>
      <c r="BI110" s="109">
        <f>DC110*POLICY!$K107</f>
        <v>0</v>
      </c>
      <c r="BJ110" s="109">
        <f>DD110*POLICY!$K107</f>
        <v>0</v>
      </c>
      <c r="BK110" s="109">
        <f>DE110*POLICY!$K107</f>
        <v>0</v>
      </c>
      <c r="BL110" s="109">
        <f>DF110*POLICY!$K107</f>
        <v>0</v>
      </c>
      <c r="BM110" s="109">
        <f>DG110*POLICY!$K107</f>
        <v>0</v>
      </c>
      <c r="BN110" s="109">
        <f>DH110*POLICY!$K107</f>
        <v>55</v>
      </c>
      <c r="BO110" s="109">
        <f>DI110*POLICY!$K107</f>
        <v>0</v>
      </c>
      <c r="BP110" s="109">
        <f>DJ110*POLICY!$K107</f>
        <v>0</v>
      </c>
      <c r="BQ110" s="109">
        <f>DK110*POLICY!$K107</f>
        <v>0</v>
      </c>
      <c r="BR110" s="109">
        <f>DL110*POLICY!$K107</f>
        <v>0</v>
      </c>
      <c r="BS110" s="109">
        <f>DM110*POLICY!$K107</f>
        <v>42.935634517766495</v>
      </c>
      <c r="BT110" s="109">
        <f>DN110*POLICY!$K107</f>
        <v>0</v>
      </c>
      <c r="BU110" s="109">
        <f>DO110*POLICY!$K107</f>
        <v>13.894736842105264</v>
      </c>
      <c r="BV110" s="109">
        <f>DP110*POLICY!$K107</f>
        <v>0</v>
      </c>
      <c r="BW110" s="109">
        <f>DQ110*POLICY!$K107</f>
        <v>0</v>
      </c>
      <c r="BX110" s="109">
        <f>DR110*POLICY!$K107</f>
        <v>21.369631901840492</v>
      </c>
      <c r="BY110" s="109">
        <f>DS110*POLICY!$K107</f>
        <v>23.362499999999997</v>
      </c>
      <c r="BZ110" s="109">
        <f>DT110*POLICY!$K107</f>
        <v>195.36842105263159</v>
      </c>
      <c r="CA110" s="109">
        <f>DU110*POLICY!$K107</f>
        <v>4.8921933085501861</v>
      </c>
      <c r="CB110" s="109">
        <f>DV110*POLICY!$K107</f>
        <v>50</v>
      </c>
      <c r="CC110" s="109">
        <f>DW110*POLICY!$K107</f>
        <v>1.39</v>
      </c>
      <c r="CD110" s="109">
        <f>DX110*POLICY!$K107</f>
        <v>2.02</v>
      </c>
      <c r="CE110" s="109">
        <f>DY110*POLICY!$K107</f>
        <v>3.91</v>
      </c>
      <c r="CF110" s="109">
        <f>DZ110*POLICY!$K107</f>
        <v>1.38</v>
      </c>
      <c r="CG110" s="109">
        <f>EA110*POLICY!$K107</f>
        <v>11.21100022818894</v>
      </c>
      <c r="CH110" s="109">
        <f>EB110*POLICY!$K107</f>
        <v>0</v>
      </c>
      <c r="CI110" s="185">
        <f>EC110*POLICY!$K107</f>
        <v>0</v>
      </c>
      <c r="CJ110" s="109"/>
      <c r="CK110" t="s">
        <v>368</v>
      </c>
      <c r="CL110" s="14" t="s">
        <v>191</v>
      </c>
      <c r="CM110" s="22">
        <v>15</v>
      </c>
      <c r="CN110" s="23">
        <v>106</v>
      </c>
      <c r="CO110" s="200">
        <v>16.941747572815533</v>
      </c>
      <c r="CP110" s="200">
        <v>55.061904659851564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12.788780300115429</v>
      </c>
      <c r="CW110" s="200">
        <v>0</v>
      </c>
      <c r="CX110" s="200">
        <v>0</v>
      </c>
      <c r="CY110" s="200">
        <v>0</v>
      </c>
      <c r="CZ110" s="200">
        <v>90</v>
      </c>
      <c r="DA110" s="200">
        <v>1.43</v>
      </c>
      <c r="DB110" s="200">
        <v>3.531322505800464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55</v>
      </c>
      <c r="DI110" s="200">
        <v>0</v>
      </c>
      <c r="DJ110" s="200">
        <v>0</v>
      </c>
      <c r="DK110" s="200">
        <v>0</v>
      </c>
      <c r="DL110" s="200">
        <v>0</v>
      </c>
      <c r="DM110" s="200">
        <v>42.935634517766495</v>
      </c>
      <c r="DN110" s="200">
        <v>0</v>
      </c>
      <c r="DO110" s="200">
        <v>13.894736842105264</v>
      </c>
      <c r="DP110" s="200">
        <v>0</v>
      </c>
      <c r="DQ110" s="200">
        <v>0</v>
      </c>
      <c r="DR110" s="200">
        <v>21.369631901840492</v>
      </c>
      <c r="DS110" s="200">
        <v>23.362499999999997</v>
      </c>
      <c r="DT110" s="200">
        <v>195.36842105263159</v>
      </c>
      <c r="DU110" s="200">
        <v>4.8921933085501861</v>
      </c>
      <c r="DV110" s="200">
        <v>50</v>
      </c>
      <c r="DW110" s="200">
        <v>1.39</v>
      </c>
      <c r="DX110" s="200">
        <v>2.02</v>
      </c>
      <c r="DY110" s="200">
        <v>3.91</v>
      </c>
      <c r="DZ110" s="200">
        <v>1.38</v>
      </c>
      <c r="EA110" s="200">
        <v>11.21100022818894</v>
      </c>
      <c r="EB110" s="200">
        <v>0</v>
      </c>
      <c r="EC110" s="200">
        <v>0</v>
      </c>
    </row>
    <row r="111" spans="1:133" x14ac:dyDescent="0.2">
      <c r="A111" s="69"/>
      <c r="B111" s="62"/>
      <c r="C111" s="110">
        <v>107</v>
      </c>
      <c r="D111" s="109">
        <v>54.200503506563571</v>
      </c>
      <c r="E111" s="109">
        <v>45.423680436628935</v>
      </c>
      <c r="F111" s="109">
        <v>0</v>
      </c>
      <c r="G111" s="109">
        <v>0</v>
      </c>
      <c r="H111" s="109">
        <v>0</v>
      </c>
      <c r="I111" s="109">
        <v>12.438823529411765</v>
      </c>
      <c r="J111" s="109">
        <v>0</v>
      </c>
      <c r="K111" s="109">
        <v>27.828190085068936</v>
      </c>
      <c r="L111" s="109">
        <v>44.802052091554856</v>
      </c>
      <c r="M111" s="109">
        <v>0</v>
      </c>
      <c r="N111" s="109">
        <v>0</v>
      </c>
      <c r="O111" s="109">
        <v>0</v>
      </c>
      <c r="P111" s="109">
        <v>1.43</v>
      </c>
      <c r="Q111" s="109">
        <v>7.0056814573267552</v>
      </c>
      <c r="R111" s="109">
        <v>279.59731543624162</v>
      </c>
      <c r="S111" s="109">
        <v>0</v>
      </c>
      <c r="T111" s="109">
        <v>0</v>
      </c>
      <c r="U111" s="109">
        <v>0</v>
      </c>
      <c r="V111" s="109">
        <v>0</v>
      </c>
      <c r="W111" s="109">
        <v>36.692034315349581</v>
      </c>
      <c r="X111" s="109">
        <v>27.318988666085442</v>
      </c>
      <c r="Y111" s="109">
        <v>0</v>
      </c>
      <c r="Z111" s="109">
        <v>41.071180113684562</v>
      </c>
      <c r="AA111" s="109">
        <v>0</v>
      </c>
      <c r="AB111" s="109">
        <v>0</v>
      </c>
      <c r="AC111" s="109">
        <v>0</v>
      </c>
      <c r="AD111" s="109">
        <v>0</v>
      </c>
      <c r="AE111" s="109">
        <v>0</v>
      </c>
      <c r="AF111" s="109">
        <v>0</v>
      </c>
      <c r="AG111" s="109">
        <v>33.291244911431399</v>
      </c>
      <c r="AH111" s="109">
        <v>23.362499999999997</v>
      </c>
      <c r="AI111" s="109">
        <v>0</v>
      </c>
      <c r="AJ111" s="109">
        <v>10.017543859649123</v>
      </c>
      <c r="AK111" s="109">
        <v>0</v>
      </c>
      <c r="AL111" s="109">
        <v>1.39</v>
      </c>
      <c r="AM111" s="109">
        <v>2.02</v>
      </c>
      <c r="AN111" s="109">
        <v>3.91</v>
      </c>
      <c r="AO111" s="109">
        <v>1.38</v>
      </c>
      <c r="AP111" s="109">
        <v>14</v>
      </c>
      <c r="AQ111" s="109">
        <v>0</v>
      </c>
      <c r="AR111" s="185">
        <v>0</v>
      </c>
      <c r="AS111" s="109"/>
      <c r="AT111" s="184">
        <v>107</v>
      </c>
      <c r="AU111" s="109">
        <f>CO111*POLICY!$K108</f>
        <v>54.200503506563571</v>
      </c>
      <c r="AV111" s="109">
        <f>CP111*POLICY!$K108</f>
        <v>45.423680436628935</v>
      </c>
      <c r="AW111" s="109">
        <f>CQ111*POLICY!$K108</f>
        <v>0</v>
      </c>
      <c r="AX111" s="109">
        <f>CR111*POLICY!$K108</f>
        <v>0</v>
      </c>
      <c r="AY111" s="109">
        <f>CS111*POLICY!$K108</f>
        <v>0</v>
      </c>
      <c r="AZ111" s="109">
        <f>CT111*POLICY!$K108</f>
        <v>12.438823529411765</v>
      </c>
      <c r="BA111" s="109">
        <f>CU111*POLICY!$K108</f>
        <v>0</v>
      </c>
      <c r="BB111" s="109">
        <f>CV111*POLICY!$K108</f>
        <v>27.828190085068936</v>
      </c>
      <c r="BC111" s="109">
        <f>CW111*POLICY!$K108</f>
        <v>44.802052091554856</v>
      </c>
      <c r="BD111" s="109">
        <f>CX111*POLICY!$K108</f>
        <v>0</v>
      </c>
      <c r="BE111" s="109">
        <f>CY111*POLICY!$K108</f>
        <v>0</v>
      </c>
      <c r="BF111" s="109">
        <f>CZ111*POLICY!$K108</f>
        <v>0</v>
      </c>
      <c r="BG111" s="109">
        <f>DA111*POLICY!$K108</f>
        <v>1.43</v>
      </c>
      <c r="BH111" s="109">
        <f>DB111*POLICY!$K108</f>
        <v>7.0056814573267552</v>
      </c>
      <c r="BI111" s="109">
        <f>DC111*POLICY!$K108</f>
        <v>279.59731543624162</v>
      </c>
      <c r="BJ111" s="109">
        <f>DD111*POLICY!$K108</f>
        <v>0</v>
      </c>
      <c r="BK111" s="109">
        <f>DE111*POLICY!$K108</f>
        <v>0</v>
      </c>
      <c r="BL111" s="109">
        <f>DF111*POLICY!$K108</f>
        <v>0</v>
      </c>
      <c r="BM111" s="109">
        <f>DG111*POLICY!$K108</f>
        <v>0</v>
      </c>
      <c r="BN111" s="109">
        <f>DH111*POLICY!$K108</f>
        <v>36.692034315349581</v>
      </c>
      <c r="BO111" s="109">
        <f>DI111*POLICY!$K108</f>
        <v>27.318988666085442</v>
      </c>
      <c r="BP111" s="109">
        <f>DJ111*POLICY!$K108</f>
        <v>0</v>
      </c>
      <c r="BQ111" s="109">
        <f>DK111*POLICY!$K108</f>
        <v>41.071180113684562</v>
      </c>
      <c r="BR111" s="109">
        <f>DL111*POLICY!$K108</f>
        <v>0</v>
      </c>
      <c r="BS111" s="109">
        <f>DM111*POLICY!$K108</f>
        <v>0</v>
      </c>
      <c r="BT111" s="109">
        <f>DN111*POLICY!$K108</f>
        <v>0</v>
      </c>
      <c r="BU111" s="109">
        <f>DO111*POLICY!$K108</f>
        <v>0</v>
      </c>
      <c r="BV111" s="109">
        <f>DP111*POLICY!$K108</f>
        <v>0</v>
      </c>
      <c r="BW111" s="109">
        <f>DQ111*POLICY!$K108</f>
        <v>0</v>
      </c>
      <c r="BX111" s="109">
        <f>DR111*POLICY!$K108</f>
        <v>33.291244911431399</v>
      </c>
      <c r="BY111" s="109">
        <f>DS111*POLICY!$K108</f>
        <v>23.362499999999997</v>
      </c>
      <c r="BZ111" s="109">
        <f>DT111*POLICY!$K108</f>
        <v>0</v>
      </c>
      <c r="CA111" s="109">
        <f>DU111*POLICY!$K108</f>
        <v>10.017543859649123</v>
      </c>
      <c r="CB111" s="109">
        <f>DV111*POLICY!$K108</f>
        <v>0</v>
      </c>
      <c r="CC111" s="109">
        <f>DW111*POLICY!$K108</f>
        <v>1.39</v>
      </c>
      <c r="CD111" s="109">
        <f>DX111*POLICY!$K108</f>
        <v>2.02</v>
      </c>
      <c r="CE111" s="109">
        <f>DY111*POLICY!$K108</f>
        <v>3.91</v>
      </c>
      <c r="CF111" s="109">
        <f>DZ111*POLICY!$K108</f>
        <v>1.38</v>
      </c>
      <c r="CG111" s="109">
        <f>EA111*POLICY!$K108</f>
        <v>14</v>
      </c>
      <c r="CH111" s="109">
        <f>EB111*POLICY!$K108</f>
        <v>0</v>
      </c>
      <c r="CI111" s="185">
        <f>EC111*POLICY!$K108</f>
        <v>0</v>
      </c>
      <c r="CJ111" s="109"/>
      <c r="CK111" t="s">
        <v>377</v>
      </c>
      <c r="CL111" s="14" t="s">
        <v>270</v>
      </c>
      <c r="CM111" s="22">
        <v>15</v>
      </c>
      <c r="CN111" s="23">
        <v>107</v>
      </c>
      <c r="CO111" s="200">
        <v>54.200503506563571</v>
      </c>
      <c r="CP111" s="200">
        <v>45.423680436628935</v>
      </c>
      <c r="CQ111" s="200">
        <v>0</v>
      </c>
      <c r="CR111" s="200">
        <v>0</v>
      </c>
      <c r="CS111" s="200">
        <v>0</v>
      </c>
      <c r="CT111" s="200">
        <v>12.438823529411765</v>
      </c>
      <c r="CU111" s="200">
        <v>0</v>
      </c>
      <c r="CV111" s="200">
        <v>27.828190085068936</v>
      </c>
      <c r="CW111" s="200">
        <v>44.802052091554856</v>
      </c>
      <c r="CX111" s="200">
        <v>0</v>
      </c>
      <c r="CY111" s="200">
        <v>0</v>
      </c>
      <c r="CZ111" s="200">
        <v>0</v>
      </c>
      <c r="DA111" s="200">
        <v>1.43</v>
      </c>
      <c r="DB111" s="200">
        <v>7.0056814573267552</v>
      </c>
      <c r="DC111" s="200">
        <v>279.59731543624162</v>
      </c>
      <c r="DD111" s="200">
        <v>0</v>
      </c>
      <c r="DE111" s="200">
        <v>0</v>
      </c>
      <c r="DF111" s="200">
        <v>0</v>
      </c>
      <c r="DG111" s="200">
        <v>0</v>
      </c>
      <c r="DH111" s="200">
        <v>36.692034315349581</v>
      </c>
      <c r="DI111" s="200">
        <v>27.318988666085442</v>
      </c>
      <c r="DJ111" s="200">
        <v>0</v>
      </c>
      <c r="DK111" s="200">
        <v>41.071180113684562</v>
      </c>
      <c r="DL111" s="200">
        <v>0</v>
      </c>
      <c r="DM111" s="200">
        <v>0</v>
      </c>
      <c r="DN111" s="200">
        <v>0</v>
      </c>
      <c r="DO111" s="200">
        <v>0</v>
      </c>
      <c r="DP111" s="200">
        <v>0</v>
      </c>
      <c r="DQ111" s="200">
        <v>0</v>
      </c>
      <c r="DR111" s="200">
        <v>33.291244911431399</v>
      </c>
      <c r="DS111" s="200">
        <v>23.362499999999997</v>
      </c>
      <c r="DT111" s="200">
        <v>0</v>
      </c>
      <c r="DU111" s="200">
        <v>10.017543859649123</v>
      </c>
      <c r="DV111" s="200">
        <v>0</v>
      </c>
      <c r="DW111" s="200">
        <v>1.39</v>
      </c>
      <c r="DX111" s="200">
        <v>2.02</v>
      </c>
      <c r="DY111" s="200">
        <v>3.91</v>
      </c>
      <c r="DZ111" s="200">
        <v>1.38</v>
      </c>
      <c r="EA111" s="200">
        <v>14</v>
      </c>
      <c r="EB111" s="200">
        <v>0</v>
      </c>
      <c r="EC111" s="200">
        <v>0</v>
      </c>
    </row>
    <row r="112" spans="1:133" x14ac:dyDescent="0.2">
      <c r="A112" s="69"/>
      <c r="B112" s="62"/>
      <c r="C112" s="110">
        <v>108</v>
      </c>
      <c r="D112" s="109">
        <v>54.200503506563571</v>
      </c>
      <c r="E112" s="109">
        <v>45.423680436628935</v>
      </c>
      <c r="F112" s="109">
        <v>0</v>
      </c>
      <c r="G112" s="109">
        <v>0</v>
      </c>
      <c r="H112" s="109">
        <v>0</v>
      </c>
      <c r="I112" s="109">
        <v>12.438823529411765</v>
      </c>
      <c r="J112" s="109">
        <v>0</v>
      </c>
      <c r="K112" s="109">
        <v>27.828190085068936</v>
      </c>
      <c r="L112" s="109">
        <v>44.802052091554856</v>
      </c>
      <c r="M112" s="109">
        <v>0</v>
      </c>
      <c r="N112" s="109">
        <v>0</v>
      </c>
      <c r="O112" s="109">
        <v>0</v>
      </c>
      <c r="P112" s="109">
        <v>1.43</v>
      </c>
      <c r="Q112" s="109">
        <v>7.0056814573267552</v>
      </c>
      <c r="R112" s="109">
        <v>279.59731543624162</v>
      </c>
      <c r="S112" s="109">
        <v>0</v>
      </c>
      <c r="T112" s="109">
        <v>0</v>
      </c>
      <c r="U112" s="109">
        <v>0</v>
      </c>
      <c r="V112" s="109">
        <v>0</v>
      </c>
      <c r="W112" s="109">
        <v>36.692034315349581</v>
      </c>
      <c r="X112" s="109">
        <v>27.318988666085442</v>
      </c>
      <c r="Y112" s="109">
        <v>0</v>
      </c>
      <c r="Z112" s="109">
        <v>41.071180113684562</v>
      </c>
      <c r="AA112" s="109">
        <v>0</v>
      </c>
      <c r="AB112" s="109">
        <v>0</v>
      </c>
      <c r="AC112" s="109">
        <v>0</v>
      </c>
      <c r="AD112" s="109">
        <v>0</v>
      </c>
      <c r="AE112" s="109">
        <v>0</v>
      </c>
      <c r="AF112" s="109">
        <v>0</v>
      </c>
      <c r="AG112" s="109">
        <v>33.291244911431399</v>
      </c>
      <c r="AH112" s="109">
        <v>23.362499999999997</v>
      </c>
      <c r="AI112" s="109">
        <v>0</v>
      </c>
      <c r="AJ112" s="109">
        <v>10.017543859649123</v>
      </c>
      <c r="AK112" s="109">
        <v>0</v>
      </c>
      <c r="AL112" s="109">
        <v>1.39</v>
      </c>
      <c r="AM112" s="109">
        <v>2.02</v>
      </c>
      <c r="AN112" s="109">
        <v>3.91</v>
      </c>
      <c r="AO112" s="109">
        <v>1.38</v>
      </c>
      <c r="AP112" s="109">
        <v>14</v>
      </c>
      <c r="AQ112" s="109">
        <v>0</v>
      </c>
      <c r="AR112" s="185">
        <v>0</v>
      </c>
      <c r="AS112" s="109"/>
      <c r="AT112" s="184">
        <v>108</v>
      </c>
      <c r="AU112" s="109">
        <f>CO112*POLICY!$K109</f>
        <v>54.200503506563571</v>
      </c>
      <c r="AV112" s="109">
        <f>CP112*POLICY!$K109</f>
        <v>45.423680436628935</v>
      </c>
      <c r="AW112" s="109">
        <f>CQ112*POLICY!$K109</f>
        <v>0</v>
      </c>
      <c r="AX112" s="109">
        <f>CR112*POLICY!$K109</f>
        <v>0</v>
      </c>
      <c r="AY112" s="109">
        <f>CS112*POLICY!$K109</f>
        <v>0</v>
      </c>
      <c r="AZ112" s="109">
        <f>CT112*POLICY!$K109</f>
        <v>12.438823529411765</v>
      </c>
      <c r="BA112" s="109">
        <f>CU112*POLICY!$K109</f>
        <v>0</v>
      </c>
      <c r="BB112" s="109">
        <f>CV112*POLICY!$K109</f>
        <v>27.828190085068936</v>
      </c>
      <c r="BC112" s="109">
        <f>CW112*POLICY!$K109</f>
        <v>44.802052091554856</v>
      </c>
      <c r="BD112" s="109">
        <f>CX112*POLICY!$K109</f>
        <v>0</v>
      </c>
      <c r="BE112" s="109">
        <f>CY112*POLICY!$K109</f>
        <v>0</v>
      </c>
      <c r="BF112" s="109">
        <f>CZ112*POLICY!$K109</f>
        <v>0</v>
      </c>
      <c r="BG112" s="109">
        <f>DA112*POLICY!$K109</f>
        <v>1.43</v>
      </c>
      <c r="BH112" s="109">
        <f>DB112*POLICY!$K109</f>
        <v>7.0056814573267552</v>
      </c>
      <c r="BI112" s="109">
        <f>DC112*POLICY!$K109</f>
        <v>279.59731543624162</v>
      </c>
      <c r="BJ112" s="109">
        <f>DD112*POLICY!$K109</f>
        <v>0</v>
      </c>
      <c r="BK112" s="109">
        <f>DE112*POLICY!$K109</f>
        <v>0</v>
      </c>
      <c r="BL112" s="109">
        <f>DF112*POLICY!$K109</f>
        <v>0</v>
      </c>
      <c r="BM112" s="109">
        <f>DG112*POLICY!$K109</f>
        <v>0</v>
      </c>
      <c r="BN112" s="109">
        <f>DH112*POLICY!$K109</f>
        <v>36.692034315349581</v>
      </c>
      <c r="BO112" s="109">
        <f>DI112*POLICY!$K109</f>
        <v>27.318988666085442</v>
      </c>
      <c r="BP112" s="109">
        <f>DJ112*POLICY!$K109</f>
        <v>0</v>
      </c>
      <c r="BQ112" s="109">
        <f>DK112*POLICY!$K109</f>
        <v>41.071180113684562</v>
      </c>
      <c r="BR112" s="109">
        <f>DL112*POLICY!$K109</f>
        <v>0</v>
      </c>
      <c r="BS112" s="109">
        <f>DM112*POLICY!$K109</f>
        <v>0</v>
      </c>
      <c r="BT112" s="109">
        <f>DN112*POLICY!$K109</f>
        <v>0</v>
      </c>
      <c r="BU112" s="109">
        <f>DO112*POLICY!$K109</f>
        <v>0</v>
      </c>
      <c r="BV112" s="109">
        <f>DP112*POLICY!$K109</f>
        <v>0</v>
      </c>
      <c r="BW112" s="109">
        <f>DQ112*POLICY!$K109</f>
        <v>0</v>
      </c>
      <c r="BX112" s="109">
        <f>DR112*POLICY!$K109</f>
        <v>33.291244911431399</v>
      </c>
      <c r="BY112" s="109">
        <f>DS112*POLICY!$K109</f>
        <v>23.362499999999997</v>
      </c>
      <c r="BZ112" s="109">
        <f>DT112*POLICY!$K109</f>
        <v>0</v>
      </c>
      <c r="CA112" s="109">
        <f>DU112*POLICY!$K109</f>
        <v>10.017543859649123</v>
      </c>
      <c r="CB112" s="109">
        <f>DV112*POLICY!$K109</f>
        <v>0</v>
      </c>
      <c r="CC112" s="109">
        <f>DW112*POLICY!$K109</f>
        <v>1.39</v>
      </c>
      <c r="CD112" s="109">
        <f>DX112*POLICY!$K109</f>
        <v>2.02</v>
      </c>
      <c r="CE112" s="109">
        <f>DY112*POLICY!$K109</f>
        <v>3.91</v>
      </c>
      <c r="CF112" s="109">
        <f>DZ112*POLICY!$K109</f>
        <v>1.38</v>
      </c>
      <c r="CG112" s="109">
        <f>EA112*POLICY!$K109</f>
        <v>14</v>
      </c>
      <c r="CH112" s="109">
        <f>EB112*POLICY!$K109</f>
        <v>0</v>
      </c>
      <c r="CI112" s="185">
        <f>EC112*POLICY!$K109</f>
        <v>0</v>
      </c>
      <c r="CJ112" s="109"/>
      <c r="CK112" t="s">
        <v>379</v>
      </c>
      <c r="CL112" s="14" t="s">
        <v>270</v>
      </c>
      <c r="CM112" s="22">
        <v>15</v>
      </c>
      <c r="CN112" s="23">
        <v>108</v>
      </c>
      <c r="CO112" s="200">
        <v>54.200503506563571</v>
      </c>
      <c r="CP112" s="200">
        <v>45.423680436628935</v>
      </c>
      <c r="CQ112" s="200">
        <v>0</v>
      </c>
      <c r="CR112" s="200">
        <v>0</v>
      </c>
      <c r="CS112" s="200">
        <v>0</v>
      </c>
      <c r="CT112" s="200">
        <v>12.438823529411765</v>
      </c>
      <c r="CU112" s="200">
        <v>0</v>
      </c>
      <c r="CV112" s="200">
        <v>27.828190085068936</v>
      </c>
      <c r="CW112" s="200">
        <v>44.802052091554856</v>
      </c>
      <c r="CX112" s="200">
        <v>0</v>
      </c>
      <c r="CY112" s="200">
        <v>0</v>
      </c>
      <c r="CZ112" s="200">
        <v>0</v>
      </c>
      <c r="DA112" s="200">
        <v>1.43</v>
      </c>
      <c r="DB112" s="200">
        <v>7.0056814573267552</v>
      </c>
      <c r="DC112" s="200">
        <v>279.59731543624162</v>
      </c>
      <c r="DD112" s="200">
        <v>0</v>
      </c>
      <c r="DE112" s="200">
        <v>0</v>
      </c>
      <c r="DF112" s="200">
        <v>0</v>
      </c>
      <c r="DG112" s="200">
        <v>0</v>
      </c>
      <c r="DH112" s="200">
        <v>36.692034315349581</v>
      </c>
      <c r="DI112" s="200">
        <v>27.318988666085442</v>
      </c>
      <c r="DJ112" s="200">
        <v>0</v>
      </c>
      <c r="DK112" s="200">
        <v>41.071180113684562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33.291244911431399</v>
      </c>
      <c r="DS112" s="200">
        <v>23.362499999999997</v>
      </c>
      <c r="DT112" s="200">
        <v>0</v>
      </c>
      <c r="DU112" s="200">
        <v>10.017543859649123</v>
      </c>
      <c r="DV112" s="200">
        <v>0</v>
      </c>
      <c r="DW112" s="200">
        <v>1.39</v>
      </c>
      <c r="DX112" s="200">
        <v>2.02</v>
      </c>
      <c r="DY112" s="200">
        <v>3.91</v>
      </c>
      <c r="DZ112" s="200">
        <v>1.38</v>
      </c>
      <c r="EA112" s="200">
        <v>14</v>
      </c>
      <c r="EB112" s="200">
        <v>0</v>
      </c>
      <c r="EC112" s="200">
        <v>0</v>
      </c>
    </row>
    <row r="113" spans="1:133" x14ac:dyDescent="0.2">
      <c r="A113" s="69"/>
      <c r="B113" s="62"/>
      <c r="C113" s="110">
        <v>109</v>
      </c>
      <c r="D113" s="109">
        <v>54.200503506563571</v>
      </c>
      <c r="E113" s="109">
        <v>45.423680436628935</v>
      </c>
      <c r="F113" s="109">
        <v>0</v>
      </c>
      <c r="G113" s="109">
        <v>0</v>
      </c>
      <c r="H113" s="109">
        <v>0</v>
      </c>
      <c r="I113" s="109">
        <v>12.438823529411765</v>
      </c>
      <c r="J113" s="109">
        <v>0</v>
      </c>
      <c r="K113" s="109">
        <v>27.828190085068936</v>
      </c>
      <c r="L113" s="109">
        <v>44.802052091554856</v>
      </c>
      <c r="M113" s="109">
        <v>0</v>
      </c>
      <c r="N113" s="109">
        <v>0</v>
      </c>
      <c r="O113" s="109">
        <v>0</v>
      </c>
      <c r="P113" s="109">
        <v>1.43</v>
      </c>
      <c r="Q113" s="109">
        <v>7.0056814573267552</v>
      </c>
      <c r="R113" s="109">
        <v>279.59731543624162</v>
      </c>
      <c r="S113" s="109">
        <v>0</v>
      </c>
      <c r="T113" s="109">
        <v>0</v>
      </c>
      <c r="U113" s="109">
        <v>0</v>
      </c>
      <c r="V113" s="109">
        <v>0</v>
      </c>
      <c r="W113" s="109">
        <v>36.692034315349581</v>
      </c>
      <c r="X113" s="109">
        <v>27.318988666085442</v>
      </c>
      <c r="Y113" s="109">
        <v>0</v>
      </c>
      <c r="Z113" s="109">
        <v>41.071180113684562</v>
      </c>
      <c r="AA113" s="109">
        <v>0</v>
      </c>
      <c r="AB113" s="109">
        <v>0</v>
      </c>
      <c r="AC113" s="109">
        <v>0</v>
      </c>
      <c r="AD113" s="109">
        <v>0</v>
      </c>
      <c r="AE113" s="109">
        <v>0</v>
      </c>
      <c r="AF113" s="109">
        <v>0</v>
      </c>
      <c r="AG113" s="109">
        <v>33.291244911431399</v>
      </c>
      <c r="AH113" s="109">
        <v>23.362499999999997</v>
      </c>
      <c r="AI113" s="109">
        <v>0</v>
      </c>
      <c r="AJ113" s="109">
        <v>10.017543859649123</v>
      </c>
      <c r="AK113" s="109">
        <v>0</v>
      </c>
      <c r="AL113" s="109">
        <v>1.39</v>
      </c>
      <c r="AM113" s="109">
        <v>2.02</v>
      </c>
      <c r="AN113" s="109">
        <v>3.91</v>
      </c>
      <c r="AO113" s="109">
        <v>1.38</v>
      </c>
      <c r="AP113" s="109">
        <v>14</v>
      </c>
      <c r="AQ113" s="109">
        <v>0</v>
      </c>
      <c r="AR113" s="185">
        <v>0</v>
      </c>
      <c r="AS113" s="109"/>
      <c r="AT113" s="184">
        <v>109</v>
      </c>
      <c r="AU113" s="109">
        <f>CO113*POLICY!$K110</f>
        <v>54.200503506563571</v>
      </c>
      <c r="AV113" s="109">
        <f>CP113*POLICY!$K110</f>
        <v>45.423680436628935</v>
      </c>
      <c r="AW113" s="109">
        <f>CQ113*POLICY!$K110</f>
        <v>0</v>
      </c>
      <c r="AX113" s="109">
        <f>CR113*POLICY!$K110</f>
        <v>0</v>
      </c>
      <c r="AY113" s="109">
        <f>CS113*POLICY!$K110</f>
        <v>0</v>
      </c>
      <c r="AZ113" s="109">
        <f>CT113*POLICY!$K110</f>
        <v>12.438823529411765</v>
      </c>
      <c r="BA113" s="109">
        <f>CU113*POLICY!$K110</f>
        <v>0</v>
      </c>
      <c r="BB113" s="109">
        <f>CV113*POLICY!$K110</f>
        <v>27.828190085068936</v>
      </c>
      <c r="BC113" s="109">
        <f>CW113*POLICY!$K110</f>
        <v>44.802052091554856</v>
      </c>
      <c r="BD113" s="109">
        <f>CX113*POLICY!$K110</f>
        <v>0</v>
      </c>
      <c r="BE113" s="109">
        <f>CY113*POLICY!$K110</f>
        <v>0</v>
      </c>
      <c r="BF113" s="109">
        <f>CZ113*POLICY!$K110</f>
        <v>0</v>
      </c>
      <c r="BG113" s="109">
        <f>DA113*POLICY!$K110</f>
        <v>1.43</v>
      </c>
      <c r="BH113" s="109">
        <f>DB113*POLICY!$K110</f>
        <v>7.0056814573267552</v>
      </c>
      <c r="BI113" s="109">
        <f>DC113*POLICY!$K110</f>
        <v>279.59731543624162</v>
      </c>
      <c r="BJ113" s="109">
        <f>DD113*POLICY!$K110</f>
        <v>0</v>
      </c>
      <c r="BK113" s="109">
        <f>DE113*POLICY!$K110</f>
        <v>0</v>
      </c>
      <c r="BL113" s="109">
        <f>DF113*POLICY!$K110</f>
        <v>0</v>
      </c>
      <c r="BM113" s="109">
        <f>DG113*POLICY!$K110</f>
        <v>0</v>
      </c>
      <c r="BN113" s="109">
        <f>DH113*POLICY!$K110</f>
        <v>36.692034315349581</v>
      </c>
      <c r="BO113" s="109">
        <f>DI113*POLICY!$K110</f>
        <v>27.318988666085442</v>
      </c>
      <c r="BP113" s="109">
        <f>DJ113*POLICY!$K110</f>
        <v>0</v>
      </c>
      <c r="BQ113" s="109">
        <f>DK113*POLICY!$K110</f>
        <v>41.071180113684562</v>
      </c>
      <c r="BR113" s="109">
        <f>DL113*POLICY!$K110</f>
        <v>0</v>
      </c>
      <c r="BS113" s="109">
        <f>DM113*POLICY!$K110</f>
        <v>0</v>
      </c>
      <c r="BT113" s="109">
        <f>DN113*POLICY!$K110</f>
        <v>0</v>
      </c>
      <c r="BU113" s="109">
        <f>DO113*POLICY!$K110</f>
        <v>0</v>
      </c>
      <c r="BV113" s="109">
        <f>DP113*POLICY!$K110</f>
        <v>0</v>
      </c>
      <c r="BW113" s="109">
        <f>DQ113*POLICY!$K110</f>
        <v>0</v>
      </c>
      <c r="BX113" s="109">
        <f>DR113*POLICY!$K110</f>
        <v>33.291244911431399</v>
      </c>
      <c r="BY113" s="109">
        <f>DS113*POLICY!$K110</f>
        <v>23.362499999999997</v>
      </c>
      <c r="BZ113" s="109">
        <f>DT113*POLICY!$K110</f>
        <v>0</v>
      </c>
      <c r="CA113" s="109">
        <f>DU113*POLICY!$K110</f>
        <v>10.017543859649123</v>
      </c>
      <c r="CB113" s="109">
        <f>DV113*POLICY!$K110</f>
        <v>0</v>
      </c>
      <c r="CC113" s="109">
        <f>DW113*POLICY!$K110</f>
        <v>1.39</v>
      </c>
      <c r="CD113" s="109">
        <f>DX113*POLICY!$K110</f>
        <v>2.02</v>
      </c>
      <c r="CE113" s="109">
        <f>DY113*POLICY!$K110</f>
        <v>3.91</v>
      </c>
      <c r="CF113" s="109">
        <f>DZ113*POLICY!$K110</f>
        <v>1.38</v>
      </c>
      <c r="CG113" s="109">
        <f>EA113*POLICY!$K110</f>
        <v>14</v>
      </c>
      <c r="CH113" s="109">
        <f>EB113*POLICY!$K110</f>
        <v>0</v>
      </c>
      <c r="CI113" s="185">
        <f>EC113*POLICY!$K110</f>
        <v>0</v>
      </c>
      <c r="CJ113" s="109"/>
      <c r="CK113" t="s">
        <v>372</v>
      </c>
      <c r="CL113" s="14" t="s">
        <v>270</v>
      </c>
      <c r="CM113" s="22">
        <v>15</v>
      </c>
      <c r="CN113" s="23">
        <v>109</v>
      </c>
      <c r="CO113" s="200">
        <v>54.200503506563571</v>
      </c>
      <c r="CP113" s="200">
        <v>45.423680436628935</v>
      </c>
      <c r="CQ113" s="200">
        <v>0</v>
      </c>
      <c r="CR113" s="200">
        <v>0</v>
      </c>
      <c r="CS113" s="200">
        <v>0</v>
      </c>
      <c r="CT113" s="200">
        <v>12.438823529411765</v>
      </c>
      <c r="CU113" s="200">
        <v>0</v>
      </c>
      <c r="CV113" s="200">
        <v>27.828190085068936</v>
      </c>
      <c r="CW113" s="200">
        <v>44.802052091554856</v>
      </c>
      <c r="CX113" s="200">
        <v>0</v>
      </c>
      <c r="CY113" s="200">
        <v>0</v>
      </c>
      <c r="CZ113" s="200">
        <v>0</v>
      </c>
      <c r="DA113" s="200">
        <v>1.43</v>
      </c>
      <c r="DB113" s="200">
        <v>7.0056814573267552</v>
      </c>
      <c r="DC113" s="200">
        <v>279.59731543624162</v>
      </c>
      <c r="DD113" s="200">
        <v>0</v>
      </c>
      <c r="DE113" s="200">
        <v>0</v>
      </c>
      <c r="DF113" s="200">
        <v>0</v>
      </c>
      <c r="DG113" s="200">
        <v>0</v>
      </c>
      <c r="DH113" s="200">
        <v>36.692034315349581</v>
      </c>
      <c r="DI113" s="200">
        <v>27.318988666085442</v>
      </c>
      <c r="DJ113" s="200">
        <v>0</v>
      </c>
      <c r="DK113" s="200">
        <v>41.071180113684562</v>
      </c>
      <c r="DL113" s="200">
        <v>0</v>
      </c>
      <c r="DM113" s="200">
        <v>0</v>
      </c>
      <c r="DN113" s="200">
        <v>0</v>
      </c>
      <c r="DO113" s="200">
        <v>0</v>
      </c>
      <c r="DP113" s="200">
        <v>0</v>
      </c>
      <c r="DQ113" s="200">
        <v>0</v>
      </c>
      <c r="DR113" s="200">
        <v>33.291244911431399</v>
      </c>
      <c r="DS113" s="200">
        <v>23.362499999999997</v>
      </c>
      <c r="DT113" s="200">
        <v>0</v>
      </c>
      <c r="DU113" s="200">
        <v>10.017543859649123</v>
      </c>
      <c r="DV113" s="200">
        <v>0</v>
      </c>
      <c r="DW113" s="200">
        <v>1.39</v>
      </c>
      <c r="DX113" s="200">
        <v>2.02</v>
      </c>
      <c r="DY113" s="200">
        <v>3.91</v>
      </c>
      <c r="DZ113" s="200">
        <v>1.38</v>
      </c>
      <c r="EA113" s="200">
        <v>14</v>
      </c>
      <c r="EB113" s="200">
        <v>0</v>
      </c>
      <c r="EC113" s="200">
        <v>0</v>
      </c>
    </row>
    <row r="114" spans="1:133" x14ac:dyDescent="0.2">
      <c r="A114" s="69"/>
      <c r="B114" s="62"/>
      <c r="C114" s="110">
        <v>110</v>
      </c>
      <c r="D114" s="109">
        <v>54.200503506563571</v>
      </c>
      <c r="E114" s="109">
        <v>45.423680436628935</v>
      </c>
      <c r="F114" s="109">
        <v>0</v>
      </c>
      <c r="G114" s="109">
        <v>0</v>
      </c>
      <c r="H114" s="109">
        <v>0</v>
      </c>
      <c r="I114" s="109">
        <v>12.438823529411765</v>
      </c>
      <c r="J114" s="109">
        <v>0</v>
      </c>
      <c r="K114" s="109">
        <v>27.828190085068936</v>
      </c>
      <c r="L114" s="109">
        <v>44.802052091554856</v>
      </c>
      <c r="M114" s="109">
        <v>0</v>
      </c>
      <c r="N114" s="109">
        <v>0</v>
      </c>
      <c r="O114" s="109">
        <v>0</v>
      </c>
      <c r="P114" s="109">
        <v>1.43</v>
      </c>
      <c r="Q114" s="109">
        <v>7.0056814573267552</v>
      </c>
      <c r="R114" s="109">
        <v>279.59731543624162</v>
      </c>
      <c r="S114" s="109">
        <v>0</v>
      </c>
      <c r="T114" s="109">
        <v>0</v>
      </c>
      <c r="U114" s="109">
        <v>0</v>
      </c>
      <c r="V114" s="109">
        <v>0</v>
      </c>
      <c r="W114" s="109">
        <v>36.692034315349581</v>
      </c>
      <c r="X114" s="109">
        <v>27.318988666085442</v>
      </c>
      <c r="Y114" s="109">
        <v>0</v>
      </c>
      <c r="Z114" s="109">
        <v>41.071180113684562</v>
      </c>
      <c r="AA114" s="109">
        <v>0</v>
      </c>
      <c r="AB114" s="109">
        <v>0</v>
      </c>
      <c r="AC114" s="109">
        <v>0</v>
      </c>
      <c r="AD114" s="109">
        <v>0</v>
      </c>
      <c r="AE114" s="109">
        <v>0</v>
      </c>
      <c r="AF114" s="109">
        <v>0</v>
      </c>
      <c r="AG114" s="109">
        <v>33.291244911431399</v>
      </c>
      <c r="AH114" s="109">
        <v>23.362499999999997</v>
      </c>
      <c r="AI114" s="109">
        <v>0</v>
      </c>
      <c r="AJ114" s="109">
        <v>10.017543859649123</v>
      </c>
      <c r="AK114" s="109">
        <v>0</v>
      </c>
      <c r="AL114" s="109">
        <v>1.39</v>
      </c>
      <c r="AM114" s="109">
        <v>2.02</v>
      </c>
      <c r="AN114" s="109">
        <v>3.91</v>
      </c>
      <c r="AO114" s="109">
        <v>1.38</v>
      </c>
      <c r="AP114" s="109">
        <v>14</v>
      </c>
      <c r="AQ114" s="109">
        <v>0</v>
      </c>
      <c r="AR114" s="185">
        <v>0</v>
      </c>
      <c r="AS114" s="109"/>
      <c r="AT114" s="184">
        <v>110</v>
      </c>
      <c r="AU114" s="109">
        <f>CO114*POLICY!$K111</f>
        <v>54.200503506563571</v>
      </c>
      <c r="AV114" s="109">
        <f>CP114*POLICY!$K111</f>
        <v>45.423680436628935</v>
      </c>
      <c r="AW114" s="109">
        <f>CQ114*POLICY!$K111</f>
        <v>0</v>
      </c>
      <c r="AX114" s="109">
        <f>CR114*POLICY!$K111</f>
        <v>0</v>
      </c>
      <c r="AY114" s="109">
        <f>CS114*POLICY!$K111</f>
        <v>0</v>
      </c>
      <c r="AZ114" s="109">
        <f>CT114*POLICY!$K111</f>
        <v>12.438823529411765</v>
      </c>
      <c r="BA114" s="109">
        <f>CU114*POLICY!$K111</f>
        <v>0</v>
      </c>
      <c r="BB114" s="109">
        <f>CV114*POLICY!$K111</f>
        <v>27.828190085068936</v>
      </c>
      <c r="BC114" s="109">
        <f>CW114*POLICY!$K111</f>
        <v>44.802052091554856</v>
      </c>
      <c r="BD114" s="109">
        <f>CX114*POLICY!$K111</f>
        <v>0</v>
      </c>
      <c r="BE114" s="109">
        <f>CY114*POLICY!$K111</f>
        <v>0</v>
      </c>
      <c r="BF114" s="109">
        <f>CZ114*POLICY!$K111</f>
        <v>0</v>
      </c>
      <c r="BG114" s="109">
        <f>DA114*POLICY!$K111</f>
        <v>1.43</v>
      </c>
      <c r="BH114" s="109">
        <f>DB114*POLICY!$K111</f>
        <v>7.0056814573267552</v>
      </c>
      <c r="BI114" s="109">
        <f>DC114*POLICY!$K111</f>
        <v>279.59731543624162</v>
      </c>
      <c r="BJ114" s="109">
        <f>DD114*POLICY!$K111</f>
        <v>0</v>
      </c>
      <c r="BK114" s="109">
        <f>DE114*POLICY!$K111</f>
        <v>0</v>
      </c>
      <c r="BL114" s="109">
        <f>DF114*POLICY!$K111</f>
        <v>0</v>
      </c>
      <c r="BM114" s="109">
        <f>DG114*POLICY!$K111</f>
        <v>0</v>
      </c>
      <c r="BN114" s="109">
        <f>DH114*POLICY!$K111</f>
        <v>36.692034315349581</v>
      </c>
      <c r="BO114" s="109">
        <f>DI114*POLICY!$K111</f>
        <v>27.318988666085442</v>
      </c>
      <c r="BP114" s="109">
        <f>DJ114*POLICY!$K111</f>
        <v>0</v>
      </c>
      <c r="BQ114" s="109">
        <f>DK114*POLICY!$K111</f>
        <v>41.071180113684562</v>
      </c>
      <c r="BR114" s="109">
        <f>DL114*POLICY!$K111</f>
        <v>0</v>
      </c>
      <c r="BS114" s="109">
        <f>DM114*POLICY!$K111</f>
        <v>0</v>
      </c>
      <c r="BT114" s="109">
        <f>DN114*POLICY!$K111</f>
        <v>0</v>
      </c>
      <c r="BU114" s="109">
        <f>DO114*POLICY!$K111</f>
        <v>0</v>
      </c>
      <c r="BV114" s="109">
        <f>DP114*POLICY!$K111</f>
        <v>0</v>
      </c>
      <c r="BW114" s="109">
        <f>DQ114*POLICY!$K111</f>
        <v>0</v>
      </c>
      <c r="BX114" s="109">
        <f>DR114*POLICY!$K111</f>
        <v>33.291244911431399</v>
      </c>
      <c r="BY114" s="109">
        <f>DS114*POLICY!$K111</f>
        <v>23.362499999999997</v>
      </c>
      <c r="BZ114" s="109">
        <f>DT114*POLICY!$K111</f>
        <v>0</v>
      </c>
      <c r="CA114" s="109">
        <f>DU114*POLICY!$K111</f>
        <v>10.017543859649123</v>
      </c>
      <c r="CB114" s="109">
        <f>DV114*POLICY!$K111</f>
        <v>0</v>
      </c>
      <c r="CC114" s="109">
        <f>DW114*POLICY!$K111</f>
        <v>1.39</v>
      </c>
      <c r="CD114" s="109">
        <f>DX114*POLICY!$K111</f>
        <v>2.02</v>
      </c>
      <c r="CE114" s="109">
        <f>DY114*POLICY!$K111</f>
        <v>3.91</v>
      </c>
      <c r="CF114" s="109">
        <f>DZ114*POLICY!$K111</f>
        <v>1.38</v>
      </c>
      <c r="CG114" s="109">
        <f>EA114*POLICY!$K111</f>
        <v>14</v>
      </c>
      <c r="CH114" s="109">
        <f>EB114*POLICY!$K111</f>
        <v>0</v>
      </c>
      <c r="CI114" s="185">
        <f>EC114*POLICY!$K111</f>
        <v>0</v>
      </c>
      <c r="CJ114" s="109"/>
      <c r="CK114" t="s">
        <v>380</v>
      </c>
      <c r="CL114" s="14" t="s">
        <v>270</v>
      </c>
      <c r="CM114" s="22">
        <v>15</v>
      </c>
      <c r="CN114" s="23">
        <v>110</v>
      </c>
      <c r="CO114" s="200">
        <v>54.200503506563571</v>
      </c>
      <c r="CP114" s="200">
        <v>45.423680436628935</v>
      </c>
      <c r="CQ114" s="200">
        <v>0</v>
      </c>
      <c r="CR114" s="200">
        <v>0</v>
      </c>
      <c r="CS114" s="200">
        <v>0</v>
      </c>
      <c r="CT114" s="200">
        <v>12.438823529411765</v>
      </c>
      <c r="CU114" s="200">
        <v>0</v>
      </c>
      <c r="CV114" s="200">
        <v>27.828190085068936</v>
      </c>
      <c r="CW114" s="200">
        <v>44.802052091554856</v>
      </c>
      <c r="CX114" s="200">
        <v>0</v>
      </c>
      <c r="CY114" s="200">
        <v>0</v>
      </c>
      <c r="CZ114" s="200">
        <v>0</v>
      </c>
      <c r="DA114" s="200">
        <v>1.43</v>
      </c>
      <c r="DB114" s="200">
        <v>7.0056814573267552</v>
      </c>
      <c r="DC114" s="200">
        <v>279.59731543624162</v>
      </c>
      <c r="DD114" s="200">
        <v>0</v>
      </c>
      <c r="DE114" s="200">
        <v>0</v>
      </c>
      <c r="DF114" s="200">
        <v>0</v>
      </c>
      <c r="DG114" s="200">
        <v>0</v>
      </c>
      <c r="DH114" s="200">
        <v>36.692034315349581</v>
      </c>
      <c r="DI114" s="200">
        <v>27.318988666085442</v>
      </c>
      <c r="DJ114" s="200">
        <v>0</v>
      </c>
      <c r="DK114" s="200">
        <v>41.071180113684562</v>
      </c>
      <c r="DL114" s="200">
        <v>0</v>
      </c>
      <c r="DM114" s="200">
        <v>0</v>
      </c>
      <c r="DN114" s="200">
        <v>0</v>
      </c>
      <c r="DO114" s="200">
        <v>0</v>
      </c>
      <c r="DP114" s="200">
        <v>0</v>
      </c>
      <c r="DQ114" s="200">
        <v>0</v>
      </c>
      <c r="DR114" s="200">
        <v>33.291244911431399</v>
      </c>
      <c r="DS114" s="200">
        <v>23.362499999999997</v>
      </c>
      <c r="DT114" s="200">
        <v>0</v>
      </c>
      <c r="DU114" s="200">
        <v>10.017543859649123</v>
      </c>
      <c r="DV114" s="200">
        <v>0</v>
      </c>
      <c r="DW114" s="200">
        <v>1.39</v>
      </c>
      <c r="DX114" s="200">
        <v>2.02</v>
      </c>
      <c r="DY114" s="200">
        <v>3.91</v>
      </c>
      <c r="DZ114" s="200">
        <v>1.38</v>
      </c>
      <c r="EA114" s="200">
        <v>14</v>
      </c>
      <c r="EB114" s="200">
        <v>0</v>
      </c>
      <c r="EC114" s="200">
        <v>0</v>
      </c>
    </row>
    <row r="115" spans="1:133" x14ac:dyDescent="0.2">
      <c r="A115" s="69"/>
      <c r="B115" s="62"/>
      <c r="C115" s="110">
        <v>111</v>
      </c>
      <c r="D115" s="109">
        <v>54.200503506563571</v>
      </c>
      <c r="E115" s="109">
        <v>45.423680436628935</v>
      </c>
      <c r="F115" s="109">
        <v>0</v>
      </c>
      <c r="G115" s="109">
        <v>0</v>
      </c>
      <c r="H115" s="109">
        <v>0</v>
      </c>
      <c r="I115" s="109">
        <v>12.438823529411765</v>
      </c>
      <c r="J115" s="109">
        <v>0</v>
      </c>
      <c r="K115" s="109">
        <v>27.828190085068936</v>
      </c>
      <c r="L115" s="109">
        <v>44.802052091554856</v>
      </c>
      <c r="M115" s="109">
        <v>0</v>
      </c>
      <c r="N115" s="109">
        <v>0</v>
      </c>
      <c r="O115" s="109">
        <v>0</v>
      </c>
      <c r="P115" s="109">
        <v>1.43</v>
      </c>
      <c r="Q115" s="109">
        <v>7.0056814573267552</v>
      </c>
      <c r="R115" s="109">
        <v>279.59731543624162</v>
      </c>
      <c r="S115" s="109">
        <v>0</v>
      </c>
      <c r="T115" s="109">
        <v>0</v>
      </c>
      <c r="U115" s="109">
        <v>0</v>
      </c>
      <c r="V115" s="109">
        <v>0</v>
      </c>
      <c r="W115" s="109">
        <v>36.692034315349581</v>
      </c>
      <c r="X115" s="109">
        <v>27.318988666085442</v>
      </c>
      <c r="Y115" s="109">
        <v>0</v>
      </c>
      <c r="Z115" s="109">
        <v>41.071180113684562</v>
      </c>
      <c r="AA115" s="109">
        <v>0</v>
      </c>
      <c r="AB115" s="109">
        <v>0</v>
      </c>
      <c r="AC115" s="109">
        <v>0</v>
      </c>
      <c r="AD115" s="109">
        <v>0</v>
      </c>
      <c r="AE115" s="109">
        <v>0</v>
      </c>
      <c r="AF115" s="109">
        <v>0</v>
      </c>
      <c r="AG115" s="109">
        <v>33.291244911431399</v>
      </c>
      <c r="AH115" s="109">
        <v>23.362499999999997</v>
      </c>
      <c r="AI115" s="109">
        <v>0</v>
      </c>
      <c r="AJ115" s="109">
        <v>10.017543859649123</v>
      </c>
      <c r="AK115" s="109">
        <v>0</v>
      </c>
      <c r="AL115" s="109">
        <v>1.39</v>
      </c>
      <c r="AM115" s="109">
        <v>2.02</v>
      </c>
      <c r="AN115" s="109">
        <v>3.91</v>
      </c>
      <c r="AO115" s="109">
        <v>1.38</v>
      </c>
      <c r="AP115" s="109">
        <v>14</v>
      </c>
      <c r="AQ115" s="109">
        <v>0</v>
      </c>
      <c r="AR115" s="185">
        <v>0</v>
      </c>
      <c r="AS115" s="109"/>
      <c r="AT115" s="184">
        <v>111</v>
      </c>
      <c r="AU115" s="109">
        <f>CO115*POLICY!$K112</f>
        <v>54.200503506563571</v>
      </c>
      <c r="AV115" s="109">
        <f>CP115*POLICY!$K112</f>
        <v>45.423680436628935</v>
      </c>
      <c r="AW115" s="109">
        <f>CQ115*POLICY!$K112</f>
        <v>0</v>
      </c>
      <c r="AX115" s="109">
        <f>CR115*POLICY!$K112</f>
        <v>0</v>
      </c>
      <c r="AY115" s="109">
        <f>CS115*POLICY!$K112</f>
        <v>0</v>
      </c>
      <c r="AZ115" s="109">
        <f>CT115*POLICY!$K112</f>
        <v>12.438823529411765</v>
      </c>
      <c r="BA115" s="109">
        <f>CU115*POLICY!$K112</f>
        <v>0</v>
      </c>
      <c r="BB115" s="109">
        <f>CV115*POLICY!$K112</f>
        <v>27.828190085068936</v>
      </c>
      <c r="BC115" s="109">
        <f>CW115*POLICY!$K112</f>
        <v>44.802052091554856</v>
      </c>
      <c r="BD115" s="109">
        <f>CX115*POLICY!$K112</f>
        <v>0</v>
      </c>
      <c r="BE115" s="109">
        <f>CY115*POLICY!$K112</f>
        <v>0</v>
      </c>
      <c r="BF115" s="109">
        <f>CZ115*POLICY!$K112</f>
        <v>0</v>
      </c>
      <c r="BG115" s="109">
        <f>DA115*POLICY!$K112</f>
        <v>1.43</v>
      </c>
      <c r="BH115" s="109">
        <f>DB115*POLICY!$K112</f>
        <v>7.0056814573267552</v>
      </c>
      <c r="BI115" s="109">
        <f>DC115*POLICY!$K112</f>
        <v>279.59731543624162</v>
      </c>
      <c r="BJ115" s="109">
        <f>DD115*POLICY!$K112</f>
        <v>0</v>
      </c>
      <c r="BK115" s="109">
        <f>DE115*POLICY!$K112</f>
        <v>0</v>
      </c>
      <c r="BL115" s="109">
        <f>DF115*POLICY!$K112</f>
        <v>0</v>
      </c>
      <c r="BM115" s="109">
        <f>DG115*POLICY!$K112</f>
        <v>0</v>
      </c>
      <c r="BN115" s="109">
        <f>DH115*POLICY!$K112</f>
        <v>36.692034315349581</v>
      </c>
      <c r="BO115" s="109">
        <f>DI115*POLICY!$K112</f>
        <v>27.318988666085442</v>
      </c>
      <c r="BP115" s="109">
        <f>DJ115*POLICY!$K112</f>
        <v>0</v>
      </c>
      <c r="BQ115" s="109">
        <f>DK115*POLICY!$K112</f>
        <v>41.071180113684562</v>
      </c>
      <c r="BR115" s="109">
        <f>DL115*POLICY!$K112</f>
        <v>0</v>
      </c>
      <c r="BS115" s="109">
        <f>DM115*POLICY!$K112</f>
        <v>0</v>
      </c>
      <c r="BT115" s="109">
        <f>DN115*POLICY!$K112</f>
        <v>0</v>
      </c>
      <c r="BU115" s="109">
        <f>DO115*POLICY!$K112</f>
        <v>0</v>
      </c>
      <c r="BV115" s="109">
        <f>DP115*POLICY!$K112</f>
        <v>0</v>
      </c>
      <c r="BW115" s="109">
        <f>DQ115*POLICY!$K112</f>
        <v>0</v>
      </c>
      <c r="BX115" s="109">
        <f>DR115*POLICY!$K112</f>
        <v>33.291244911431399</v>
      </c>
      <c r="BY115" s="109">
        <f>DS115*POLICY!$K112</f>
        <v>23.362499999999997</v>
      </c>
      <c r="BZ115" s="109">
        <f>DT115*POLICY!$K112</f>
        <v>0</v>
      </c>
      <c r="CA115" s="109">
        <f>DU115*POLICY!$K112</f>
        <v>10.017543859649123</v>
      </c>
      <c r="CB115" s="109">
        <f>DV115*POLICY!$K112</f>
        <v>0</v>
      </c>
      <c r="CC115" s="109">
        <f>DW115*POLICY!$K112</f>
        <v>1.39</v>
      </c>
      <c r="CD115" s="109">
        <f>DX115*POLICY!$K112</f>
        <v>2.02</v>
      </c>
      <c r="CE115" s="109">
        <f>DY115*POLICY!$K112</f>
        <v>3.91</v>
      </c>
      <c r="CF115" s="109">
        <f>DZ115*POLICY!$K112</f>
        <v>1.38</v>
      </c>
      <c r="CG115" s="109">
        <f>EA115*POLICY!$K112</f>
        <v>14</v>
      </c>
      <c r="CH115" s="109">
        <f>EB115*POLICY!$K112</f>
        <v>0</v>
      </c>
      <c r="CI115" s="185">
        <f>EC115*POLICY!$K112</f>
        <v>0</v>
      </c>
      <c r="CJ115" s="109"/>
      <c r="CK115" t="s">
        <v>368</v>
      </c>
      <c r="CL115" s="14" t="s">
        <v>270</v>
      </c>
      <c r="CM115" s="22">
        <v>15</v>
      </c>
      <c r="CN115" s="23">
        <v>111</v>
      </c>
      <c r="CO115" s="200">
        <v>54.200503506563571</v>
      </c>
      <c r="CP115" s="200">
        <v>45.423680436628935</v>
      </c>
      <c r="CQ115" s="200">
        <v>0</v>
      </c>
      <c r="CR115" s="200">
        <v>0</v>
      </c>
      <c r="CS115" s="200">
        <v>0</v>
      </c>
      <c r="CT115" s="200">
        <v>12.438823529411765</v>
      </c>
      <c r="CU115" s="200">
        <v>0</v>
      </c>
      <c r="CV115" s="200">
        <v>27.828190085068936</v>
      </c>
      <c r="CW115" s="200">
        <v>44.802052091554856</v>
      </c>
      <c r="CX115" s="200">
        <v>0</v>
      </c>
      <c r="CY115" s="200">
        <v>0</v>
      </c>
      <c r="CZ115" s="200">
        <v>0</v>
      </c>
      <c r="DA115" s="200">
        <v>1.43</v>
      </c>
      <c r="DB115" s="200">
        <v>7.0056814573267552</v>
      </c>
      <c r="DC115" s="200">
        <v>279.59731543624162</v>
      </c>
      <c r="DD115" s="200">
        <v>0</v>
      </c>
      <c r="DE115" s="200">
        <v>0</v>
      </c>
      <c r="DF115" s="200">
        <v>0</v>
      </c>
      <c r="DG115" s="200">
        <v>0</v>
      </c>
      <c r="DH115" s="200">
        <v>36.692034315349581</v>
      </c>
      <c r="DI115" s="200">
        <v>27.318988666085442</v>
      </c>
      <c r="DJ115" s="200">
        <v>0</v>
      </c>
      <c r="DK115" s="200">
        <v>41.071180113684562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33.291244911431399</v>
      </c>
      <c r="DS115" s="200">
        <v>23.362499999999997</v>
      </c>
      <c r="DT115" s="200">
        <v>0</v>
      </c>
      <c r="DU115" s="200">
        <v>10.017543859649123</v>
      </c>
      <c r="DV115" s="200">
        <v>0</v>
      </c>
      <c r="DW115" s="200">
        <v>1.39</v>
      </c>
      <c r="DX115" s="200">
        <v>2.02</v>
      </c>
      <c r="DY115" s="200">
        <v>3.91</v>
      </c>
      <c r="DZ115" s="200">
        <v>1.38</v>
      </c>
      <c r="EA115" s="200">
        <v>14</v>
      </c>
      <c r="EB115" s="200">
        <v>0</v>
      </c>
      <c r="EC115" s="200">
        <v>0</v>
      </c>
    </row>
    <row r="116" spans="1:133" x14ac:dyDescent="0.2">
      <c r="A116" s="69"/>
      <c r="B116" s="62"/>
      <c r="C116" s="110">
        <v>112</v>
      </c>
      <c r="D116" s="109">
        <v>54.200503506563571</v>
      </c>
      <c r="E116" s="109">
        <v>45.423680436628935</v>
      </c>
      <c r="F116" s="109">
        <v>0</v>
      </c>
      <c r="G116" s="109">
        <v>0</v>
      </c>
      <c r="H116" s="109">
        <v>0</v>
      </c>
      <c r="I116" s="109">
        <v>12.438823529411765</v>
      </c>
      <c r="J116" s="109">
        <v>0</v>
      </c>
      <c r="K116" s="109">
        <v>27.828190085068936</v>
      </c>
      <c r="L116" s="109">
        <v>44.802052091554856</v>
      </c>
      <c r="M116" s="109">
        <v>0</v>
      </c>
      <c r="N116" s="109">
        <v>0</v>
      </c>
      <c r="O116" s="109">
        <v>0</v>
      </c>
      <c r="P116" s="109">
        <v>1.43</v>
      </c>
      <c r="Q116" s="109">
        <v>7.0056814573267552</v>
      </c>
      <c r="R116" s="109">
        <v>279.59731543624162</v>
      </c>
      <c r="S116" s="109">
        <v>0</v>
      </c>
      <c r="T116" s="109">
        <v>0</v>
      </c>
      <c r="U116" s="109">
        <v>0</v>
      </c>
      <c r="V116" s="109">
        <v>0</v>
      </c>
      <c r="W116" s="109">
        <v>36.692034315349581</v>
      </c>
      <c r="X116" s="109">
        <v>27.318988666085442</v>
      </c>
      <c r="Y116" s="109">
        <v>0</v>
      </c>
      <c r="Z116" s="109">
        <v>41.071180113684562</v>
      </c>
      <c r="AA116" s="109">
        <v>0</v>
      </c>
      <c r="AB116" s="109">
        <v>0</v>
      </c>
      <c r="AC116" s="109">
        <v>0</v>
      </c>
      <c r="AD116" s="109">
        <v>0</v>
      </c>
      <c r="AE116" s="109">
        <v>0</v>
      </c>
      <c r="AF116" s="109">
        <v>0</v>
      </c>
      <c r="AG116" s="109">
        <v>33.291244911431399</v>
      </c>
      <c r="AH116" s="109">
        <v>23.362499999999997</v>
      </c>
      <c r="AI116" s="109">
        <v>0</v>
      </c>
      <c r="AJ116" s="109">
        <v>10.017543859649123</v>
      </c>
      <c r="AK116" s="109">
        <v>0</v>
      </c>
      <c r="AL116" s="109">
        <v>1.39</v>
      </c>
      <c r="AM116" s="109">
        <v>2.02</v>
      </c>
      <c r="AN116" s="109">
        <v>3.91</v>
      </c>
      <c r="AO116" s="109">
        <v>1.38</v>
      </c>
      <c r="AP116" s="109">
        <v>14</v>
      </c>
      <c r="AQ116" s="109">
        <v>0</v>
      </c>
      <c r="AR116" s="185">
        <v>0</v>
      </c>
      <c r="AS116" s="109"/>
      <c r="AT116" s="184">
        <v>112</v>
      </c>
      <c r="AU116" s="109">
        <f>CO116*POLICY!$K113</f>
        <v>54.200503506563571</v>
      </c>
      <c r="AV116" s="109">
        <f>CP116*POLICY!$K113</f>
        <v>45.423680436628935</v>
      </c>
      <c r="AW116" s="109">
        <f>CQ116*POLICY!$K113</f>
        <v>0</v>
      </c>
      <c r="AX116" s="109">
        <f>CR116*POLICY!$K113</f>
        <v>0</v>
      </c>
      <c r="AY116" s="109">
        <f>CS116*POLICY!$K113</f>
        <v>0</v>
      </c>
      <c r="AZ116" s="109">
        <f>CT116*POLICY!$K113</f>
        <v>12.438823529411765</v>
      </c>
      <c r="BA116" s="109">
        <f>CU116*POLICY!$K113</f>
        <v>0</v>
      </c>
      <c r="BB116" s="109">
        <f>CV116*POLICY!$K113</f>
        <v>27.828190085068936</v>
      </c>
      <c r="BC116" s="109">
        <f>CW116*POLICY!$K113</f>
        <v>44.802052091554856</v>
      </c>
      <c r="BD116" s="109">
        <f>CX116*POLICY!$K113</f>
        <v>0</v>
      </c>
      <c r="BE116" s="109">
        <f>CY116*POLICY!$K113</f>
        <v>0</v>
      </c>
      <c r="BF116" s="109">
        <f>CZ116*POLICY!$K113</f>
        <v>0</v>
      </c>
      <c r="BG116" s="109">
        <f>DA116*POLICY!$K113</f>
        <v>1.43</v>
      </c>
      <c r="BH116" s="109">
        <f>DB116*POLICY!$K113</f>
        <v>7.0056814573267552</v>
      </c>
      <c r="BI116" s="109">
        <f>DC116*POLICY!$K113</f>
        <v>279.59731543624162</v>
      </c>
      <c r="BJ116" s="109">
        <f>DD116*POLICY!$K113</f>
        <v>0</v>
      </c>
      <c r="BK116" s="109">
        <f>DE116*POLICY!$K113</f>
        <v>0</v>
      </c>
      <c r="BL116" s="109">
        <f>DF116*POLICY!$K113</f>
        <v>0</v>
      </c>
      <c r="BM116" s="109">
        <f>DG116*POLICY!$K113</f>
        <v>0</v>
      </c>
      <c r="BN116" s="109">
        <f>DH116*POLICY!$K113</f>
        <v>36.692034315349581</v>
      </c>
      <c r="BO116" s="109">
        <f>DI116*POLICY!$K113</f>
        <v>27.318988666085442</v>
      </c>
      <c r="BP116" s="109">
        <f>DJ116*POLICY!$K113</f>
        <v>0</v>
      </c>
      <c r="BQ116" s="109">
        <f>DK116*POLICY!$K113</f>
        <v>41.071180113684562</v>
      </c>
      <c r="BR116" s="109">
        <f>DL116*POLICY!$K113</f>
        <v>0</v>
      </c>
      <c r="BS116" s="109">
        <f>DM116*POLICY!$K113</f>
        <v>0</v>
      </c>
      <c r="BT116" s="109">
        <f>DN116*POLICY!$K113</f>
        <v>0</v>
      </c>
      <c r="BU116" s="109">
        <f>DO116*POLICY!$K113</f>
        <v>0</v>
      </c>
      <c r="BV116" s="109">
        <f>DP116*POLICY!$K113</f>
        <v>0</v>
      </c>
      <c r="BW116" s="109">
        <f>DQ116*POLICY!$K113</f>
        <v>0</v>
      </c>
      <c r="BX116" s="109">
        <f>DR116*POLICY!$K113</f>
        <v>33.291244911431399</v>
      </c>
      <c r="BY116" s="109">
        <f>DS116*POLICY!$K113</f>
        <v>23.362499999999997</v>
      </c>
      <c r="BZ116" s="109">
        <f>DT116*POLICY!$K113</f>
        <v>0</v>
      </c>
      <c r="CA116" s="109">
        <f>DU116*POLICY!$K113</f>
        <v>10.017543859649123</v>
      </c>
      <c r="CB116" s="109">
        <f>DV116*POLICY!$K113</f>
        <v>0</v>
      </c>
      <c r="CC116" s="109">
        <f>DW116*POLICY!$K113</f>
        <v>1.39</v>
      </c>
      <c r="CD116" s="109">
        <f>DX116*POLICY!$K113</f>
        <v>2.02</v>
      </c>
      <c r="CE116" s="109">
        <f>DY116*POLICY!$K113</f>
        <v>3.91</v>
      </c>
      <c r="CF116" s="109">
        <f>DZ116*POLICY!$K113</f>
        <v>1.38</v>
      </c>
      <c r="CG116" s="109">
        <f>EA116*POLICY!$K113</f>
        <v>14</v>
      </c>
      <c r="CH116" s="109">
        <f>EB116*POLICY!$K113</f>
        <v>0</v>
      </c>
      <c r="CI116" s="185">
        <f>EC116*POLICY!$K113</f>
        <v>0</v>
      </c>
      <c r="CJ116" s="109"/>
      <c r="CK116" t="s">
        <v>375</v>
      </c>
      <c r="CL116" s="14" t="s">
        <v>270</v>
      </c>
      <c r="CM116" s="22">
        <v>15</v>
      </c>
      <c r="CN116" s="23">
        <v>112</v>
      </c>
      <c r="CO116" s="200">
        <v>54.200503506563571</v>
      </c>
      <c r="CP116" s="200">
        <v>45.423680436628935</v>
      </c>
      <c r="CQ116" s="200">
        <v>0</v>
      </c>
      <c r="CR116" s="200">
        <v>0</v>
      </c>
      <c r="CS116" s="200">
        <v>0</v>
      </c>
      <c r="CT116" s="200">
        <v>12.438823529411765</v>
      </c>
      <c r="CU116" s="200">
        <v>0</v>
      </c>
      <c r="CV116" s="200">
        <v>27.828190085068936</v>
      </c>
      <c r="CW116" s="200">
        <v>44.802052091554856</v>
      </c>
      <c r="CX116" s="200">
        <v>0</v>
      </c>
      <c r="CY116" s="200">
        <v>0</v>
      </c>
      <c r="CZ116" s="200">
        <v>0</v>
      </c>
      <c r="DA116" s="200">
        <v>1.43</v>
      </c>
      <c r="DB116" s="200">
        <v>7.0056814573267552</v>
      </c>
      <c r="DC116" s="200">
        <v>279.59731543624162</v>
      </c>
      <c r="DD116" s="200">
        <v>0</v>
      </c>
      <c r="DE116" s="200">
        <v>0</v>
      </c>
      <c r="DF116" s="200">
        <v>0</v>
      </c>
      <c r="DG116" s="200">
        <v>0</v>
      </c>
      <c r="DH116" s="200">
        <v>36.692034315349581</v>
      </c>
      <c r="DI116" s="200">
        <v>27.318988666085442</v>
      </c>
      <c r="DJ116" s="200">
        <v>0</v>
      </c>
      <c r="DK116" s="200">
        <v>41.071180113684562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33.291244911431399</v>
      </c>
      <c r="DS116" s="200">
        <v>23.362499999999997</v>
      </c>
      <c r="DT116" s="200">
        <v>0</v>
      </c>
      <c r="DU116" s="200">
        <v>10.017543859649123</v>
      </c>
      <c r="DV116" s="200">
        <v>0</v>
      </c>
      <c r="DW116" s="200">
        <v>1.39</v>
      </c>
      <c r="DX116" s="200">
        <v>2.02</v>
      </c>
      <c r="DY116" s="200">
        <v>3.91</v>
      </c>
      <c r="DZ116" s="200">
        <v>1.38</v>
      </c>
      <c r="EA116" s="200">
        <v>14</v>
      </c>
      <c r="EB116" s="200">
        <v>0</v>
      </c>
      <c r="EC116" s="200">
        <v>0</v>
      </c>
    </row>
    <row r="117" spans="1:133" x14ac:dyDescent="0.2">
      <c r="A117" s="69"/>
      <c r="B117" s="62"/>
      <c r="C117" s="110">
        <v>113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67.431578947368422</v>
      </c>
      <c r="P117" s="109">
        <v>1.43</v>
      </c>
      <c r="Q117" s="109">
        <v>0</v>
      </c>
      <c r="R117" s="109">
        <v>324.08057337610268</v>
      </c>
      <c r="S117" s="109">
        <v>0</v>
      </c>
      <c r="T117" s="109">
        <v>23.045503591848703</v>
      </c>
      <c r="U117" s="109">
        <v>0</v>
      </c>
      <c r="V117" s="109">
        <v>0</v>
      </c>
      <c r="W117" s="109">
        <v>0</v>
      </c>
      <c r="X117" s="109">
        <v>38.423095512082853</v>
      </c>
      <c r="Y117" s="109">
        <v>0</v>
      </c>
      <c r="Z117" s="109">
        <v>0</v>
      </c>
      <c r="AA117" s="109">
        <v>0</v>
      </c>
      <c r="AB117" s="109">
        <v>0</v>
      </c>
      <c r="AC117" s="109">
        <v>0</v>
      </c>
      <c r="AD117" s="109">
        <v>0</v>
      </c>
      <c r="AE117" s="109">
        <v>0</v>
      </c>
      <c r="AF117" s="109">
        <v>0</v>
      </c>
      <c r="AG117" s="109">
        <v>0</v>
      </c>
      <c r="AH117" s="109">
        <v>23.362499999999997</v>
      </c>
      <c r="AI117" s="109">
        <v>0</v>
      </c>
      <c r="AJ117" s="109">
        <v>0</v>
      </c>
      <c r="AK117" s="109">
        <v>0</v>
      </c>
      <c r="AL117" s="109">
        <v>1.39</v>
      </c>
      <c r="AM117" s="109">
        <v>2.02</v>
      </c>
      <c r="AN117" s="109">
        <v>3.91</v>
      </c>
      <c r="AO117" s="109">
        <v>1.38</v>
      </c>
      <c r="AP117" s="109">
        <v>0</v>
      </c>
      <c r="AQ117" s="109">
        <v>0</v>
      </c>
      <c r="AR117" s="185">
        <v>0</v>
      </c>
      <c r="AS117" s="109"/>
      <c r="AT117" s="184">
        <v>113</v>
      </c>
      <c r="AU117" s="109">
        <f>CO117*POLICY!$K114</f>
        <v>0</v>
      </c>
      <c r="AV117" s="109">
        <f>CP117*POLICY!$K114</f>
        <v>0</v>
      </c>
      <c r="AW117" s="109">
        <f>CQ117*POLICY!$K114</f>
        <v>0</v>
      </c>
      <c r="AX117" s="109">
        <f>CR117*POLICY!$K114</f>
        <v>0</v>
      </c>
      <c r="AY117" s="109">
        <f>CS117*POLICY!$K114</f>
        <v>0</v>
      </c>
      <c r="AZ117" s="109">
        <f>CT117*POLICY!$K114</f>
        <v>0</v>
      </c>
      <c r="BA117" s="109">
        <f>CU117*POLICY!$K114</f>
        <v>0</v>
      </c>
      <c r="BB117" s="109">
        <f>CV117*POLICY!$K114</f>
        <v>0</v>
      </c>
      <c r="BC117" s="109">
        <f>CW117*POLICY!$K114</f>
        <v>0</v>
      </c>
      <c r="BD117" s="109">
        <f>CX117*POLICY!$K114</f>
        <v>0</v>
      </c>
      <c r="BE117" s="109">
        <f>CY117*POLICY!$K114</f>
        <v>0</v>
      </c>
      <c r="BF117" s="109">
        <f>CZ117*POLICY!$K114</f>
        <v>67.431578947368422</v>
      </c>
      <c r="BG117" s="109">
        <f>DA117*POLICY!$K114</f>
        <v>1.43</v>
      </c>
      <c r="BH117" s="109">
        <f>DB117*POLICY!$K114</f>
        <v>0</v>
      </c>
      <c r="BI117" s="109">
        <f>DC117*POLICY!$K114</f>
        <v>324.08057337610268</v>
      </c>
      <c r="BJ117" s="109">
        <f>DD117*POLICY!$K114</f>
        <v>0</v>
      </c>
      <c r="BK117" s="109">
        <f>DE117*POLICY!$K114</f>
        <v>23.045503591848703</v>
      </c>
      <c r="BL117" s="109">
        <f>DF117*POLICY!$K114</f>
        <v>0</v>
      </c>
      <c r="BM117" s="109">
        <f>DG117*POLICY!$K114</f>
        <v>0</v>
      </c>
      <c r="BN117" s="109">
        <f>DH117*POLICY!$K114</f>
        <v>0</v>
      </c>
      <c r="BO117" s="109">
        <f>DI117*POLICY!$K114</f>
        <v>38.423095512082853</v>
      </c>
      <c r="BP117" s="109">
        <f>DJ117*POLICY!$K114</f>
        <v>0</v>
      </c>
      <c r="BQ117" s="109">
        <f>DK117*POLICY!$K114</f>
        <v>0</v>
      </c>
      <c r="BR117" s="109">
        <f>DL117*POLICY!$K114</f>
        <v>0</v>
      </c>
      <c r="BS117" s="109">
        <f>DM117*POLICY!$K114</f>
        <v>0</v>
      </c>
      <c r="BT117" s="109">
        <f>DN117*POLICY!$K114</f>
        <v>0</v>
      </c>
      <c r="BU117" s="109">
        <f>DO117*POLICY!$K114</f>
        <v>0</v>
      </c>
      <c r="BV117" s="109">
        <f>DP117*POLICY!$K114</f>
        <v>0</v>
      </c>
      <c r="BW117" s="109">
        <f>DQ117*POLICY!$K114</f>
        <v>0</v>
      </c>
      <c r="BX117" s="109">
        <f>DR117*POLICY!$K114</f>
        <v>0</v>
      </c>
      <c r="BY117" s="109">
        <f>DS117*POLICY!$K114</f>
        <v>23.362499999999997</v>
      </c>
      <c r="BZ117" s="109">
        <f>DT117*POLICY!$K114</f>
        <v>0</v>
      </c>
      <c r="CA117" s="109">
        <f>DU117*POLICY!$K114</f>
        <v>0</v>
      </c>
      <c r="CB117" s="109">
        <f>DV117*POLICY!$K114</f>
        <v>0</v>
      </c>
      <c r="CC117" s="109">
        <f>DW117*POLICY!$K114</f>
        <v>1.39</v>
      </c>
      <c r="CD117" s="109">
        <f>DX117*POLICY!$K114</f>
        <v>2.02</v>
      </c>
      <c r="CE117" s="109">
        <f>DY117*POLICY!$K114</f>
        <v>3.91</v>
      </c>
      <c r="CF117" s="109">
        <f>DZ117*POLICY!$K114</f>
        <v>1.38</v>
      </c>
      <c r="CG117" s="109">
        <f>EA117*POLICY!$K114</f>
        <v>0</v>
      </c>
      <c r="CH117" s="109">
        <f>EB117*POLICY!$K114</f>
        <v>0</v>
      </c>
      <c r="CI117" s="185">
        <f>EC117*POLICY!$K114</f>
        <v>0</v>
      </c>
      <c r="CJ117" s="109"/>
      <c r="CK117" t="s">
        <v>367</v>
      </c>
      <c r="CL117" s="14" t="s">
        <v>188</v>
      </c>
      <c r="CM117" s="22">
        <v>16</v>
      </c>
      <c r="CN117" s="23">
        <v>113</v>
      </c>
      <c r="CO117" s="200">
        <v>0</v>
      </c>
      <c r="CP117" s="200">
        <v>0</v>
      </c>
      <c r="CQ117" s="200">
        <v>0</v>
      </c>
      <c r="CR117" s="200">
        <v>0</v>
      </c>
      <c r="CS117" s="200">
        <v>0</v>
      </c>
      <c r="CT117" s="200">
        <v>0</v>
      </c>
      <c r="CU117" s="200">
        <v>0</v>
      </c>
      <c r="CV117" s="200">
        <v>0</v>
      </c>
      <c r="CW117" s="200">
        <v>0</v>
      </c>
      <c r="CX117" s="200">
        <v>0</v>
      </c>
      <c r="CY117" s="200">
        <v>0</v>
      </c>
      <c r="CZ117" s="200">
        <v>67.431578947368422</v>
      </c>
      <c r="DA117" s="200">
        <v>1.43</v>
      </c>
      <c r="DB117" s="200">
        <v>0</v>
      </c>
      <c r="DC117" s="200">
        <v>324.08057337610268</v>
      </c>
      <c r="DD117" s="200">
        <v>0</v>
      </c>
      <c r="DE117" s="200">
        <v>23.045503591848703</v>
      </c>
      <c r="DF117" s="200">
        <v>0</v>
      </c>
      <c r="DG117" s="200">
        <v>0</v>
      </c>
      <c r="DH117" s="200">
        <v>0</v>
      </c>
      <c r="DI117" s="200">
        <v>38.423095512082853</v>
      </c>
      <c r="DJ117" s="200">
        <v>0</v>
      </c>
      <c r="DK117" s="200">
        <v>0</v>
      </c>
      <c r="DL117" s="200">
        <v>0</v>
      </c>
      <c r="DM117" s="200">
        <v>0</v>
      </c>
      <c r="DN117" s="200">
        <v>0</v>
      </c>
      <c r="DO117" s="200">
        <v>0</v>
      </c>
      <c r="DP117" s="200">
        <v>0</v>
      </c>
      <c r="DQ117" s="200">
        <v>0</v>
      </c>
      <c r="DR117" s="200">
        <v>0</v>
      </c>
      <c r="DS117" s="200">
        <v>23.362499999999997</v>
      </c>
      <c r="DT117" s="200">
        <v>0</v>
      </c>
      <c r="DU117" s="200">
        <v>0</v>
      </c>
      <c r="DV117" s="200">
        <v>0</v>
      </c>
      <c r="DW117" s="200">
        <v>1.39</v>
      </c>
      <c r="DX117" s="200">
        <v>2.02</v>
      </c>
      <c r="DY117" s="200">
        <v>3.91</v>
      </c>
      <c r="DZ117" s="200">
        <v>1.38</v>
      </c>
      <c r="EA117" s="200">
        <v>0</v>
      </c>
      <c r="EB117" s="200">
        <v>0</v>
      </c>
      <c r="EC117" s="200">
        <v>0</v>
      </c>
    </row>
    <row r="118" spans="1:133" x14ac:dyDescent="0.2">
      <c r="A118" s="69"/>
      <c r="B118" s="62"/>
      <c r="C118" s="110">
        <v>114</v>
      </c>
      <c r="D118" s="109">
        <v>54.200503506563571</v>
      </c>
      <c r="E118" s="109">
        <v>45.423680436628935</v>
      </c>
      <c r="F118" s="109">
        <v>0</v>
      </c>
      <c r="G118" s="109">
        <v>0</v>
      </c>
      <c r="H118" s="109">
        <v>0</v>
      </c>
      <c r="I118" s="109">
        <v>12.438823529411765</v>
      </c>
      <c r="J118" s="109">
        <v>0</v>
      </c>
      <c r="K118" s="109">
        <v>27.828190085068936</v>
      </c>
      <c r="L118" s="109">
        <v>44.802052091554856</v>
      </c>
      <c r="M118" s="109">
        <v>0</v>
      </c>
      <c r="N118" s="109">
        <v>0</v>
      </c>
      <c r="O118" s="109">
        <v>0</v>
      </c>
      <c r="P118" s="109">
        <v>1.43</v>
      </c>
      <c r="Q118" s="109">
        <v>7.0056814573267552</v>
      </c>
      <c r="R118" s="109">
        <v>279.59731543624162</v>
      </c>
      <c r="S118" s="109">
        <v>0</v>
      </c>
      <c r="T118" s="109">
        <v>0</v>
      </c>
      <c r="U118" s="109">
        <v>0</v>
      </c>
      <c r="V118" s="109">
        <v>0</v>
      </c>
      <c r="W118" s="109">
        <v>36.692034315349581</v>
      </c>
      <c r="X118" s="109">
        <v>27.318988666085442</v>
      </c>
      <c r="Y118" s="109">
        <v>0</v>
      </c>
      <c r="Z118" s="109">
        <v>41.071180113684562</v>
      </c>
      <c r="AA118" s="109">
        <v>0</v>
      </c>
      <c r="AB118" s="109">
        <v>0</v>
      </c>
      <c r="AC118" s="109">
        <v>0</v>
      </c>
      <c r="AD118" s="109">
        <v>0</v>
      </c>
      <c r="AE118" s="109">
        <v>0</v>
      </c>
      <c r="AF118" s="109">
        <v>0</v>
      </c>
      <c r="AG118" s="109">
        <v>33.291244911431399</v>
      </c>
      <c r="AH118" s="109">
        <v>23.362499999999997</v>
      </c>
      <c r="AI118" s="109">
        <v>0</v>
      </c>
      <c r="AJ118" s="109">
        <v>10.017543859649123</v>
      </c>
      <c r="AK118" s="109">
        <v>0</v>
      </c>
      <c r="AL118" s="109">
        <v>1.39</v>
      </c>
      <c r="AM118" s="109">
        <v>2.02</v>
      </c>
      <c r="AN118" s="109">
        <v>3.91</v>
      </c>
      <c r="AO118" s="109">
        <v>1.38</v>
      </c>
      <c r="AP118" s="109">
        <v>14</v>
      </c>
      <c r="AQ118" s="109">
        <v>0</v>
      </c>
      <c r="AR118" s="185">
        <v>0</v>
      </c>
      <c r="AS118" s="109"/>
      <c r="AT118" s="184">
        <v>114</v>
      </c>
      <c r="AU118" s="109">
        <f>CO118*POLICY!$K115</f>
        <v>54.200503506563571</v>
      </c>
      <c r="AV118" s="109">
        <f>CP118*POLICY!$K115</f>
        <v>45.423680436628935</v>
      </c>
      <c r="AW118" s="109">
        <f>CQ118*POLICY!$K115</f>
        <v>0</v>
      </c>
      <c r="AX118" s="109">
        <f>CR118*POLICY!$K115</f>
        <v>0</v>
      </c>
      <c r="AY118" s="109">
        <f>CS118*POLICY!$K115</f>
        <v>0</v>
      </c>
      <c r="AZ118" s="109">
        <f>CT118*POLICY!$K115</f>
        <v>12.438823529411765</v>
      </c>
      <c r="BA118" s="109">
        <f>CU118*POLICY!$K115</f>
        <v>0</v>
      </c>
      <c r="BB118" s="109">
        <f>CV118*POLICY!$K115</f>
        <v>27.828190085068936</v>
      </c>
      <c r="BC118" s="109">
        <f>CW118*POLICY!$K115</f>
        <v>44.802052091554856</v>
      </c>
      <c r="BD118" s="109">
        <f>CX118*POLICY!$K115</f>
        <v>0</v>
      </c>
      <c r="BE118" s="109">
        <f>CY118*POLICY!$K115</f>
        <v>0</v>
      </c>
      <c r="BF118" s="109">
        <f>CZ118*POLICY!$K115</f>
        <v>0</v>
      </c>
      <c r="BG118" s="109">
        <f>DA118*POLICY!$K115</f>
        <v>1.43</v>
      </c>
      <c r="BH118" s="109">
        <f>DB118*POLICY!$K115</f>
        <v>7.0056814573267552</v>
      </c>
      <c r="BI118" s="109">
        <f>DC118*POLICY!$K115</f>
        <v>279.59731543624162</v>
      </c>
      <c r="BJ118" s="109">
        <f>DD118*POLICY!$K115</f>
        <v>0</v>
      </c>
      <c r="BK118" s="109">
        <f>DE118*POLICY!$K115</f>
        <v>0</v>
      </c>
      <c r="BL118" s="109">
        <f>DF118*POLICY!$K115</f>
        <v>0</v>
      </c>
      <c r="BM118" s="109">
        <f>DG118*POLICY!$K115</f>
        <v>0</v>
      </c>
      <c r="BN118" s="109">
        <f>DH118*POLICY!$K115</f>
        <v>36.692034315349581</v>
      </c>
      <c r="BO118" s="109">
        <f>DI118*POLICY!$K115</f>
        <v>27.318988666085442</v>
      </c>
      <c r="BP118" s="109">
        <f>DJ118*POLICY!$K115</f>
        <v>0</v>
      </c>
      <c r="BQ118" s="109">
        <f>DK118*POLICY!$K115</f>
        <v>41.071180113684562</v>
      </c>
      <c r="BR118" s="109">
        <f>DL118*POLICY!$K115</f>
        <v>0</v>
      </c>
      <c r="BS118" s="109">
        <f>DM118*POLICY!$K115</f>
        <v>0</v>
      </c>
      <c r="BT118" s="109">
        <f>DN118*POLICY!$K115</f>
        <v>0</v>
      </c>
      <c r="BU118" s="109">
        <f>DO118*POLICY!$K115</f>
        <v>0</v>
      </c>
      <c r="BV118" s="109">
        <f>DP118*POLICY!$K115</f>
        <v>0</v>
      </c>
      <c r="BW118" s="109">
        <f>DQ118*POLICY!$K115</f>
        <v>0</v>
      </c>
      <c r="BX118" s="109">
        <f>DR118*POLICY!$K115</f>
        <v>33.291244911431399</v>
      </c>
      <c r="BY118" s="109">
        <f>DS118*POLICY!$K115</f>
        <v>23.362499999999997</v>
      </c>
      <c r="BZ118" s="109">
        <f>DT118*POLICY!$K115</f>
        <v>0</v>
      </c>
      <c r="CA118" s="109">
        <f>DU118*POLICY!$K115</f>
        <v>10.017543859649123</v>
      </c>
      <c r="CB118" s="109">
        <f>DV118*POLICY!$K115</f>
        <v>0</v>
      </c>
      <c r="CC118" s="109">
        <f>DW118*POLICY!$K115</f>
        <v>1.39</v>
      </c>
      <c r="CD118" s="109">
        <f>DX118*POLICY!$K115</f>
        <v>2.02</v>
      </c>
      <c r="CE118" s="109">
        <f>DY118*POLICY!$K115</f>
        <v>3.91</v>
      </c>
      <c r="CF118" s="109">
        <f>DZ118*POLICY!$K115</f>
        <v>1.38</v>
      </c>
      <c r="CG118" s="109">
        <f>EA118*POLICY!$K115</f>
        <v>14</v>
      </c>
      <c r="CH118" s="109">
        <f>EB118*POLICY!$K115</f>
        <v>0</v>
      </c>
      <c r="CI118" s="185">
        <f>EC118*POLICY!$K115</f>
        <v>0</v>
      </c>
      <c r="CJ118" s="109"/>
      <c r="CK118" t="s">
        <v>381</v>
      </c>
      <c r="CL118" s="14" t="s">
        <v>270</v>
      </c>
      <c r="CM118" s="22">
        <v>16</v>
      </c>
      <c r="CN118" s="23">
        <v>114</v>
      </c>
      <c r="CO118" s="200">
        <v>54.200503506563571</v>
      </c>
      <c r="CP118" s="200">
        <v>45.423680436628935</v>
      </c>
      <c r="CQ118" s="200">
        <v>0</v>
      </c>
      <c r="CR118" s="200">
        <v>0</v>
      </c>
      <c r="CS118" s="200">
        <v>0</v>
      </c>
      <c r="CT118" s="200">
        <v>12.438823529411765</v>
      </c>
      <c r="CU118" s="200">
        <v>0</v>
      </c>
      <c r="CV118" s="200">
        <v>27.828190085068936</v>
      </c>
      <c r="CW118" s="200">
        <v>44.802052091554856</v>
      </c>
      <c r="CX118" s="200">
        <v>0</v>
      </c>
      <c r="CY118" s="200">
        <v>0</v>
      </c>
      <c r="CZ118" s="200">
        <v>0</v>
      </c>
      <c r="DA118" s="200">
        <v>1.43</v>
      </c>
      <c r="DB118" s="200">
        <v>7.0056814573267552</v>
      </c>
      <c r="DC118" s="200">
        <v>279.59731543624162</v>
      </c>
      <c r="DD118" s="200">
        <v>0</v>
      </c>
      <c r="DE118" s="200">
        <v>0</v>
      </c>
      <c r="DF118" s="200">
        <v>0</v>
      </c>
      <c r="DG118" s="200">
        <v>0</v>
      </c>
      <c r="DH118" s="200">
        <v>36.692034315349581</v>
      </c>
      <c r="DI118" s="200">
        <v>27.318988666085442</v>
      </c>
      <c r="DJ118" s="200">
        <v>0</v>
      </c>
      <c r="DK118" s="200">
        <v>41.071180113684562</v>
      </c>
      <c r="DL118" s="200">
        <v>0</v>
      </c>
      <c r="DM118" s="200">
        <v>0</v>
      </c>
      <c r="DN118" s="200">
        <v>0</v>
      </c>
      <c r="DO118" s="200">
        <v>0</v>
      </c>
      <c r="DP118" s="200">
        <v>0</v>
      </c>
      <c r="DQ118" s="200">
        <v>0</v>
      </c>
      <c r="DR118" s="200">
        <v>33.291244911431399</v>
      </c>
      <c r="DS118" s="200">
        <v>23.362499999999997</v>
      </c>
      <c r="DT118" s="200">
        <v>0</v>
      </c>
      <c r="DU118" s="200">
        <v>10.017543859649123</v>
      </c>
      <c r="DV118" s="200">
        <v>0</v>
      </c>
      <c r="DW118" s="200">
        <v>1.39</v>
      </c>
      <c r="DX118" s="200">
        <v>2.02</v>
      </c>
      <c r="DY118" s="200">
        <v>3.91</v>
      </c>
      <c r="DZ118" s="200">
        <v>1.38</v>
      </c>
      <c r="EA118" s="200">
        <v>14</v>
      </c>
      <c r="EB118" s="200">
        <v>0</v>
      </c>
      <c r="EC118" s="200">
        <v>0</v>
      </c>
    </row>
    <row r="119" spans="1:133" x14ac:dyDescent="0.2">
      <c r="A119" s="69"/>
      <c r="B119" s="62"/>
      <c r="C119" s="110">
        <v>115</v>
      </c>
      <c r="D119" s="109">
        <v>22.935576323987537</v>
      </c>
      <c r="E119" s="109">
        <v>45</v>
      </c>
      <c r="F119" s="109">
        <v>45.090909090909093</v>
      </c>
      <c r="G119" s="109">
        <v>0</v>
      </c>
      <c r="H119" s="109">
        <v>29.456130483689538</v>
      </c>
      <c r="I119" s="109">
        <v>7</v>
      </c>
      <c r="J119" s="109">
        <v>31.391891891891891</v>
      </c>
      <c r="K119" s="109">
        <v>45.408048780487803</v>
      </c>
      <c r="L119" s="109">
        <v>0</v>
      </c>
      <c r="M119" s="109">
        <v>17.143898881866797</v>
      </c>
      <c r="N119" s="109">
        <v>51.124594594594591</v>
      </c>
      <c r="O119" s="109">
        <v>48.067226890756302</v>
      </c>
      <c r="P119" s="109">
        <v>1.43</v>
      </c>
      <c r="Q119" s="109">
        <v>5.4897948717948717</v>
      </c>
      <c r="R119" s="109">
        <v>296.644245142003</v>
      </c>
      <c r="S119" s="109">
        <v>0</v>
      </c>
      <c r="T119" s="109">
        <v>27.193196497504942</v>
      </c>
      <c r="U119" s="109">
        <v>60</v>
      </c>
      <c r="V119" s="109">
        <v>0</v>
      </c>
      <c r="W119" s="109">
        <v>78.178947368421049</v>
      </c>
      <c r="X119" s="109">
        <v>33.301774988794257</v>
      </c>
      <c r="Y119" s="109">
        <v>0</v>
      </c>
      <c r="Z119" s="109">
        <v>0</v>
      </c>
      <c r="AA119" s="109">
        <v>10.768581081081081</v>
      </c>
      <c r="AB119" s="109">
        <v>88.01681957186544</v>
      </c>
      <c r="AC119" s="109">
        <v>0</v>
      </c>
      <c r="AD119" s="109">
        <v>30.283981165552071</v>
      </c>
      <c r="AE119" s="109">
        <v>70.554054054054049</v>
      </c>
      <c r="AF119" s="109">
        <v>9.050278745644599</v>
      </c>
      <c r="AG119" s="109">
        <v>35.41153153153153</v>
      </c>
      <c r="AH119" s="109">
        <v>23.362499999999997</v>
      </c>
      <c r="AI119" s="109">
        <v>47.36641221374046</v>
      </c>
      <c r="AJ119" s="109">
        <v>6.3469682270191603</v>
      </c>
      <c r="AK119" s="109">
        <v>46.593939393939394</v>
      </c>
      <c r="AL119" s="109">
        <v>1.39</v>
      </c>
      <c r="AM119" s="109">
        <v>2.02</v>
      </c>
      <c r="AN119" s="109">
        <v>3.91</v>
      </c>
      <c r="AO119" s="109">
        <v>1.38</v>
      </c>
      <c r="AP119" s="109">
        <v>44.666547406082294</v>
      </c>
      <c r="AQ119" s="109">
        <v>111.02787469517914</v>
      </c>
      <c r="AR119" s="185">
        <v>0</v>
      </c>
      <c r="AS119" s="109"/>
      <c r="AT119" s="184">
        <v>115</v>
      </c>
      <c r="AU119" s="109">
        <f>CO119*POLICY!$K116</f>
        <v>22.935576323987537</v>
      </c>
      <c r="AV119" s="109">
        <f>CP119*POLICY!$K116</f>
        <v>45</v>
      </c>
      <c r="AW119" s="109">
        <f>CQ119*POLICY!$K116</f>
        <v>45.090909090909093</v>
      </c>
      <c r="AX119" s="109">
        <f>CR119*POLICY!$K116</f>
        <v>0</v>
      </c>
      <c r="AY119" s="109">
        <f>CS119*POLICY!$K116</f>
        <v>29.456130483689538</v>
      </c>
      <c r="AZ119" s="109">
        <f>CT119*POLICY!$K116</f>
        <v>7</v>
      </c>
      <c r="BA119" s="109">
        <f>CU119*POLICY!$K116</f>
        <v>31.391891891891891</v>
      </c>
      <c r="BB119" s="109">
        <f>CV119*POLICY!$K116</f>
        <v>45.408048780487803</v>
      </c>
      <c r="BC119" s="109">
        <f>CW119*POLICY!$K116</f>
        <v>0</v>
      </c>
      <c r="BD119" s="109">
        <f>CX119*POLICY!$K116</f>
        <v>17.143898881866797</v>
      </c>
      <c r="BE119" s="109">
        <f>CY119*POLICY!$K116</f>
        <v>51.124594594594591</v>
      </c>
      <c r="BF119" s="109">
        <f>CZ119*POLICY!$K116</f>
        <v>48.067226890756302</v>
      </c>
      <c r="BG119" s="109">
        <f>DA119*POLICY!$K116</f>
        <v>1.43</v>
      </c>
      <c r="BH119" s="109">
        <f>DB119*POLICY!$K116</f>
        <v>5.4897948717948717</v>
      </c>
      <c r="BI119" s="109">
        <f>DC119*POLICY!$K116</f>
        <v>296.644245142003</v>
      </c>
      <c r="BJ119" s="109">
        <f>DD119*POLICY!$K116</f>
        <v>0</v>
      </c>
      <c r="BK119" s="109">
        <f>DE119*POLICY!$K116</f>
        <v>27.193196497504942</v>
      </c>
      <c r="BL119" s="109">
        <f>DF119*POLICY!$K116</f>
        <v>60</v>
      </c>
      <c r="BM119" s="109">
        <f>DG119*POLICY!$K116</f>
        <v>0</v>
      </c>
      <c r="BN119" s="109">
        <f>DH119*POLICY!$K116</f>
        <v>78.178947368421049</v>
      </c>
      <c r="BO119" s="109">
        <f>DI119*POLICY!$K116</f>
        <v>33.301774988794257</v>
      </c>
      <c r="BP119" s="109">
        <f>DJ119*POLICY!$K116</f>
        <v>0</v>
      </c>
      <c r="BQ119" s="109">
        <f>DK119*POLICY!$K116</f>
        <v>0</v>
      </c>
      <c r="BR119" s="109">
        <f>DL119*POLICY!$K116</f>
        <v>10.768581081081081</v>
      </c>
      <c r="BS119" s="109">
        <f>DM119*POLICY!$K116</f>
        <v>88.01681957186544</v>
      </c>
      <c r="BT119" s="109">
        <f>DN119*POLICY!$K116</f>
        <v>0</v>
      </c>
      <c r="BU119" s="109">
        <f>DO119*POLICY!$K116</f>
        <v>30.283981165552071</v>
      </c>
      <c r="BV119" s="109">
        <f>DP119*POLICY!$K116</f>
        <v>70.554054054054049</v>
      </c>
      <c r="BW119" s="109">
        <f>DQ119*POLICY!$K116</f>
        <v>9.050278745644599</v>
      </c>
      <c r="BX119" s="109">
        <f>DR119*POLICY!$K116</f>
        <v>35.41153153153153</v>
      </c>
      <c r="BY119" s="109">
        <f>DS119*POLICY!$K116</f>
        <v>23.362499999999997</v>
      </c>
      <c r="BZ119" s="109">
        <f>DT119*POLICY!$K116</f>
        <v>47.36641221374046</v>
      </c>
      <c r="CA119" s="109">
        <f>DU119*POLICY!$K116</f>
        <v>6.3469682270191603</v>
      </c>
      <c r="CB119" s="109">
        <f>DV119*POLICY!$K116</f>
        <v>46.593939393939394</v>
      </c>
      <c r="CC119" s="109">
        <f>DW119*POLICY!$K116</f>
        <v>1.39</v>
      </c>
      <c r="CD119" s="109">
        <f>DX119*POLICY!$K116</f>
        <v>2.02</v>
      </c>
      <c r="CE119" s="109">
        <f>DY119*POLICY!$K116</f>
        <v>3.91</v>
      </c>
      <c r="CF119" s="109">
        <f>DZ119*POLICY!$K116</f>
        <v>1.38</v>
      </c>
      <c r="CG119" s="109">
        <f>EA119*POLICY!$K116</f>
        <v>44.666547406082294</v>
      </c>
      <c r="CH119" s="109">
        <f>EB119*POLICY!$K116</f>
        <v>111.02787469517914</v>
      </c>
      <c r="CI119" s="185">
        <f>EC119*POLICY!$K116</f>
        <v>0</v>
      </c>
      <c r="CJ119" s="109"/>
      <c r="CK119" t="s">
        <v>382</v>
      </c>
      <c r="CL119" s="14" t="s">
        <v>192</v>
      </c>
      <c r="CM119" s="22">
        <v>17</v>
      </c>
      <c r="CN119" s="23">
        <v>115</v>
      </c>
      <c r="CO119" s="191">
        <v>22.935576323987537</v>
      </c>
      <c r="CP119" s="191">
        <v>45</v>
      </c>
      <c r="CQ119" s="191">
        <v>45.090909090909093</v>
      </c>
      <c r="CR119" s="191">
        <v>0</v>
      </c>
      <c r="CS119" s="191">
        <v>29.456130483689538</v>
      </c>
      <c r="CT119" s="191">
        <v>7</v>
      </c>
      <c r="CU119" s="191">
        <v>31.391891891891891</v>
      </c>
      <c r="CV119" s="191">
        <v>45.408048780487803</v>
      </c>
      <c r="CW119" s="191">
        <v>0</v>
      </c>
      <c r="CX119" s="191">
        <v>17.143898881866797</v>
      </c>
      <c r="CY119" s="191">
        <v>51.124594594594591</v>
      </c>
      <c r="CZ119" s="191">
        <v>48.067226890756302</v>
      </c>
      <c r="DA119" s="200">
        <v>1.43</v>
      </c>
      <c r="DB119" s="191">
        <v>5.4897948717948717</v>
      </c>
      <c r="DC119" s="191">
        <v>296.644245142003</v>
      </c>
      <c r="DD119" s="191">
        <v>0</v>
      </c>
      <c r="DE119" s="191">
        <v>27.193196497504942</v>
      </c>
      <c r="DF119" s="191">
        <v>60</v>
      </c>
      <c r="DG119" s="191">
        <v>0</v>
      </c>
      <c r="DH119" s="191">
        <v>78.178947368421049</v>
      </c>
      <c r="DI119" s="191">
        <v>33.301774988794257</v>
      </c>
      <c r="DJ119" s="191">
        <v>0</v>
      </c>
      <c r="DK119" s="191">
        <v>0</v>
      </c>
      <c r="DL119" s="191">
        <v>10.768581081081081</v>
      </c>
      <c r="DM119" s="191">
        <v>88.01681957186544</v>
      </c>
      <c r="DN119" s="191">
        <v>0</v>
      </c>
      <c r="DO119" s="191">
        <v>30.283981165552071</v>
      </c>
      <c r="DP119" s="191">
        <v>70.554054054054049</v>
      </c>
      <c r="DQ119" s="191">
        <v>9.050278745644599</v>
      </c>
      <c r="DR119" s="191">
        <v>35.41153153153153</v>
      </c>
      <c r="DS119" s="200">
        <v>23.362499999999997</v>
      </c>
      <c r="DT119" s="191">
        <v>47.36641221374046</v>
      </c>
      <c r="DU119" s="191">
        <v>6.3469682270191603</v>
      </c>
      <c r="DV119" s="191">
        <v>46.593939393939394</v>
      </c>
      <c r="DW119" s="200">
        <v>1.39</v>
      </c>
      <c r="DX119" s="200">
        <v>2.02</v>
      </c>
      <c r="DY119" s="200">
        <v>3.91</v>
      </c>
      <c r="DZ119" s="200">
        <v>1.38</v>
      </c>
      <c r="EA119" s="191">
        <v>44.666547406082294</v>
      </c>
      <c r="EB119" s="191">
        <v>111.02787469517914</v>
      </c>
      <c r="EC119" s="191">
        <v>0</v>
      </c>
    </row>
    <row r="120" spans="1:133" x14ac:dyDescent="0.2">
      <c r="A120" s="69"/>
      <c r="B120" s="62"/>
      <c r="C120" s="110">
        <v>116</v>
      </c>
      <c r="D120" s="109">
        <v>22.935576323987537</v>
      </c>
      <c r="E120" s="109">
        <v>45</v>
      </c>
      <c r="F120" s="109">
        <v>45.090909090909093</v>
      </c>
      <c r="G120" s="109">
        <v>0</v>
      </c>
      <c r="H120" s="109">
        <v>29.456130483689538</v>
      </c>
      <c r="I120" s="109">
        <v>7</v>
      </c>
      <c r="J120" s="109">
        <v>31.391891891891891</v>
      </c>
      <c r="K120" s="109">
        <v>45.408048780487803</v>
      </c>
      <c r="L120" s="109">
        <v>0</v>
      </c>
      <c r="M120" s="109">
        <v>17.143898881866797</v>
      </c>
      <c r="N120" s="109">
        <v>51.124594594594591</v>
      </c>
      <c r="O120" s="109">
        <v>48.067226890756302</v>
      </c>
      <c r="P120" s="109">
        <v>1.43</v>
      </c>
      <c r="Q120" s="109">
        <v>5.4897948717948717</v>
      </c>
      <c r="R120" s="109">
        <v>296.644245142003</v>
      </c>
      <c r="S120" s="109">
        <v>0</v>
      </c>
      <c r="T120" s="109">
        <v>27.193196497504942</v>
      </c>
      <c r="U120" s="109">
        <v>60</v>
      </c>
      <c r="V120" s="109">
        <v>0</v>
      </c>
      <c r="W120" s="109">
        <v>78.178947368421049</v>
      </c>
      <c r="X120" s="109">
        <v>33.301774988794257</v>
      </c>
      <c r="Y120" s="109">
        <v>0</v>
      </c>
      <c r="Z120" s="109">
        <v>0</v>
      </c>
      <c r="AA120" s="109">
        <v>10.768581081081081</v>
      </c>
      <c r="AB120" s="109">
        <v>88.01681957186544</v>
      </c>
      <c r="AC120" s="109">
        <v>0</v>
      </c>
      <c r="AD120" s="109">
        <v>30.283981165552071</v>
      </c>
      <c r="AE120" s="109">
        <v>70.554054054054049</v>
      </c>
      <c r="AF120" s="109">
        <v>9.050278745644599</v>
      </c>
      <c r="AG120" s="109">
        <v>35.41153153153153</v>
      </c>
      <c r="AH120" s="109">
        <v>23.362499999999997</v>
      </c>
      <c r="AI120" s="109">
        <v>47.36641221374046</v>
      </c>
      <c r="AJ120" s="109">
        <v>6.3469682270191603</v>
      </c>
      <c r="AK120" s="109">
        <v>46.593939393939394</v>
      </c>
      <c r="AL120" s="109">
        <v>1.39</v>
      </c>
      <c r="AM120" s="109">
        <v>2.02</v>
      </c>
      <c r="AN120" s="109">
        <v>3.91</v>
      </c>
      <c r="AO120" s="109">
        <v>1.38</v>
      </c>
      <c r="AP120" s="109">
        <v>44.666547406082294</v>
      </c>
      <c r="AQ120" s="109">
        <v>111.02787469517914</v>
      </c>
      <c r="AR120" s="185">
        <v>0</v>
      </c>
      <c r="AS120" s="109"/>
      <c r="AT120" s="184">
        <v>116</v>
      </c>
      <c r="AU120" s="109">
        <f>CO120*POLICY!$K117</f>
        <v>22.935576323987537</v>
      </c>
      <c r="AV120" s="109">
        <f>CP120*POLICY!$K117</f>
        <v>45</v>
      </c>
      <c r="AW120" s="109">
        <f>CQ120*POLICY!$K117</f>
        <v>45.090909090909093</v>
      </c>
      <c r="AX120" s="109">
        <f>CR120*POLICY!$K117</f>
        <v>0</v>
      </c>
      <c r="AY120" s="109">
        <f>CS120*POLICY!$K117</f>
        <v>29.456130483689538</v>
      </c>
      <c r="AZ120" s="109">
        <f>CT120*POLICY!$K117</f>
        <v>7</v>
      </c>
      <c r="BA120" s="109">
        <f>CU120*POLICY!$K117</f>
        <v>31.391891891891891</v>
      </c>
      <c r="BB120" s="109">
        <f>CV120*POLICY!$K117</f>
        <v>45.408048780487803</v>
      </c>
      <c r="BC120" s="109">
        <f>CW120*POLICY!$K117</f>
        <v>0</v>
      </c>
      <c r="BD120" s="109">
        <f>CX120*POLICY!$K117</f>
        <v>17.143898881866797</v>
      </c>
      <c r="BE120" s="109">
        <f>CY120*POLICY!$K117</f>
        <v>51.124594594594591</v>
      </c>
      <c r="BF120" s="109">
        <f>CZ120*POLICY!$K117</f>
        <v>48.067226890756302</v>
      </c>
      <c r="BG120" s="109">
        <f>DA120*POLICY!$K117</f>
        <v>1.43</v>
      </c>
      <c r="BH120" s="109">
        <f>DB120*POLICY!$K117</f>
        <v>5.4897948717948717</v>
      </c>
      <c r="BI120" s="109">
        <f>DC120*POLICY!$K117</f>
        <v>296.644245142003</v>
      </c>
      <c r="BJ120" s="109">
        <f>DD120*POLICY!$K117</f>
        <v>0</v>
      </c>
      <c r="BK120" s="109">
        <f>DE120*POLICY!$K117</f>
        <v>27.193196497504942</v>
      </c>
      <c r="BL120" s="109">
        <f>DF120*POLICY!$K117</f>
        <v>60</v>
      </c>
      <c r="BM120" s="109">
        <f>DG120*POLICY!$K117</f>
        <v>0</v>
      </c>
      <c r="BN120" s="109">
        <f>DH120*POLICY!$K117</f>
        <v>78.178947368421049</v>
      </c>
      <c r="BO120" s="109">
        <f>DI120*POLICY!$K117</f>
        <v>33.301774988794257</v>
      </c>
      <c r="BP120" s="109">
        <f>DJ120*POLICY!$K117</f>
        <v>0</v>
      </c>
      <c r="BQ120" s="109">
        <f>DK120*POLICY!$K117</f>
        <v>0</v>
      </c>
      <c r="BR120" s="109">
        <f>DL120*POLICY!$K117</f>
        <v>10.768581081081081</v>
      </c>
      <c r="BS120" s="109">
        <f>DM120*POLICY!$K117</f>
        <v>88.01681957186544</v>
      </c>
      <c r="BT120" s="109">
        <f>DN120*POLICY!$K117</f>
        <v>0</v>
      </c>
      <c r="BU120" s="109">
        <f>DO120*POLICY!$K117</f>
        <v>30.283981165552071</v>
      </c>
      <c r="BV120" s="109">
        <f>DP120*POLICY!$K117</f>
        <v>70.554054054054049</v>
      </c>
      <c r="BW120" s="109">
        <f>DQ120*POLICY!$K117</f>
        <v>9.050278745644599</v>
      </c>
      <c r="BX120" s="109">
        <f>DR120*POLICY!$K117</f>
        <v>35.41153153153153</v>
      </c>
      <c r="BY120" s="109">
        <f>DS120*POLICY!$K117</f>
        <v>23.362499999999997</v>
      </c>
      <c r="BZ120" s="109">
        <f>DT120*POLICY!$K117</f>
        <v>47.36641221374046</v>
      </c>
      <c r="CA120" s="109">
        <f>DU120*POLICY!$K117</f>
        <v>6.3469682270191603</v>
      </c>
      <c r="CB120" s="109">
        <f>DV120*POLICY!$K117</f>
        <v>46.593939393939394</v>
      </c>
      <c r="CC120" s="109">
        <f>DW120*POLICY!$K117</f>
        <v>1.39</v>
      </c>
      <c r="CD120" s="109">
        <f>DX120*POLICY!$K117</f>
        <v>2.02</v>
      </c>
      <c r="CE120" s="109">
        <f>DY120*POLICY!$K117</f>
        <v>3.91</v>
      </c>
      <c r="CF120" s="109">
        <f>DZ120*POLICY!$K117</f>
        <v>1.38</v>
      </c>
      <c r="CG120" s="109">
        <f>EA120*POLICY!$K117</f>
        <v>44.666547406082294</v>
      </c>
      <c r="CH120" s="109">
        <f>EB120*POLICY!$K117</f>
        <v>111.02787469517914</v>
      </c>
      <c r="CI120" s="185">
        <f>EC120*POLICY!$K117</f>
        <v>0</v>
      </c>
      <c r="CJ120" s="109"/>
      <c r="CK120" t="s">
        <v>383</v>
      </c>
      <c r="CL120" s="14" t="s">
        <v>192</v>
      </c>
      <c r="CM120" s="22">
        <v>17</v>
      </c>
      <c r="CN120" s="23">
        <v>116</v>
      </c>
      <c r="CO120" s="191">
        <v>22.935576323987537</v>
      </c>
      <c r="CP120" s="191">
        <v>45</v>
      </c>
      <c r="CQ120" s="191">
        <v>45.090909090909093</v>
      </c>
      <c r="CR120" s="191">
        <v>0</v>
      </c>
      <c r="CS120" s="191">
        <v>29.456130483689538</v>
      </c>
      <c r="CT120" s="191">
        <v>7</v>
      </c>
      <c r="CU120" s="191">
        <v>31.391891891891891</v>
      </c>
      <c r="CV120" s="191">
        <v>45.408048780487803</v>
      </c>
      <c r="CW120" s="191">
        <v>0</v>
      </c>
      <c r="CX120" s="191">
        <v>17.143898881866797</v>
      </c>
      <c r="CY120" s="191">
        <v>51.124594594594591</v>
      </c>
      <c r="CZ120" s="191">
        <v>48.067226890756302</v>
      </c>
      <c r="DA120" s="200">
        <v>1.43</v>
      </c>
      <c r="DB120" s="191">
        <v>5.4897948717948717</v>
      </c>
      <c r="DC120" s="191">
        <v>296.644245142003</v>
      </c>
      <c r="DD120" s="191">
        <v>0</v>
      </c>
      <c r="DE120" s="191">
        <v>27.193196497504942</v>
      </c>
      <c r="DF120" s="191">
        <v>60</v>
      </c>
      <c r="DG120" s="191">
        <v>0</v>
      </c>
      <c r="DH120" s="191">
        <v>78.178947368421049</v>
      </c>
      <c r="DI120" s="191">
        <v>33.301774988794257</v>
      </c>
      <c r="DJ120" s="191">
        <v>0</v>
      </c>
      <c r="DK120" s="191">
        <v>0</v>
      </c>
      <c r="DL120" s="191">
        <v>10.768581081081081</v>
      </c>
      <c r="DM120" s="191">
        <v>88.01681957186544</v>
      </c>
      <c r="DN120" s="191">
        <v>0</v>
      </c>
      <c r="DO120" s="191">
        <v>30.283981165552071</v>
      </c>
      <c r="DP120" s="191">
        <v>70.554054054054049</v>
      </c>
      <c r="DQ120" s="191">
        <v>9.050278745644599</v>
      </c>
      <c r="DR120" s="191">
        <v>35.41153153153153</v>
      </c>
      <c r="DS120" s="200">
        <v>23.362499999999997</v>
      </c>
      <c r="DT120" s="191">
        <v>47.36641221374046</v>
      </c>
      <c r="DU120" s="191">
        <v>6.3469682270191603</v>
      </c>
      <c r="DV120" s="191">
        <v>46.593939393939394</v>
      </c>
      <c r="DW120" s="200">
        <v>1.39</v>
      </c>
      <c r="DX120" s="200">
        <v>2.02</v>
      </c>
      <c r="DY120" s="200">
        <v>3.91</v>
      </c>
      <c r="DZ120" s="200">
        <v>1.38</v>
      </c>
      <c r="EA120" s="191">
        <v>44.666547406082294</v>
      </c>
      <c r="EB120" s="191">
        <v>111.02787469517914</v>
      </c>
      <c r="EC120" s="191">
        <v>0</v>
      </c>
    </row>
    <row r="121" spans="1:133" x14ac:dyDescent="0.2">
      <c r="A121" s="69"/>
      <c r="B121" s="62"/>
      <c r="C121" s="110">
        <v>117</v>
      </c>
      <c r="D121" s="109">
        <v>22.935576323987537</v>
      </c>
      <c r="E121" s="109">
        <v>45</v>
      </c>
      <c r="F121" s="109">
        <v>45.090909090909093</v>
      </c>
      <c r="G121" s="109">
        <v>0</v>
      </c>
      <c r="H121" s="109">
        <v>29.456130483689538</v>
      </c>
      <c r="I121" s="109">
        <v>7</v>
      </c>
      <c r="J121" s="109">
        <v>31.391891891891891</v>
      </c>
      <c r="K121" s="109">
        <v>45.408048780487803</v>
      </c>
      <c r="L121" s="109">
        <v>0</v>
      </c>
      <c r="M121" s="109">
        <v>17.143898881866797</v>
      </c>
      <c r="N121" s="109">
        <v>51.124594594594591</v>
      </c>
      <c r="O121" s="109">
        <v>48.067226890756302</v>
      </c>
      <c r="P121" s="109">
        <v>1.43</v>
      </c>
      <c r="Q121" s="109">
        <v>5.4897948717948717</v>
      </c>
      <c r="R121" s="109">
        <v>296.644245142003</v>
      </c>
      <c r="S121" s="109">
        <v>0</v>
      </c>
      <c r="T121" s="109">
        <v>27.193196497504942</v>
      </c>
      <c r="U121" s="109">
        <v>60</v>
      </c>
      <c r="V121" s="109">
        <v>0</v>
      </c>
      <c r="W121" s="109">
        <v>78.178947368421049</v>
      </c>
      <c r="X121" s="109">
        <v>33.301774988794257</v>
      </c>
      <c r="Y121" s="109">
        <v>0</v>
      </c>
      <c r="Z121" s="109">
        <v>0</v>
      </c>
      <c r="AA121" s="109">
        <v>10.768581081081081</v>
      </c>
      <c r="AB121" s="109">
        <v>88.01681957186544</v>
      </c>
      <c r="AC121" s="109">
        <v>0</v>
      </c>
      <c r="AD121" s="109">
        <v>30.283981165552071</v>
      </c>
      <c r="AE121" s="109">
        <v>70.554054054054049</v>
      </c>
      <c r="AF121" s="109">
        <v>9.050278745644599</v>
      </c>
      <c r="AG121" s="109">
        <v>35.41153153153153</v>
      </c>
      <c r="AH121" s="109">
        <v>23.362499999999997</v>
      </c>
      <c r="AI121" s="109">
        <v>47.36641221374046</v>
      </c>
      <c r="AJ121" s="109">
        <v>6.3469682270191603</v>
      </c>
      <c r="AK121" s="109">
        <v>46.593939393939394</v>
      </c>
      <c r="AL121" s="109">
        <v>1.39</v>
      </c>
      <c r="AM121" s="109">
        <v>2.02</v>
      </c>
      <c r="AN121" s="109">
        <v>3.91</v>
      </c>
      <c r="AO121" s="109">
        <v>1.38</v>
      </c>
      <c r="AP121" s="109">
        <v>44.666547406082294</v>
      </c>
      <c r="AQ121" s="109">
        <v>111.02787469517914</v>
      </c>
      <c r="AR121" s="185">
        <v>0</v>
      </c>
      <c r="AS121" s="109"/>
      <c r="AT121" s="184">
        <v>117</v>
      </c>
      <c r="AU121" s="109">
        <f>CO121*POLICY!$K118</f>
        <v>22.935576323987537</v>
      </c>
      <c r="AV121" s="109">
        <f>CP121*POLICY!$K118</f>
        <v>45</v>
      </c>
      <c r="AW121" s="109">
        <f>CQ121*POLICY!$K118</f>
        <v>45.090909090909093</v>
      </c>
      <c r="AX121" s="109">
        <f>CR121*POLICY!$K118</f>
        <v>0</v>
      </c>
      <c r="AY121" s="109">
        <f>CS121*POLICY!$K118</f>
        <v>29.456130483689538</v>
      </c>
      <c r="AZ121" s="109">
        <f>CT121*POLICY!$K118</f>
        <v>7</v>
      </c>
      <c r="BA121" s="109">
        <f>CU121*POLICY!$K118</f>
        <v>31.391891891891891</v>
      </c>
      <c r="BB121" s="109">
        <f>CV121*POLICY!$K118</f>
        <v>45.408048780487803</v>
      </c>
      <c r="BC121" s="109">
        <f>CW121*POLICY!$K118</f>
        <v>0</v>
      </c>
      <c r="BD121" s="109">
        <f>CX121*POLICY!$K118</f>
        <v>17.143898881866797</v>
      </c>
      <c r="BE121" s="109">
        <f>CY121*POLICY!$K118</f>
        <v>51.124594594594591</v>
      </c>
      <c r="BF121" s="109">
        <f>CZ121*POLICY!$K118</f>
        <v>48.067226890756302</v>
      </c>
      <c r="BG121" s="109">
        <f>DA121*POLICY!$K118</f>
        <v>1.43</v>
      </c>
      <c r="BH121" s="109">
        <f>DB121*POLICY!$K118</f>
        <v>5.4897948717948717</v>
      </c>
      <c r="BI121" s="109">
        <f>DC121*POLICY!$K118</f>
        <v>296.644245142003</v>
      </c>
      <c r="BJ121" s="109">
        <f>DD121*POLICY!$K118</f>
        <v>0</v>
      </c>
      <c r="BK121" s="109">
        <f>DE121*POLICY!$K118</f>
        <v>27.193196497504942</v>
      </c>
      <c r="BL121" s="109">
        <f>DF121*POLICY!$K118</f>
        <v>60</v>
      </c>
      <c r="BM121" s="109">
        <f>DG121*POLICY!$K118</f>
        <v>0</v>
      </c>
      <c r="BN121" s="109">
        <f>DH121*POLICY!$K118</f>
        <v>78.178947368421049</v>
      </c>
      <c r="BO121" s="109">
        <f>DI121*POLICY!$K118</f>
        <v>33.301774988794257</v>
      </c>
      <c r="BP121" s="109">
        <f>DJ121*POLICY!$K118</f>
        <v>0</v>
      </c>
      <c r="BQ121" s="109">
        <f>DK121*POLICY!$K118</f>
        <v>0</v>
      </c>
      <c r="BR121" s="109">
        <f>DL121*POLICY!$K118</f>
        <v>10.768581081081081</v>
      </c>
      <c r="BS121" s="109">
        <f>DM121*POLICY!$K118</f>
        <v>88.01681957186544</v>
      </c>
      <c r="BT121" s="109">
        <f>DN121*POLICY!$K118</f>
        <v>0</v>
      </c>
      <c r="BU121" s="109">
        <f>DO121*POLICY!$K118</f>
        <v>30.283981165552071</v>
      </c>
      <c r="BV121" s="109">
        <f>DP121*POLICY!$K118</f>
        <v>70.554054054054049</v>
      </c>
      <c r="BW121" s="109">
        <f>DQ121*POLICY!$K118</f>
        <v>9.050278745644599</v>
      </c>
      <c r="BX121" s="109">
        <f>DR121*POLICY!$K118</f>
        <v>35.41153153153153</v>
      </c>
      <c r="BY121" s="109">
        <f>DS121*POLICY!$K118</f>
        <v>23.362499999999997</v>
      </c>
      <c r="BZ121" s="109">
        <f>DT121*POLICY!$K118</f>
        <v>47.36641221374046</v>
      </c>
      <c r="CA121" s="109">
        <f>DU121*POLICY!$K118</f>
        <v>6.3469682270191603</v>
      </c>
      <c r="CB121" s="109">
        <f>DV121*POLICY!$K118</f>
        <v>46.593939393939394</v>
      </c>
      <c r="CC121" s="109">
        <f>DW121*POLICY!$K118</f>
        <v>1.39</v>
      </c>
      <c r="CD121" s="109">
        <f>DX121*POLICY!$K118</f>
        <v>2.02</v>
      </c>
      <c r="CE121" s="109">
        <f>DY121*POLICY!$K118</f>
        <v>3.91</v>
      </c>
      <c r="CF121" s="109">
        <f>DZ121*POLICY!$K118</f>
        <v>1.38</v>
      </c>
      <c r="CG121" s="109">
        <f>EA121*POLICY!$K118</f>
        <v>44.666547406082294</v>
      </c>
      <c r="CH121" s="109">
        <f>EB121*POLICY!$K118</f>
        <v>111.02787469517914</v>
      </c>
      <c r="CI121" s="185">
        <f>EC121*POLICY!$K118</f>
        <v>0</v>
      </c>
      <c r="CJ121" s="109"/>
      <c r="CK121" t="s">
        <v>384</v>
      </c>
      <c r="CL121" s="14" t="s">
        <v>192</v>
      </c>
      <c r="CM121" s="22">
        <v>17</v>
      </c>
      <c r="CN121" s="23">
        <v>117</v>
      </c>
      <c r="CO121" s="191">
        <v>22.935576323987537</v>
      </c>
      <c r="CP121" s="191">
        <v>45</v>
      </c>
      <c r="CQ121" s="191">
        <v>45.090909090909093</v>
      </c>
      <c r="CR121" s="191">
        <v>0</v>
      </c>
      <c r="CS121" s="191">
        <v>29.456130483689538</v>
      </c>
      <c r="CT121" s="191">
        <v>7</v>
      </c>
      <c r="CU121" s="191">
        <v>31.391891891891891</v>
      </c>
      <c r="CV121" s="191">
        <v>45.408048780487803</v>
      </c>
      <c r="CW121" s="191">
        <v>0</v>
      </c>
      <c r="CX121" s="191">
        <v>17.143898881866797</v>
      </c>
      <c r="CY121" s="191">
        <v>51.124594594594591</v>
      </c>
      <c r="CZ121" s="191">
        <v>48.067226890756302</v>
      </c>
      <c r="DA121" s="200">
        <v>1.43</v>
      </c>
      <c r="DB121" s="191">
        <v>5.4897948717948717</v>
      </c>
      <c r="DC121" s="191">
        <v>296.644245142003</v>
      </c>
      <c r="DD121" s="191">
        <v>0</v>
      </c>
      <c r="DE121" s="191">
        <v>27.193196497504942</v>
      </c>
      <c r="DF121" s="191">
        <v>60</v>
      </c>
      <c r="DG121" s="191">
        <v>0</v>
      </c>
      <c r="DH121" s="191">
        <v>78.178947368421049</v>
      </c>
      <c r="DI121" s="191">
        <v>33.301774988794257</v>
      </c>
      <c r="DJ121" s="191">
        <v>0</v>
      </c>
      <c r="DK121" s="191">
        <v>0</v>
      </c>
      <c r="DL121" s="191">
        <v>10.768581081081081</v>
      </c>
      <c r="DM121" s="191">
        <v>88.01681957186544</v>
      </c>
      <c r="DN121" s="191">
        <v>0</v>
      </c>
      <c r="DO121" s="191">
        <v>30.283981165552071</v>
      </c>
      <c r="DP121" s="191">
        <v>70.554054054054049</v>
      </c>
      <c r="DQ121" s="191">
        <v>9.050278745644599</v>
      </c>
      <c r="DR121" s="191">
        <v>35.41153153153153</v>
      </c>
      <c r="DS121" s="200">
        <v>23.362499999999997</v>
      </c>
      <c r="DT121" s="191">
        <v>47.36641221374046</v>
      </c>
      <c r="DU121" s="191">
        <v>6.3469682270191603</v>
      </c>
      <c r="DV121" s="191">
        <v>46.593939393939394</v>
      </c>
      <c r="DW121" s="200">
        <v>1.39</v>
      </c>
      <c r="DX121" s="200">
        <v>2.02</v>
      </c>
      <c r="DY121" s="200">
        <v>3.91</v>
      </c>
      <c r="DZ121" s="200">
        <v>1.38</v>
      </c>
      <c r="EA121" s="191">
        <v>44.666547406082294</v>
      </c>
      <c r="EB121" s="191">
        <v>111.02787469517914</v>
      </c>
      <c r="EC121" s="191">
        <v>0</v>
      </c>
    </row>
    <row r="122" spans="1:133" x14ac:dyDescent="0.2">
      <c r="A122" s="69"/>
      <c r="B122" s="62"/>
      <c r="C122" s="110">
        <v>118</v>
      </c>
      <c r="D122" s="109">
        <v>22.935576323987537</v>
      </c>
      <c r="E122" s="109">
        <v>45</v>
      </c>
      <c r="F122" s="109">
        <v>45.090909090909093</v>
      </c>
      <c r="G122" s="109">
        <v>0</v>
      </c>
      <c r="H122" s="109">
        <v>29.456130483689538</v>
      </c>
      <c r="I122" s="109">
        <v>7</v>
      </c>
      <c r="J122" s="109">
        <v>31.391891891891891</v>
      </c>
      <c r="K122" s="109">
        <v>45.408048780487803</v>
      </c>
      <c r="L122" s="109">
        <v>0</v>
      </c>
      <c r="M122" s="109">
        <v>17.143898881866797</v>
      </c>
      <c r="N122" s="109">
        <v>51.124594594594591</v>
      </c>
      <c r="O122" s="109">
        <v>48.067226890756302</v>
      </c>
      <c r="P122" s="109">
        <v>1.43</v>
      </c>
      <c r="Q122" s="109">
        <v>5.4897948717948717</v>
      </c>
      <c r="R122" s="109">
        <v>296.644245142003</v>
      </c>
      <c r="S122" s="109">
        <v>0</v>
      </c>
      <c r="T122" s="109">
        <v>27.193196497504942</v>
      </c>
      <c r="U122" s="109">
        <v>60</v>
      </c>
      <c r="V122" s="109">
        <v>0</v>
      </c>
      <c r="W122" s="109">
        <v>78.178947368421049</v>
      </c>
      <c r="X122" s="109">
        <v>33.301774988794257</v>
      </c>
      <c r="Y122" s="109">
        <v>0</v>
      </c>
      <c r="Z122" s="109">
        <v>0</v>
      </c>
      <c r="AA122" s="109">
        <v>10.768581081081081</v>
      </c>
      <c r="AB122" s="109">
        <v>88.01681957186544</v>
      </c>
      <c r="AC122" s="109">
        <v>0</v>
      </c>
      <c r="AD122" s="109">
        <v>30.283981165552071</v>
      </c>
      <c r="AE122" s="109">
        <v>70.554054054054049</v>
      </c>
      <c r="AF122" s="109">
        <v>9.050278745644599</v>
      </c>
      <c r="AG122" s="109">
        <v>35.41153153153153</v>
      </c>
      <c r="AH122" s="109">
        <v>23.362499999999997</v>
      </c>
      <c r="AI122" s="109">
        <v>47.36641221374046</v>
      </c>
      <c r="AJ122" s="109">
        <v>6.3469682270191603</v>
      </c>
      <c r="AK122" s="109">
        <v>46.593939393939394</v>
      </c>
      <c r="AL122" s="109">
        <v>1.39</v>
      </c>
      <c r="AM122" s="109">
        <v>2.02</v>
      </c>
      <c r="AN122" s="109">
        <v>3.91</v>
      </c>
      <c r="AO122" s="109">
        <v>1.38</v>
      </c>
      <c r="AP122" s="109">
        <v>44.666547406082294</v>
      </c>
      <c r="AQ122" s="109">
        <v>111.02787469517914</v>
      </c>
      <c r="AR122" s="185">
        <v>0</v>
      </c>
      <c r="AS122" s="109"/>
      <c r="AT122" s="184">
        <v>118</v>
      </c>
      <c r="AU122" s="109">
        <f>CO122*POLICY!$K119</f>
        <v>22.935576323987537</v>
      </c>
      <c r="AV122" s="109">
        <f>CP122*POLICY!$K119</f>
        <v>45</v>
      </c>
      <c r="AW122" s="109">
        <f>CQ122*POLICY!$K119</f>
        <v>45.090909090909093</v>
      </c>
      <c r="AX122" s="109">
        <f>CR122*POLICY!$K119</f>
        <v>0</v>
      </c>
      <c r="AY122" s="109">
        <f>CS122*POLICY!$K119</f>
        <v>29.456130483689538</v>
      </c>
      <c r="AZ122" s="109">
        <f>CT122*POLICY!$K119</f>
        <v>7</v>
      </c>
      <c r="BA122" s="109">
        <f>CU122*POLICY!$K119</f>
        <v>31.391891891891891</v>
      </c>
      <c r="BB122" s="109">
        <f>CV122*POLICY!$K119</f>
        <v>45.408048780487803</v>
      </c>
      <c r="BC122" s="109">
        <f>CW122*POLICY!$K119</f>
        <v>0</v>
      </c>
      <c r="BD122" s="109">
        <f>CX122*POLICY!$K119</f>
        <v>17.143898881866797</v>
      </c>
      <c r="BE122" s="109">
        <f>CY122*POLICY!$K119</f>
        <v>51.124594594594591</v>
      </c>
      <c r="BF122" s="109">
        <f>CZ122*POLICY!$K119</f>
        <v>48.067226890756302</v>
      </c>
      <c r="BG122" s="109">
        <f>DA122*POLICY!$K119</f>
        <v>1.43</v>
      </c>
      <c r="BH122" s="109">
        <f>DB122*POLICY!$K119</f>
        <v>5.4897948717948717</v>
      </c>
      <c r="BI122" s="109">
        <f>DC122*POLICY!$K119</f>
        <v>296.644245142003</v>
      </c>
      <c r="BJ122" s="109">
        <f>DD122*POLICY!$K119</f>
        <v>0</v>
      </c>
      <c r="BK122" s="109">
        <f>DE122*POLICY!$K119</f>
        <v>27.193196497504942</v>
      </c>
      <c r="BL122" s="109">
        <f>DF122*POLICY!$K119</f>
        <v>60</v>
      </c>
      <c r="BM122" s="109">
        <f>DG122*POLICY!$K119</f>
        <v>0</v>
      </c>
      <c r="BN122" s="109">
        <f>DH122*POLICY!$K119</f>
        <v>78.178947368421049</v>
      </c>
      <c r="BO122" s="109">
        <f>DI122*POLICY!$K119</f>
        <v>33.301774988794257</v>
      </c>
      <c r="BP122" s="109">
        <f>DJ122*POLICY!$K119</f>
        <v>0</v>
      </c>
      <c r="BQ122" s="109">
        <f>DK122*POLICY!$K119</f>
        <v>0</v>
      </c>
      <c r="BR122" s="109">
        <f>DL122*POLICY!$K119</f>
        <v>10.768581081081081</v>
      </c>
      <c r="BS122" s="109">
        <f>DM122*POLICY!$K119</f>
        <v>88.01681957186544</v>
      </c>
      <c r="BT122" s="109">
        <f>DN122*POLICY!$K119</f>
        <v>0</v>
      </c>
      <c r="BU122" s="109">
        <f>DO122*POLICY!$K119</f>
        <v>30.283981165552071</v>
      </c>
      <c r="BV122" s="109">
        <f>DP122*POLICY!$K119</f>
        <v>70.554054054054049</v>
      </c>
      <c r="BW122" s="109">
        <f>DQ122*POLICY!$K119</f>
        <v>9.050278745644599</v>
      </c>
      <c r="BX122" s="109">
        <f>DR122*POLICY!$K119</f>
        <v>35.41153153153153</v>
      </c>
      <c r="BY122" s="109">
        <f>DS122*POLICY!$K119</f>
        <v>23.362499999999997</v>
      </c>
      <c r="BZ122" s="109">
        <f>DT122*POLICY!$K119</f>
        <v>47.36641221374046</v>
      </c>
      <c r="CA122" s="109">
        <f>DU122*POLICY!$K119</f>
        <v>6.3469682270191603</v>
      </c>
      <c r="CB122" s="109">
        <f>DV122*POLICY!$K119</f>
        <v>46.593939393939394</v>
      </c>
      <c r="CC122" s="109">
        <f>DW122*POLICY!$K119</f>
        <v>1.39</v>
      </c>
      <c r="CD122" s="109">
        <f>DX122*POLICY!$K119</f>
        <v>2.02</v>
      </c>
      <c r="CE122" s="109">
        <f>DY122*POLICY!$K119</f>
        <v>3.91</v>
      </c>
      <c r="CF122" s="109">
        <f>DZ122*POLICY!$K119</f>
        <v>1.38</v>
      </c>
      <c r="CG122" s="109">
        <f>EA122*POLICY!$K119</f>
        <v>44.666547406082294</v>
      </c>
      <c r="CH122" s="109">
        <f>EB122*POLICY!$K119</f>
        <v>111.02787469517914</v>
      </c>
      <c r="CI122" s="185">
        <f>EC122*POLICY!$K119</f>
        <v>0</v>
      </c>
      <c r="CJ122" s="109"/>
      <c r="CK122" t="s">
        <v>385</v>
      </c>
      <c r="CL122" s="14" t="s">
        <v>192</v>
      </c>
      <c r="CM122" s="22">
        <v>17</v>
      </c>
      <c r="CN122" s="23">
        <v>118</v>
      </c>
      <c r="CO122" s="191">
        <v>22.935576323987537</v>
      </c>
      <c r="CP122" s="191">
        <v>45</v>
      </c>
      <c r="CQ122" s="191">
        <v>45.090909090909093</v>
      </c>
      <c r="CR122" s="191">
        <v>0</v>
      </c>
      <c r="CS122" s="191">
        <v>29.456130483689538</v>
      </c>
      <c r="CT122" s="191">
        <v>7</v>
      </c>
      <c r="CU122" s="191">
        <v>31.391891891891891</v>
      </c>
      <c r="CV122" s="191">
        <v>45.408048780487803</v>
      </c>
      <c r="CW122" s="191">
        <v>0</v>
      </c>
      <c r="CX122" s="191">
        <v>17.143898881866797</v>
      </c>
      <c r="CY122" s="191">
        <v>51.124594594594591</v>
      </c>
      <c r="CZ122" s="191">
        <v>48.067226890756302</v>
      </c>
      <c r="DA122" s="200">
        <v>1.43</v>
      </c>
      <c r="DB122" s="191">
        <v>5.4897948717948717</v>
      </c>
      <c r="DC122" s="191">
        <v>296.644245142003</v>
      </c>
      <c r="DD122" s="191">
        <v>0</v>
      </c>
      <c r="DE122" s="191">
        <v>27.193196497504942</v>
      </c>
      <c r="DF122" s="191">
        <v>60</v>
      </c>
      <c r="DG122" s="191">
        <v>0</v>
      </c>
      <c r="DH122" s="191">
        <v>78.178947368421049</v>
      </c>
      <c r="DI122" s="191">
        <v>33.301774988794257</v>
      </c>
      <c r="DJ122" s="191">
        <v>0</v>
      </c>
      <c r="DK122" s="191">
        <v>0</v>
      </c>
      <c r="DL122" s="191">
        <v>10.768581081081081</v>
      </c>
      <c r="DM122" s="191">
        <v>88.01681957186544</v>
      </c>
      <c r="DN122" s="191">
        <v>0</v>
      </c>
      <c r="DO122" s="191">
        <v>30.283981165552071</v>
      </c>
      <c r="DP122" s="191">
        <v>70.554054054054049</v>
      </c>
      <c r="DQ122" s="191">
        <v>9.050278745644599</v>
      </c>
      <c r="DR122" s="191">
        <v>35.41153153153153</v>
      </c>
      <c r="DS122" s="200">
        <v>23.362499999999997</v>
      </c>
      <c r="DT122" s="191">
        <v>47.36641221374046</v>
      </c>
      <c r="DU122" s="191">
        <v>6.3469682270191603</v>
      </c>
      <c r="DV122" s="191">
        <v>46.593939393939394</v>
      </c>
      <c r="DW122" s="200">
        <v>1.39</v>
      </c>
      <c r="DX122" s="200">
        <v>2.02</v>
      </c>
      <c r="DY122" s="200">
        <v>3.91</v>
      </c>
      <c r="DZ122" s="200">
        <v>1.38</v>
      </c>
      <c r="EA122" s="191">
        <v>44.666547406082294</v>
      </c>
      <c r="EB122" s="191">
        <v>111.02787469517914</v>
      </c>
      <c r="EC122" s="191">
        <v>0</v>
      </c>
    </row>
    <row r="123" spans="1:133" x14ac:dyDescent="0.2">
      <c r="A123" s="69"/>
      <c r="B123" s="62"/>
      <c r="C123" s="110">
        <v>119</v>
      </c>
      <c r="D123" s="109">
        <v>21.443816987438051</v>
      </c>
      <c r="E123" s="109">
        <v>44.787310742609947</v>
      </c>
      <c r="F123" s="109">
        <v>0</v>
      </c>
      <c r="G123" s="109">
        <v>0</v>
      </c>
      <c r="H123" s="109">
        <v>0</v>
      </c>
      <c r="I123" s="109">
        <v>5.2833333333333332</v>
      </c>
      <c r="J123" s="109">
        <v>0</v>
      </c>
      <c r="K123" s="109">
        <v>16.927071823204422</v>
      </c>
      <c r="L123" s="109">
        <v>44.465116279069768</v>
      </c>
      <c r="M123" s="109">
        <v>0</v>
      </c>
      <c r="N123" s="109">
        <v>0</v>
      </c>
      <c r="O123" s="109">
        <v>0</v>
      </c>
      <c r="P123" s="109">
        <v>1.43</v>
      </c>
      <c r="Q123" s="109">
        <v>8.3846438589298522</v>
      </c>
      <c r="R123" s="109">
        <v>0</v>
      </c>
      <c r="S123" s="109">
        <v>0</v>
      </c>
      <c r="T123" s="109">
        <v>0</v>
      </c>
      <c r="U123" s="109">
        <v>0</v>
      </c>
      <c r="V123" s="109">
        <v>0</v>
      </c>
      <c r="W123" s="109">
        <v>47.236879138117985</v>
      </c>
      <c r="X123" s="109">
        <v>0</v>
      </c>
      <c r="Y123" s="109">
        <v>0</v>
      </c>
      <c r="Z123" s="109">
        <v>41.565853658536582</v>
      </c>
      <c r="AA123" s="109">
        <v>0</v>
      </c>
      <c r="AB123" s="109">
        <v>28.339685276999354</v>
      </c>
      <c r="AC123" s="109">
        <v>0</v>
      </c>
      <c r="AD123" s="109">
        <v>0</v>
      </c>
      <c r="AE123" s="109">
        <v>0</v>
      </c>
      <c r="AF123" s="109">
        <v>0</v>
      </c>
      <c r="AG123" s="109">
        <v>33.652928252140313</v>
      </c>
      <c r="AH123" s="109">
        <v>23.362499999999997</v>
      </c>
      <c r="AI123" s="109">
        <v>0</v>
      </c>
      <c r="AJ123" s="109">
        <v>14.339140730717185</v>
      </c>
      <c r="AK123" s="109">
        <v>0</v>
      </c>
      <c r="AL123" s="109">
        <v>1.39</v>
      </c>
      <c r="AM123" s="109">
        <v>2.02</v>
      </c>
      <c r="AN123" s="109">
        <v>3.91</v>
      </c>
      <c r="AO123" s="109">
        <v>1.38</v>
      </c>
      <c r="AP123" s="109">
        <v>13.932580760678563</v>
      </c>
      <c r="AQ123" s="109">
        <v>0</v>
      </c>
      <c r="AR123" s="185">
        <v>0</v>
      </c>
      <c r="AS123" s="109"/>
      <c r="AT123" s="184">
        <v>119</v>
      </c>
      <c r="AU123" s="109">
        <f>CO123*POLICY!$K120</f>
        <v>21.443816987438051</v>
      </c>
      <c r="AV123" s="109">
        <f>CP123*POLICY!$K120</f>
        <v>44.787310742609947</v>
      </c>
      <c r="AW123" s="109">
        <f>CQ123*POLICY!$K120</f>
        <v>0</v>
      </c>
      <c r="AX123" s="109">
        <f>CR123*POLICY!$K120</f>
        <v>0</v>
      </c>
      <c r="AY123" s="109">
        <f>CS123*POLICY!$K120</f>
        <v>0</v>
      </c>
      <c r="AZ123" s="109">
        <f>CT123*POLICY!$K120</f>
        <v>5.2833333333333332</v>
      </c>
      <c r="BA123" s="109">
        <f>CU123*POLICY!$K120</f>
        <v>0</v>
      </c>
      <c r="BB123" s="109">
        <f>CV123*POLICY!$K120</f>
        <v>16.927071823204422</v>
      </c>
      <c r="BC123" s="109">
        <f>CW123*POLICY!$K120</f>
        <v>44.465116279069768</v>
      </c>
      <c r="BD123" s="109">
        <f>CX123*POLICY!$K120</f>
        <v>0</v>
      </c>
      <c r="BE123" s="109">
        <f>CY123*POLICY!$K120</f>
        <v>0</v>
      </c>
      <c r="BF123" s="109">
        <f>CZ123*POLICY!$K120</f>
        <v>0</v>
      </c>
      <c r="BG123" s="109">
        <f>DA123*POLICY!$K120</f>
        <v>1.43</v>
      </c>
      <c r="BH123" s="109">
        <f>DB123*POLICY!$K120</f>
        <v>8.3846438589298522</v>
      </c>
      <c r="BI123" s="109">
        <f>DC123*POLICY!$K120</f>
        <v>0</v>
      </c>
      <c r="BJ123" s="109">
        <f>DD123*POLICY!$K120</f>
        <v>0</v>
      </c>
      <c r="BK123" s="109">
        <f>DE123*POLICY!$K120</f>
        <v>0</v>
      </c>
      <c r="BL123" s="109">
        <f>DF123*POLICY!$K120</f>
        <v>0</v>
      </c>
      <c r="BM123" s="109">
        <f>DG123*POLICY!$K120</f>
        <v>0</v>
      </c>
      <c r="BN123" s="109">
        <f>DH123*POLICY!$K120</f>
        <v>47.236879138117985</v>
      </c>
      <c r="BO123" s="109">
        <f>DI123*POLICY!$K120</f>
        <v>0</v>
      </c>
      <c r="BP123" s="109">
        <f>DJ123*POLICY!$K120</f>
        <v>0</v>
      </c>
      <c r="BQ123" s="109">
        <f>DK123*POLICY!$K120</f>
        <v>41.565853658536582</v>
      </c>
      <c r="BR123" s="109">
        <f>DL123*POLICY!$K120</f>
        <v>0</v>
      </c>
      <c r="BS123" s="109">
        <f>DM123*POLICY!$K120</f>
        <v>28.339685276999354</v>
      </c>
      <c r="BT123" s="109">
        <f>DN123*POLICY!$K120</f>
        <v>0</v>
      </c>
      <c r="BU123" s="109">
        <f>DO123*POLICY!$K120</f>
        <v>0</v>
      </c>
      <c r="BV123" s="109">
        <f>DP123*POLICY!$K120</f>
        <v>0</v>
      </c>
      <c r="BW123" s="109">
        <f>DQ123*POLICY!$K120</f>
        <v>0</v>
      </c>
      <c r="BX123" s="109">
        <f>DR123*POLICY!$K120</f>
        <v>33.652928252140313</v>
      </c>
      <c r="BY123" s="109">
        <f>DS123*POLICY!$K120</f>
        <v>23.362499999999997</v>
      </c>
      <c r="BZ123" s="109">
        <f>DT123*POLICY!$K120</f>
        <v>0</v>
      </c>
      <c r="CA123" s="109">
        <f>DU123*POLICY!$K120</f>
        <v>14.339140730717185</v>
      </c>
      <c r="CB123" s="109">
        <f>DV123*POLICY!$K120</f>
        <v>0</v>
      </c>
      <c r="CC123" s="109">
        <f>DW123*POLICY!$K120</f>
        <v>1.39</v>
      </c>
      <c r="CD123" s="109">
        <f>DX123*POLICY!$K120</f>
        <v>2.02</v>
      </c>
      <c r="CE123" s="109">
        <f>DY123*POLICY!$K120</f>
        <v>3.91</v>
      </c>
      <c r="CF123" s="109">
        <f>DZ123*POLICY!$K120</f>
        <v>1.38</v>
      </c>
      <c r="CG123" s="109">
        <f>EA123*POLICY!$K120</f>
        <v>13.932580760678563</v>
      </c>
      <c r="CH123" s="109">
        <f>EB123*POLICY!$K120</f>
        <v>0</v>
      </c>
      <c r="CI123" s="185">
        <f>EC123*POLICY!$K120</f>
        <v>0</v>
      </c>
      <c r="CJ123" s="109"/>
      <c r="CK123" t="s">
        <v>383</v>
      </c>
      <c r="CL123" s="14" t="s">
        <v>189</v>
      </c>
      <c r="CM123" s="22">
        <v>17</v>
      </c>
      <c r="CN123" s="23">
        <v>119</v>
      </c>
      <c r="CO123" s="191">
        <v>21.443816987438051</v>
      </c>
      <c r="CP123" s="191">
        <v>44.787310742609947</v>
      </c>
      <c r="CQ123" s="191">
        <v>0</v>
      </c>
      <c r="CR123" s="191">
        <v>0</v>
      </c>
      <c r="CS123" s="191">
        <v>0</v>
      </c>
      <c r="CT123" s="191">
        <v>5.2833333333333332</v>
      </c>
      <c r="CU123" s="191">
        <v>0</v>
      </c>
      <c r="CV123" s="191">
        <v>16.927071823204422</v>
      </c>
      <c r="CW123" s="191">
        <v>44.465116279069768</v>
      </c>
      <c r="CX123" s="191">
        <v>0</v>
      </c>
      <c r="CY123" s="191">
        <v>0</v>
      </c>
      <c r="CZ123" s="191">
        <v>0</v>
      </c>
      <c r="DA123" s="200">
        <v>1.43</v>
      </c>
      <c r="DB123" s="191">
        <v>8.3846438589298522</v>
      </c>
      <c r="DC123" s="191">
        <v>0</v>
      </c>
      <c r="DD123" s="191">
        <v>0</v>
      </c>
      <c r="DE123" s="191">
        <v>0</v>
      </c>
      <c r="DF123" s="191">
        <v>0</v>
      </c>
      <c r="DG123" s="191">
        <v>0</v>
      </c>
      <c r="DH123" s="191">
        <v>47.236879138117985</v>
      </c>
      <c r="DI123" s="191">
        <v>0</v>
      </c>
      <c r="DJ123" s="191">
        <v>0</v>
      </c>
      <c r="DK123" s="191">
        <v>41.565853658536582</v>
      </c>
      <c r="DL123" s="191">
        <v>0</v>
      </c>
      <c r="DM123" s="191">
        <v>28.339685276999354</v>
      </c>
      <c r="DN123" s="191">
        <v>0</v>
      </c>
      <c r="DO123" s="191">
        <v>0</v>
      </c>
      <c r="DP123" s="191">
        <v>0</v>
      </c>
      <c r="DQ123" s="191">
        <v>0</v>
      </c>
      <c r="DR123" s="191">
        <v>33.652928252140313</v>
      </c>
      <c r="DS123" s="200">
        <v>23.362499999999997</v>
      </c>
      <c r="DT123" s="191">
        <v>0</v>
      </c>
      <c r="DU123" s="191">
        <v>14.339140730717185</v>
      </c>
      <c r="DV123" s="191">
        <v>0</v>
      </c>
      <c r="DW123" s="200">
        <v>1.39</v>
      </c>
      <c r="DX123" s="200">
        <v>2.02</v>
      </c>
      <c r="DY123" s="200">
        <v>3.91</v>
      </c>
      <c r="DZ123" s="200">
        <v>1.38</v>
      </c>
      <c r="EA123" s="191">
        <v>13.932580760678563</v>
      </c>
      <c r="EB123" s="191">
        <v>0</v>
      </c>
      <c r="EC123" s="191">
        <v>0</v>
      </c>
    </row>
    <row r="124" spans="1:133" x14ac:dyDescent="0.2">
      <c r="A124" s="69"/>
      <c r="B124" s="62"/>
      <c r="C124" s="110">
        <v>120</v>
      </c>
      <c r="D124" s="109">
        <v>21.443816987438051</v>
      </c>
      <c r="E124" s="109">
        <v>44.787310742609947</v>
      </c>
      <c r="F124" s="109">
        <v>0</v>
      </c>
      <c r="G124" s="109">
        <v>0</v>
      </c>
      <c r="H124" s="109">
        <v>0</v>
      </c>
      <c r="I124" s="109">
        <v>5.2833333333333332</v>
      </c>
      <c r="J124" s="109">
        <v>0</v>
      </c>
      <c r="K124" s="109">
        <v>16.927071823204422</v>
      </c>
      <c r="L124" s="109">
        <v>44.465116279069768</v>
      </c>
      <c r="M124" s="109">
        <v>0</v>
      </c>
      <c r="N124" s="109">
        <v>0</v>
      </c>
      <c r="O124" s="109">
        <v>0</v>
      </c>
      <c r="P124" s="109">
        <v>1.43</v>
      </c>
      <c r="Q124" s="109">
        <v>8.3846438589298522</v>
      </c>
      <c r="R124" s="109">
        <v>0</v>
      </c>
      <c r="S124" s="109">
        <v>0</v>
      </c>
      <c r="T124" s="109">
        <v>0</v>
      </c>
      <c r="U124" s="109">
        <v>0</v>
      </c>
      <c r="V124" s="109">
        <v>0</v>
      </c>
      <c r="W124" s="109">
        <v>47.236879138117985</v>
      </c>
      <c r="X124" s="109">
        <v>0</v>
      </c>
      <c r="Y124" s="109">
        <v>0</v>
      </c>
      <c r="Z124" s="109">
        <v>41.565853658536582</v>
      </c>
      <c r="AA124" s="109">
        <v>0</v>
      </c>
      <c r="AB124" s="109">
        <v>28.339685276999354</v>
      </c>
      <c r="AC124" s="109">
        <v>0</v>
      </c>
      <c r="AD124" s="109">
        <v>0</v>
      </c>
      <c r="AE124" s="109">
        <v>0</v>
      </c>
      <c r="AF124" s="109">
        <v>0</v>
      </c>
      <c r="AG124" s="109">
        <v>33.652928252140313</v>
      </c>
      <c r="AH124" s="109">
        <v>23.362499999999997</v>
      </c>
      <c r="AI124" s="109">
        <v>0</v>
      </c>
      <c r="AJ124" s="109">
        <v>14.339140730717185</v>
      </c>
      <c r="AK124" s="109">
        <v>0</v>
      </c>
      <c r="AL124" s="109">
        <v>1.39</v>
      </c>
      <c r="AM124" s="109">
        <v>2.02</v>
      </c>
      <c r="AN124" s="109">
        <v>3.91</v>
      </c>
      <c r="AO124" s="109">
        <v>1.38</v>
      </c>
      <c r="AP124" s="109">
        <v>13.932580760678563</v>
      </c>
      <c r="AQ124" s="109">
        <v>0</v>
      </c>
      <c r="AR124" s="185">
        <v>0</v>
      </c>
      <c r="AS124" s="109"/>
      <c r="AT124" s="184">
        <v>120</v>
      </c>
      <c r="AU124" s="109">
        <f>CO124*POLICY!$K121</f>
        <v>21.443816987438051</v>
      </c>
      <c r="AV124" s="109">
        <f>CP124*POLICY!$K121</f>
        <v>44.787310742609947</v>
      </c>
      <c r="AW124" s="109">
        <f>CQ124*POLICY!$K121</f>
        <v>0</v>
      </c>
      <c r="AX124" s="109">
        <f>CR124*POLICY!$K121</f>
        <v>0</v>
      </c>
      <c r="AY124" s="109">
        <f>CS124*POLICY!$K121</f>
        <v>0</v>
      </c>
      <c r="AZ124" s="109">
        <f>CT124*POLICY!$K121</f>
        <v>5.2833333333333332</v>
      </c>
      <c r="BA124" s="109">
        <f>CU124*POLICY!$K121</f>
        <v>0</v>
      </c>
      <c r="BB124" s="109">
        <f>CV124*POLICY!$K121</f>
        <v>16.927071823204422</v>
      </c>
      <c r="BC124" s="109">
        <f>CW124*POLICY!$K121</f>
        <v>44.465116279069768</v>
      </c>
      <c r="BD124" s="109">
        <f>CX124*POLICY!$K121</f>
        <v>0</v>
      </c>
      <c r="BE124" s="109">
        <f>CY124*POLICY!$K121</f>
        <v>0</v>
      </c>
      <c r="BF124" s="109">
        <f>CZ124*POLICY!$K121</f>
        <v>0</v>
      </c>
      <c r="BG124" s="109">
        <f>DA124*POLICY!$K121</f>
        <v>1.43</v>
      </c>
      <c r="BH124" s="109">
        <f>DB124*POLICY!$K121</f>
        <v>8.3846438589298522</v>
      </c>
      <c r="BI124" s="109">
        <f>DC124*POLICY!$K121</f>
        <v>0</v>
      </c>
      <c r="BJ124" s="109">
        <f>DD124*POLICY!$K121</f>
        <v>0</v>
      </c>
      <c r="BK124" s="109">
        <f>DE124*POLICY!$K121</f>
        <v>0</v>
      </c>
      <c r="BL124" s="109">
        <f>DF124*POLICY!$K121</f>
        <v>0</v>
      </c>
      <c r="BM124" s="109">
        <f>DG124*POLICY!$K121</f>
        <v>0</v>
      </c>
      <c r="BN124" s="109">
        <f>DH124*POLICY!$K121</f>
        <v>47.236879138117985</v>
      </c>
      <c r="BO124" s="109">
        <f>DI124*POLICY!$K121</f>
        <v>0</v>
      </c>
      <c r="BP124" s="109">
        <f>DJ124*POLICY!$K121</f>
        <v>0</v>
      </c>
      <c r="BQ124" s="109">
        <f>DK124*POLICY!$K121</f>
        <v>41.565853658536582</v>
      </c>
      <c r="BR124" s="109">
        <f>DL124*POLICY!$K121</f>
        <v>0</v>
      </c>
      <c r="BS124" s="109">
        <f>DM124*POLICY!$K121</f>
        <v>28.339685276999354</v>
      </c>
      <c r="BT124" s="109">
        <f>DN124*POLICY!$K121</f>
        <v>0</v>
      </c>
      <c r="BU124" s="109">
        <f>DO124*POLICY!$K121</f>
        <v>0</v>
      </c>
      <c r="BV124" s="109">
        <f>DP124*POLICY!$K121</f>
        <v>0</v>
      </c>
      <c r="BW124" s="109">
        <f>DQ124*POLICY!$K121</f>
        <v>0</v>
      </c>
      <c r="BX124" s="109">
        <f>DR124*POLICY!$K121</f>
        <v>33.652928252140313</v>
      </c>
      <c r="BY124" s="109">
        <f>DS124*POLICY!$K121</f>
        <v>23.362499999999997</v>
      </c>
      <c r="BZ124" s="109">
        <f>DT124*POLICY!$K121</f>
        <v>0</v>
      </c>
      <c r="CA124" s="109">
        <f>DU124*POLICY!$K121</f>
        <v>14.339140730717185</v>
      </c>
      <c r="CB124" s="109">
        <f>DV124*POLICY!$K121</f>
        <v>0</v>
      </c>
      <c r="CC124" s="109">
        <f>DW124*POLICY!$K121</f>
        <v>1.39</v>
      </c>
      <c r="CD124" s="109">
        <f>DX124*POLICY!$K121</f>
        <v>2.02</v>
      </c>
      <c r="CE124" s="109">
        <f>DY124*POLICY!$K121</f>
        <v>3.91</v>
      </c>
      <c r="CF124" s="109">
        <f>DZ124*POLICY!$K121</f>
        <v>1.38</v>
      </c>
      <c r="CG124" s="109">
        <f>EA124*POLICY!$K121</f>
        <v>13.932580760678563</v>
      </c>
      <c r="CH124" s="109">
        <f>EB124*POLICY!$K121</f>
        <v>0</v>
      </c>
      <c r="CI124" s="185">
        <f>EC124*POLICY!$K121</f>
        <v>0</v>
      </c>
      <c r="CJ124" s="109"/>
      <c r="CK124" t="s">
        <v>386</v>
      </c>
      <c r="CL124" s="14" t="s">
        <v>189</v>
      </c>
      <c r="CM124" s="22">
        <v>17</v>
      </c>
      <c r="CN124" s="23">
        <v>120</v>
      </c>
      <c r="CO124" s="191">
        <v>21.443816987438051</v>
      </c>
      <c r="CP124" s="191">
        <v>44.787310742609947</v>
      </c>
      <c r="CQ124" s="191">
        <v>0</v>
      </c>
      <c r="CR124" s="191">
        <v>0</v>
      </c>
      <c r="CS124" s="191">
        <v>0</v>
      </c>
      <c r="CT124" s="191">
        <v>5.2833333333333332</v>
      </c>
      <c r="CU124" s="191">
        <v>0</v>
      </c>
      <c r="CV124" s="191">
        <v>16.927071823204422</v>
      </c>
      <c r="CW124" s="191">
        <v>44.465116279069768</v>
      </c>
      <c r="CX124" s="191">
        <v>0</v>
      </c>
      <c r="CY124" s="191">
        <v>0</v>
      </c>
      <c r="CZ124" s="191">
        <v>0</v>
      </c>
      <c r="DA124" s="200">
        <v>1.43</v>
      </c>
      <c r="DB124" s="191">
        <v>8.3846438589298522</v>
      </c>
      <c r="DC124" s="191">
        <v>0</v>
      </c>
      <c r="DD124" s="191">
        <v>0</v>
      </c>
      <c r="DE124" s="191">
        <v>0</v>
      </c>
      <c r="DF124" s="191">
        <v>0</v>
      </c>
      <c r="DG124" s="191">
        <v>0</v>
      </c>
      <c r="DH124" s="191">
        <v>47.236879138117985</v>
      </c>
      <c r="DI124" s="191">
        <v>0</v>
      </c>
      <c r="DJ124" s="191">
        <v>0</v>
      </c>
      <c r="DK124" s="191">
        <v>41.565853658536582</v>
      </c>
      <c r="DL124" s="191">
        <v>0</v>
      </c>
      <c r="DM124" s="191">
        <v>28.339685276999354</v>
      </c>
      <c r="DN124" s="191">
        <v>0</v>
      </c>
      <c r="DO124" s="191">
        <v>0</v>
      </c>
      <c r="DP124" s="191">
        <v>0</v>
      </c>
      <c r="DQ124" s="191">
        <v>0</v>
      </c>
      <c r="DR124" s="191">
        <v>33.652928252140313</v>
      </c>
      <c r="DS124" s="200">
        <v>23.362499999999997</v>
      </c>
      <c r="DT124" s="191">
        <v>0</v>
      </c>
      <c r="DU124" s="191">
        <v>14.339140730717185</v>
      </c>
      <c r="DV124" s="191">
        <v>0</v>
      </c>
      <c r="DW124" s="200">
        <v>1.39</v>
      </c>
      <c r="DX124" s="200">
        <v>2.02</v>
      </c>
      <c r="DY124" s="200">
        <v>3.91</v>
      </c>
      <c r="DZ124" s="200">
        <v>1.38</v>
      </c>
      <c r="EA124" s="191">
        <v>13.932580760678563</v>
      </c>
      <c r="EB124" s="191">
        <v>0</v>
      </c>
      <c r="EC124" s="191">
        <v>0</v>
      </c>
    </row>
    <row r="125" spans="1:133" x14ac:dyDescent="0.2">
      <c r="A125" s="69"/>
      <c r="B125" s="62"/>
      <c r="C125" s="110">
        <v>121</v>
      </c>
      <c r="D125" s="109">
        <v>21.443816987438051</v>
      </c>
      <c r="E125" s="109">
        <v>44.787310742609947</v>
      </c>
      <c r="F125" s="109">
        <v>0</v>
      </c>
      <c r="G125" s="109">
        <v>0</v>
      </c>
      <c r="H125" s="109">
        <v>0</v>
      </c>
      <c r="I125" s="109">
        <v>5.2833333333333332</v>
      </c>
      <c r="J125" s="109">
        <v>0</v>
      </c>
      <c r="K125" s="109">
        <v>16.927071823204422</v>
      </c>
      <c r="L125" s="109">
        <v>44.465116279069768</v>
      </c>
      <c r="M125" s="109">
        <v>0</v>
      </c>
      <c r="N125" s="109">
        <v>0</v>
      </c>
      <c r="O125" s="109">
        <v>0</v>
      </c>
      <c r="P125" s="109">
        <v>1.43</v>
      </c>
      <c r="Q125" s="109">
        <v>8.3846438589298522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47.236879138117985</v>
      </c>
      <c r="X125" s="109">
        <v>0</v>
      </c>
      <c r="Y125" s="109">
        <v>0</v>
      </c>
      <c r="Z125" s="109">
        <v>41.565853658536582</v>
      </c>
      <c r="AA125" s="109">
        <v>0</v>
      </c>
      <c r="AB125" s="109">
        <v>28.339685276999354</v>
      </c>
      <c r="AC125" s="109">
        <v>0</v>
      </c>
      <c r="AD125" s="109">
        <v>0</v>
      </c>
      <c r="AE125" s="109">
        <v>0</v>
      </c>
      <c r="AF125" s="109">
        <v>0</v>
      </c>
      <c r="AG125" s="109">
        <v>33.652928252140313</v>
      </c>
      <c r="AH125" s="109">
        <v>23.362499999999997</v>
      </c>
      <c r="AI125" s="109">
        <v>0</v>
      </c>
      <c r="AJ125" s="109">
        <v>14.339140730717185</v>
      </c>
      <c r="AK125" s="109">
        <v>0</v>
      </c>
      <c r="AL125" s="109">
        <v>1.39</v>
      </c>
      <c r="AM125" s="109">
        <v>2.02</v>
      </c>
      <c r="AN125" s="109">
        <v>3.91</v>
      </c>
      <c r="AO125" s="109">
        <v>1.38</v>
      </c>
      <c r="AP125" s="109">
        <v>13.932580760678563</v>
      </c>
      <c r="AQ125" s="109">
        <v>0</v>
      </c>
      <c r="AR125" s="185">
        <v>0</v>
      </c>
      <c r="AS125" s="109"/>
      <c r="AT125" s="184">
        <v>121</v>
      </c>
      <c r="AU125" s="109">
        <f>CO125*POLICY!$K122</f>
        <v>21.443816987438051</v>
      </c>
      <c r="AV125" s="109">
        <f>CP125*POLICY!$K122</f>
        <v>44.787310742609947</v>
      </c>
      <c r="AW125" s="109">
        <f>CQ125*POLICY!$K122</f>
        <v>0</v>
      </c>
      <c r="AX125" s="109">
        <f>CR125*POLICY!$K122</f>
        <v>0</v>
      </c>
      <c r="AY125" s="109">
        <f>CS125*POLICY!$K122</f>
        <v>0</v>
      </c>
      <c r="AZ125" s="109">
        <f>CT125*POLICY!$K122</f>
        <v>5.2833333333333332</v>
      </c>
      <c r="BA125" s="109">
        <f>CU125*POLICY!$K122</f>
        <v>0</v>
      </c>
      <c r="BB125" s="109">
        <f>CV125*POLICY!$K122</f>
        <v>16.927071823204422</v>
      </c>
      <c r="BC125" s="109">
        <f>CW125*POLICY!$K122</f>
        <v>44.465116279069768</v>
      </c>
      <c r="BD125" s="109">
        <f>CX125*POLICY!$K122</f>
        <v>0</v>
      </c>
      <c r="BE125" s="109">
        <f>CY125*POLICY!$K122</f>
        <v>0</v>
      </c>
      <c r="BF125" s="109">
        <f>CZ125*POLICY!$K122</f>
        <v>0</v>
      </c>
      <c r="BG125" s="109">
        <f>DA125*POLICY!$K122</f>
        <v>1.43</v>
      </c>
      <c r="BH125" s="109">
        <f>DB125*POLICY!$K122</f>
        <v>8.3846438589298522</v>
      </c>
      <c r="BI125" s="109">
        <f>DC125*POLICY!$K122</f>
        <v>0</v>
      </c>
      <c r="BJ125" s="109">
        <f>DD125*POLICY!$K122</f>
        <v>0</v>
      </c>
      <c r="BK125" s="109">
        <f>DE125*POLICY!$K122</f>
        <v>0</v>
      </c>
      <c r="BL125" s="109">
        <f>DF125*POLICY!$K122</f>
        <v>0</v>
      </c>
      <c r="BM125" s="109">
        <f>DG125*POLICY!$K122</f>
        <v>0</v>
      </c>
      <c r="BN125" s="109">
        <f>DH125*POLICY!$K122</f>
        <v>47.236879138117985</v>
      </c>
      <c r="BO125" s="109">
        <f>DI125*POLICY!$K122</f>
        <v>0</v>
      </c>
      <c r="BP125" s="109">
        <f>DJ125*POLICY!$K122</f>
        <v>0</v>
      </c>
      <c r="BQ125" s="109">
        <f>DK125*POLICY!$K122</f>
        <v>41.565853658536582</v>
      </c>
      <c r="BR125" s="109">
        <f>DL125*POLICY!$K122</f>
        <v>0</v>
      </c>
      <c r="BS125" s="109">
        <f>DM125*POLICY!$K122</f>
        <v>28.339685276999354</v>
      </c>
      <c r="BT125" s="109">
        <f>DN125*POLICY!$K122</f>
        <v>0</v>
      </c>
      <c r="BU125" s="109">
        <f>DO125*POLICY!$K122</f>
        <v>0</v>
      </c>
      <c r="BV125" s="109">
        <f>DP125*POLICY!$K122</f>
        <v>0</v>
      </c>
      <c r="BW125" s="109">
        <f>DQ125*POLICY!$K122</f>
        <v>0</v>
      </c>
      <c r="BX125" s="109">
        <f>DR125*POLICY!$K122</f>
        <v>33.652928252140313</v>
      </c>
      <c r="BY125" s="109">
        <f>DS125*POLICY!$K122</f>
        <v>23.362499999999997</v>
      </c>
      <c r="BZ125" s="109">
        <f>DT125*POLICY!$K122</f>
        <v>0</v>
      </c>
      <c r="CA125" s="109">
        <f>DU125*POLICY!$K122</f>
        <v>14.339140730717185</v>
      </c>
      <c r="CB125" s="109">
        <f>DV125*POLICY!$K122</f>
        <v>0</v>
      </c>
      <c r="CC125" s="109">
        <f>DW125*POLICY!$K122</f>
        <v>1.39</v>
      </c>
      <c r="CD125" s="109">
        <f>DX125*POLICY!$K122</f>
        <v>2.02</v>
      </c>
      <c r="CE125" s="109">
        <f>DY125*POLICY!$K122</f>
        <v>3.91</v>
      </c>
      <c r="CF125" s="109">
        <f>DZ125*POLICY!$K122</f>
        <v>1.38</v>
      </c>
      <c r="CG125" s="109">
        <f>EA125*POLICY!$K122</f>
        <v>13.932580760678563</v>
      </c>
      <c r="CH125" s="109">
        <f>EB125*POLICY!$K122</f>
        <v>0</v>
      </c>
      <c r="CI125" s="185">
        <f>EC125*POLICY!$K122</f>
        <v>0</v>
      </c>
      <c r="CJ125" s="109"/>
      <c r="CK125" t="s">
        <v>385</v>
      </c>
      <c r="CL125" s="14" t="s">
        <v>189</v>
      </c>
      <c r="CM125" s="22">
        <v>17</v>
      </c>
      <c r="CN125" s="23">
        <v>121</v>
      </c>
      <c r="CO125" s="191">
        <v>21.443816987438051</v>
      </c>
      <c r="CP125" s="191">
        <v>44.787310742609947</v>
      </c>
      <c r="CQ125" s="191">
        <v>0</v>
      </c>
      <c r="CR125" s="191">
        <v>0</v>
      </c>
      <c r="CS125" s="191">
        <v>0</v>
      </c>
      <c r="CT125" s="191">
        <v>5.2833333333333332</v>
      </c>
      <c r="CU125" s="191">
        <v>0</v>
      </c>
      <c r="CV125" s="191">
        <v>16.927071823204422</v>
      </c>
      <c r="CW125" s="191">
        <v>44.465116279069768</v>
      </c>
      <c r="CX125" s="191">
        <v>0</v>
      </c>
      <c r="CY125" s="191">
        <v>0</v>
      </c>
      <c r="CZ125" s="191">
        <v>0</v>
      </c>
      <c r="DA125" s="200">
        <v>1.43</v>
      </c>
      <c r="DB125" s="191">
        <v>8.3846438589298522</v>
      </c>
      <c r="DC125" s="191">
        <v>0</v>
      </c>
      <c r="DD125" s="191">
        <v>0</v>
      </c>
      <c r="DE125" s="191">
        <v>0</v>
      </c>
      <c r="DF125" s="191">
        <v>0</v>
      </c>
      <c r="DG125" s="191">
        <v>0</v>
      </c>
      <c r="DH125" s="191">
        <v>47.236879138117985</v>
      </c>
      <c r="DI125" s="191">
        <v>0</v>
      </c>
      <c r="DJ125" s="191">
        <v>0</v>
      </c>
      <c r="DK125" s="191">
        <v>41.565853658536582</v>
      </c>
      <c r="DL125" s="191">
        <v>0</v>
      </c>
      <c r="DM125" s="191">
        <v>28.339685276999354</v>
      </c>
      <c r="DN125" s="191">
        <v>0</v>
      </c>
      <c r="DO125" s="191">
        <v>0</v>
      </c>
      <c r="DP125" s="191">
        <v>0</v>
      </c>
      <c r="DQ125" s="191">
        <v>0</v>
      </c>
      <c r="DR125" s="191">
        <v>33.652928252140313</v>
      </c>
      <c r="DS125" s="200">
        <v>23.362499999999997</v>
      </c>
      <c r="DT125" s="191">
        <v>0</v>
      </c>
      <c r="DU125" s="191">
        <v>14.339140730717185</v>
      </c>
      <c r="DV125" s="191">
        <v>0</v>
      </c>
      <c r="DW125" s="200">
        <v>1.39</v>
      </c>
      <c r="DX125" s="200">
        <v>2.02</v>
      </c>
      <c r="DY125" s="200">
        <v>3.91</v>
      </c>
      <c r="DZ125" s="200">
        <v>1.38</v>
      </c>
      <c r="EA125" s="191">
        <v>13.932580760678563</v>
      </c>
      <c r="EB125" s="191">
        <v>0</v>
      </c>
      <c r="EC125" s="191">
        <v>0</v>
      </c>
    </row>
    <row r="126" spans="1:133" x14ac:dyDescent="0.2">
      <c r="A126" s="69"/>
      <c r="B126" s="62"/>
      <c r="C126" s="110">
        <v>122</v>
      </c>
      <c r="D126" s="109">
        <v>22.935576323987537</v>
      </c>
      <c r="E126" s="109">
        <v>45</v>
      </c>
      <c r="F126" s="109">
        <v>45.090909090909093</v>
      </c>
      <c r="G126" s="109">
        <v>0</v>
      </c>
      <c r="H126" s="109">
        <v>29.456130483689538</v>
      </c>
      <c r="I126" s="109">
        <v>7</v>
      </c>
      <c r="J126" s="109">
        <v>31.391891891891891</v>
      </c>
      <c r="K126" s="109">
        <v>45.408048780487803</v>
      </c>
      <c r="L126" s="109">
        <v>0</v>
      </c>
      <c r="M126" s="109">
        <v>17.143898881866797</v>
      </c>
      <c r="N126" s="109">
        <v>51.124594594594591</v>
      </c>
      <c r="O126" s="109">
        <v>48.067226890756302</v>
      </c>
      <c r="P126" s="109">
        <v>1.43</v>
      </c>
      <c r="Q126" s="109">
        <v>5.4897948717948717</v>
      </c>
      <c r="R126" s="109">
        <v>296.644245142003</v>
      </c>
      <c r="S126" s="109">
        <v>0</v>
      </c>
      <c r="T126" s="109">
        <v>27.193196497504942</v>
      </c>
      <c r="U126" s="109">
        <v>60</v>
      </c>
      <c r="V126" s="109">
        <v>0</v>
      </c>
      <c r="W126" s="109">
        <v>78.178947368421049</v>
      </c>
      <c r="X126" s="109">
        <v>33.301774988794257</v>
      </c>
      <c r="Y126" s="109">
        <v>0</v>
      </c>
      <c r="Z126" s="109">
        <v>0</v>
      </c>
      <c r="AA126" s="109">
        <v>10.768581081081081</v>
      </c>
      <c r="AB126" s="109">
        <v>88.01681957186544</v>
      </c>
      <c r="AC126" s="109">
        <v>0</v>
      </c>
      <c r="AD126" s="109">
        <v>30.283981165552071</v>
      </c>
      <c r="AE126" s="109">
        <v>70.554054054054049</v>
      </c>
      <c r="AF126" s="109">
        <v>9.050278745644599</v>
      </c>
      <c r="AG126" s="109">
        <v>35.41153153153153</v>
      </c>
      <c r="AH126" s="109">
        <v>23.362499999999997</v>
      </c>
      <c r="AI126" s="109">
        <v>47.36641221374046</v>
      </c>
      <c r="AJ126" s="109">
        <v>6.3469682270191603</v>
      </c>
      <c r="AK126" s="109">
        <v>46.593939393939394</v>
      </c>
      <c r="AL126" s="109">
        <v>1.39</v>
      </c>
      <c r="AM126" s="109">
        <v>2.02</v>
      </c>
      <c r="AN126" s="109">
        <v>3.91</v>
      </c>
      <c r="AO126" s="109">
        <v>1.38</v>
      </c>
      <c r="AP126" s="109">
        <v>44.666547406082294</v>
      </c>
      <c r="AQ126" s="109">
        <v>111.02787469517914</v>
      </c>
      <c r="AR126" s="185">
        <v>0</v>
      </c>
      <c r="AS126" s="109"/>
      <c r="AT126" s="184">
        <v>122</v>
      </c>
      <c r="AU126" s="109">
        <f>CO126*POLICY!$K123</f>
        <v>22.935576323987537</v>
      </c>
      <c r="AV126" s="109">
        <f>CP126*POLICY!$K123</f>
        <v>45</v>
      </c>
      <c r="AW126" s="109">
        <f>CQ126*POLICY!$K123</f>
        <v>45.090909090909093</v>
      </c>
      <c r="AX126" s="109">
        <f>CR126*POLICY!$K123</f>
        <v>0</v>
      </c>
      <c r="AY126" s="109">
        <f>CS126*POLICY!$K123</f>
        <v>29.456130483689538</v>
      </c>
      <c r="AZ126" s="109">
        <f>CT126*POLICY!$K123</f>
        <v>7</v>
      </c>
      <c r="BA126" s="109">
        <f>CU126*POLICY!$K123</f>
        <v>31.391891891891891</v>
      </c>
      <c r="BB126" s="109">
        <f>CV126*POLICY!$K123</f>
        <v>45.408048780487803</v>
      </c>
      <c r="BC126" s="109">
        <f>CW126*POLICY!$K123</f>
        <v>0</v>
      </c>
      <c r="BD126" s="109">
        <f>CX126*POLICY!$K123</f>
        <v>17.143898881866797</v>
      </c>
      <c r="BE126" s="109">
        <f>CY126*POLICY!$K123</f>
        <v>51.124594594594591</v>
      </c>
      <c r="BF126" s="109">
        <f>CZ126*POLICY!$K123</f>
        <v>48.067226890756302</v>
      </c>
      <c r="BG126" s="109">
        <f>DA126*POLICY!$K123</f>
        <v>1.43</v>
      </c>
      <c r="BH126" s="109">
        <f>DB126*POLICY!$K123</f>
        <v>5.4897948717948717</v>
      </c>
      <c r="BI126" s="109">
        <f>DC126*POLICY!$K123</f>
        <v>296.644245142003</v>
      </c>
      <c r="BJ126" s="109">
        <f>DD126*POLICY!$K123</f>
        <v>0</v>
      </c>
      <c r="BK126" s="109">
        <f>DE126*POLICY!$K123</f>
        <v>27.193196497504942</v>
      </c>
      <c r="BL126" s="109">
        <f>DF126*POLICY!$K123</f>
        <v>60</v>
      </c>
      <c r="BM126" s="109">
        <f>DG126*POLICY!$K123</f>
        <v>0</v>
      </c>
      <c r="BN126" s="109">
        <f>DH126*POLICY!$K123</f>
        <v>78.178947368421049</v>
      </c>
      <c r="BO126" s="109">
        <f>DI126*POLICY!$K123</f>
        <v>33.301774988794257</v>
      </c>
      <c r="BP126" s="109">
        <f>DJ126*POLICY!$K123</f>
        <v>0</v>
      </c>
      <c r="BQ126" s="109">
        <f>DK126*POLICY!$K123</f>
        <v>0</v>
      </c>
      <c r="BR126" s="109">
        <f>DL126*POLICY!$K123</f>
        <v>10.768581081081081</v>
      </c>
      <c r="BS126" s="109">
        <f>DM126*POLICY!$K123</f>
        <v>88.01681957186544</v>
      </c>
      <c r="BT126" s="109">
        <f>DN126*POLICY!$K123</f>
        <v>0</v>
      </c>
      <c r="BU126" s="109">
        <f>DO126*POLICY!$K123</f>
        <v>30.283981165552071</v>
      </c>
      <c r="BV126" s="109">
        <f>DP126*POLICY!$K123</f>
        <v>70.554054054054049</v>
      </c>
      <c r="BW126" s="109">
        <f>DQ126*POLICY!$K123</f>
        <v>9.050278745644599</v>
      </c>
      <c r="BX126" s="109">
        <f>DR126*POLICY!$K123</f>
        <v>35.41153153153153</v>
      </c>
      <c r="BY126" s="109">
        <f>DS126*POLICY!$K123</f>
        <v>23.362499999999997</v>
      </c>
      <c r="BZ126" s="109">
        <f>DT126*POLICY!$K123</f>
        <v>47.36641221374046</v>
      </c>
      <c r="CA126" s="109">
        <f>DU126*POLICY!$K123</f>
        <v>6.3469682270191603</v>
      </c>
      <c r="CB126" s="109">
        <f>DV126*POLICY!$K123</f>
        <v>46.593939393939394</v>
      </c>
      <c r="CC126" s="109">
        <f>DW126*POLICY!$K123</f>
        <v>1.39</v>
      </c>
      <c r="CD126" s="109">
        <f>DX126*POLICY!$K123</f>
        <v>2.02</v>
      </c>
      <c r="CE126" s="109">
        <f>DY126*POLICY!$K123</f>
        <v>3.91</v>
      </c>
      <c r="CF126" s="109">
        <f>DZ126*POLICY!$K123</f>
        <v>1.38</v>
      </c>
      <c r="CG126" s="109">
        <f>EA126*POLICY!$K123</f>
        <v>44.666547406082294</v>
      </c>
      <c r="CH126" s="109">
        <f>EB126*POLICY!$K123</f>
        <v>111.02787469517914</v>
      </c>
      <c r="CI126" s="185">
        <f>EC126*POLICY!$K123</f>
        <v>0</v>
      </c>
      <c r="CJ126" s="109"/>
      <c r="CK126" t="s">
        <v>383</v>
      </c>
      <c r="CL126" s="14" t="s">
        <v>188</v>
      </c>
      <c r="CM126" s="22">
        <v>17</v>
      </c>
      <c r="CN126" s="23">
        <v>122</v>
      </c>
      <c r="CO126" s="191">
        <v>22.935576323987537</v>
      </c>
      <c r="CP126" s="191">
        <v>45</v>
      </c>
      <c r="CQ126" s="191">
        <v>45.090909090909093</v>
      </c>
      <c r="CR126" s="191">
        <v>0</v>
      </c>
      <c r="CS126" s="191">
        <v>29.456130483689538</v>
      </c>
      <c r="CT126" s="191">
        <v>7</v>
      </c>
      <c r="CU126" s="191">
        <v>31.391891891891891</v>
      </c>
      <c r="CV126" s="191">
        <v>45.408048780487803</v>
      </c>
      <c r="CW126" s="191">
        <v>0</v>
      </c>
      <c r="CX126" s="191">
        <v>17.143898881866797</v>
      </c>
      <c r="CY126" s="191">
        <v>51.124594594594591</v>
      </c>
      <c r="CZ126" s="191">
        <v>48.067226890756302</v>
      </c>
      <c r="DA126" s="200">
        <v>1.43</v>
      </c>
      <c r="DB126" s="191">
        <v>5.4897948717948717</v>
      </c>
      <c r="DC126" s="191">
        <v>296.644245142003</v>
      </c>
      <c r="DD126" s="191">
        <v>0</v>
      </c>
      <c r="DE126" s="191">
        <v>27.193196497504942</v>
      </c>
      <c r="DF126" s="191">
        <v>60</v>
      </c>
      <c r="DG126" s="191">
        <v>0</v>
      </c>
      <c r="DH126" s="191">
        <v>78.178947368421049</v>
      </c>
      <c r="DI126" s="191">
        <v>33.301774988794257</v>
      </c>
      <c r="DJ126" s="191">
        <v>0</v>
      </c>
      <c r="DK126" s="191">
        <v>0</v>
      </c>
      <c r="DL126" s="191">
        <v>10.768581081081081</v>
      </c>
      <c r="DM126" s="191">
        <v>88.01681957186544</v>
      </c>
      <c r="DN126" s="191">
        <v>0</v>
      </c>
      <c r="DO126" s="191">
        <v>30.283981165552071</v>
      </c>
      <c r="DP126" s="191">
        <v>70.554054054054049</v>
      </c>
      <c r="DQ126" s="191">
        <v>9.050278745644599</v>
      </c>
      <c r="DR126" s="191">
        <v>35.41153153153153</v>
      </c>
      <c r="DS126" s="200">
        <v>23.362499999999997</v>
      </c>
      <c r="DT126" s="191">
        <v>47.36641221374046</v>
      </c>
      <c r="DU126" s="191">
        <v>6.3469682270191603</v>
      </c>
      <c r="DV126" s="191">
        <v>46.593939393939394</v>
      </c>
      <c r="DW126" s="200">
        <v>1.39</v>
      </c>
      <c r="DX126" s="200">
        <v>2.02</v>
      </c>
      <c r="DY126" s="200">
        <v>3.91</v>
      </c>
      <c r="DZ126" s="200">
        <v>1.38</v>
      </c>
      <c r="EA126" s="191">
        <v>44.666547406082294</v>
      </c>
      <c r="EB126" s="191">
        <v>111.02787469517914</v>
      </c>
      <c r="EC126" s="191">
        <v>0</v>
      </c>
    </row>
    <row r="127" spans="1:133" x14ac:dyDescent="0.2">
      <c r="A127" s="69"/>
      <c r="B127" s="62"/>
      <c r="C127" s="110">
        <v>123</v>
      </c>
      <c r="D127" s="109">
        <v>22.935576323987537</v>
      </c>
      <c r="E127" s="109">
        <v>45</v>
      </c>
      <c r="F127" s="109">
        <v>45.090909090909093</v>
      </c>
      <c r="G127" s="109">
        <v>0</v>
      </c>
      <c r="H127" s="109">
        <v>29.456130483689538</v>
      </c>
      <c r="I127" s="109">
        <v>7</v>
      </c>
      <c r="J127" s="109">
        <v>31.391891891891891</v>
      </c>
      <c r="K127" s="109">
        <v>45.408048780487803</v>
      </c>
      <c r="L127" s="109">
        <v>0</v>
      </c>
      <c r="M127" s="109">
        <v>17.143898881866797</v>
      </c>
      <c r="N127" s="109">
        <v>51.124594594594591</v>
      </c>
      <c r="O127" s="109">
        <v>48.067226890756302</v>
      </c>
      <c r="P127" s="109">
        <v>1.43</v>
      </c>
      <c r="Q127" s="109">
        <v>5.4897948717948717</v>
      </c>
      <c r="R127" s="109">
        <v>296.644245142003</v>
      </c>
      <c r="S127" s="109">
        <v>0</v>
      </c>
      <c r="T127" s="109">
        <v>27.193196497504942</v>
      </c>
      <c r="U127" s="109">
        <v>60</v>
      </c>
      <c r="V127" s="109">
        <v>0</v>
      </c>
      <c r="W127" s="109">
        <v>78.178947368421049</v>
      </c>
      <c r="X127" s="109">
        <v>33.301774988794257</v>
      </c>
      <c r="Y127" s="109">
        <v>0</v>
      </c>
      <c r="Z127" s="109">
        <v>0</v>
      </c>
      <c r="AA127" s="109">
        <v>10.768581081081081</v>
      </c>
      <c r="AB127" s="109">
        <v>88.01681957186544</v>
      </c>
      <c r="AC127" s="109">
        <v>0</v>
      </c>
      <c r="AD127" s="109">
        <v>30.283981165552071</v>
      </c>
      <c r="AE127" s="109">
        <v>70.554054054054049</v>
      </c>
      <c r="AF127" s="109">
        <v>9.050278745644599</v>
      </c>
      <c r="AG127" s="109">
        <v>35.41153153153153</v>
      </c>
      <c r="AH127" s="109">
        <v>23.362499999999997</v>
      </c>
      <c r="AI127" s="109">
        <v>47.36641221374046</v>
      </c>
      <c r="AJ127" s="109">
        <v>6.3469682270191603</v>
      </c>
      <c r="AK127" s="109">
        <v>46.593939393939394</v>
      </c>
      <c r="AL127" s="109">
        <v>1.39</v>
      </c>
      <c r="AM127" s="109">
        <v>2.02</v>
      </c>
      <c r="AN127" s="109">
        <v>3.91</v>
      </c>
      <c r="AO127" s="109">
        <v>1.38</v>
      </c>
      <c r="AP127" s="109">
        <v>44.666547406082294</v>
      </c>
      <c r="AQ127" s="109">
        <v>111.02787469517914</v>
      </c>
      <c r="AR127" s="185">
        <v>0</v>
      </c>
      <c r="AS127" s="109"/>
      <c r="AT127" s="184">
        <v>123</v>
      </c>
      <c r="AU127" s="109">
        <f>CO127*POLICY!$K124</f>
        <v>22.935576323987537</v>
      </c>
      <c r="AV127" s="109">
        <f>CP127*POLICY!$K124</f>
        <v>45</v>
      </c>
      <c r="AW127" s="109">
        <f>CQ127*POLICY!$K124</f>
        <v>45.090909090909093</v>
      </c>
      <c r="AX127" s="109">
        <f>CR127*POLICY!$K124</f>
        <v>0</v>
      </c>
      <c r="AY127" s="109">
        <f>CS127*POLICY!$K124</f>
        <v>29.456130483689538</v>
      </c>
      <c r="AZ127" s="109">
        <f>CT127*POLICY!$K124</f>
        <v>7</v>
      </c>
      <c r="BA127" s="109">
        <f>CU127*POLICY!$K124</f>
        <v>31.391891891891891</v>
      </c>
      <c r="BB127" s="109">
        <f>CV127*POLICY!$K124</f>
        <v>45.408048780487803</v>
      </c>
      <c r="BC127" s="109">
        <f>CW127*POLICY!$K124</f>
        <v>0</v>
      </c>
      <c r="BD127" s="109">
        <f>CX127*POLICY!$K124</f>
        <v>17.143898881866797</v>
      </c>
      <c r="BE127" s="109">
        <f>CY127*POLICY!$K124</f>
        <v>51.124594594594591</v>
      </c>
      <c r="BF127" s="109">
        <f>CZ127*POLICY!$K124</f>
        <v>48.067226890756302</v>
      </c>
      <c r="BG127" s="109">
        <f>DA127*POLICY!$K124</f>
        <v>1.43</v>
      </c>
      <c r="BH127" s="109">
        <f>DB127*POLICY!$K124</f>
        <v>5.4897948717948717</v>
      </c>
      <c r="BI127" s="109">
        <f>DC127*POLICY!$K124</f>
        <v>296.644245142003</v>
      </c>
      <c r="BJ127" s="109">
        <f>DD127*POLICY!$K124</f>
        <v>0</v>
      </c>
      <c r="BK127" s="109">
        <f>DE127*POLICY!$K124</f>
        <v>27.193196497504942</v>
      </c>
      <c r="BL127" s="109">
        <f>DF127*POLICY!$K124</f>
        <v>60</v>
      </c>
      <c r="BM127" s="109">
        <f>DG127*POLICY!$K124</f>
        <v>0</v>
      </c>
      <c r="BN127" s="109">
        <f>DH127*POLICY!$K124</f>
        <v>78.178947368421049</v>
      </c>
      <c r="BO127" s="109">
        <f>DI127*POLICY!$K124</f>
        <v>33.301774988794257</v>
      </c>
      <c r="BP127" s="109">
        <f>DJ127*POLICY!$K124</f>
        <v>0</v>
      </c>
      <c r="BQ127" s="109">
        <f>DK127*POLICY!$K124</f>
        <v>0</v>
      </c>
      <c r="BR127" s="109">
        <f>DL127*POLICY!$K124</f>
        <v>10.768581081081081</v>
      </c>
      <c r="BS127" s="109">
        <f>DM127*POLICY!$K124</f>
        <v>88.01681957186544</v>
      </c>
      <c r="BT127" s="109">
        <f>DN127*POLICY!$K124</f>
        <v>0</v>
      </c>
      <c r="BU127" s="109">
        <f>DO127*POLICY!$K124</f>
        <v>30.283981165552071</v>
      </c>
      <c r="BV127" s="109">
        <f>DP127*POLICY!$K124</f>
        <v>70.554054054054049</v>
      </c>
      <c r="BW127" s="109">
        <f>DQ127*POLICY!$K124</f>
        <v>9.050278745644599</v>
      </c>
      <c r="BX127" s="109">
        <f>DR127*POLICY!$K124</f>
        <v>35.41153153153153</v>
      </c>
      <c r="BY127" s="109">
        <f>DS127*POLICY!$K124</f>
        <v>23.362499999999997</v>
      </c>
      <c r="BZ127" s="109">
        <f>DT127*POLICY!$K124</f>
        <v>47.36641221374046</v>
      </c>
      <c r="CA127" s="109">
        <f>DU127*POLICY!$K124</f>
        <v>6.3469682270191603</v>
      </c>
      <c r="CB127" s="109">
        <f>DV127*POLICY!$K124</f>
        <v>46.593939393939394</v>
      </c>
      <c r="CC127" s="109">
        <f>DW127*POLICY!$K124</f>
        <v>1.39</v>
      </c>
      <c r="CD127" s="109">
        <f>DX127*POLICY!$K124</f>
        <v>2.02</v>
      </c>
      <c r="CE127" s="109">
        <f>DY127*POLICY!$K124</f>
        <v>3.91</v>
      </c>
      <c r="CF127" s="109">
        <f>DZ127*POLICY!$K124</f>
        <v>1.38</v>
      </c>
      <c r="CG127" s="109">
        <f>EA127*POLICY!$K124</f>
        <v>44.666547406082294</v>
      </c>
      <c r="CH127" s="109">
        <f>EB127*POLICY!$K124</f>
        <v>111.02787469517914</v>
      </c>
      <c r="CI127" s="185">
        <f>EC127*POLICY!$K124</f>
        <v>0</v>
      </c>
      <c r="CJ127" s="109"/>
      <c r="CK127" t="s">
        <v>385</v>
      </c>
      <c r="CL127" s="14" t="s">
        <v>188</v>
      </c>
      <c r="CM127" s="22">
        <v>17</v>
      </c>
      <c r="CN127" s="23">
        <v>123</v>
      </c>
      <c r="CO127" s="191">
        <v>22.935576323987537</v>
      </c>
      <c r="CP127" s="191">
        <v>45</v>
      </c>
      <c r="CQ127" s="191">
        <v>45.090909090909093</v>
      </c>
      <c r="CR127" s="191">
        <v>0</v>
      </c>
      <c r="CS127" s="191">
        <v>29.456130483689538</v>
      </c>
      <c r="CT127" s="191">
        <v>7</v>
      </c>
      <c r="CU127" s="191">
        <v>31.391891891891891</v>
      </c>
      <c r="CV127" s="191">
        <v>45.408048780487803</v>
      </c>
      <c r="CW127" s="191">
        <v>0</v>
      </c>
      <c r="CX127" s="191">
        <v>17.143898881866797</v>
      </c>
      <c r="CY127" s="191">
        <v>51.124594594594591</v>
      </c>
      <c r="CZ127" s="191">
        <v>48.067226890756302</v>
      </c>
      <c r="DA127" s="200">
        <v>1.43</v>
      </c>
      <c r="DB127" s="191">
        <v>5.4897948717948717</v>
      </c>
      <c r="DC127" s="191">
        <v>296.644245142003</v>
      </c>
      <c r="DD127" s="191">
        <v>0</v>
      </c>
      <c r="DE127" s="191">
        <v>27.193196497504942</v>
      </c>
      <c r="DF127" s="191">
        <v>60</v>
      </c>
      <c r="DG127" s="191">
        <v>0</v>
      </c>
      <c r="DH127" s="191">
        <v>78.178947368421049</v>
      </c>
      <c r="DI127" s="191">
        <v>33.301774988794257</v>
      </c>
      <c r="DJ127" s="191">
        <v>0</v>
      </c>
      <c r="DK127" s="191">
        <v>0</v>
      </c>
      <c r="DL127" s="191">
        <v>10.768581081081081</v>
      </c>
      <c r="DM127" s="191">
        <v>88.01681957186544</v>
      </c>
      <c r="DN127" s="191">
        <v>0</v>
      </c>
      <c r="DO127" s="191">
        <v>30.283981165552071</v>
      </c>
      <c r="DP127" s="191">
        <v>70.554054054054049</v>
      </c>
      <c r="DQ127" s="191">
        <v>9.050278745644599</v>
      </c>
      <c r="DR127" s="191">
        <v>35.41153153153153</v>
      </c>
      <c r="DS127" s="200">
        <v>23.362499999999997</v>
      </c>
      <c r="DT127" s="191">
        <v>47.36641221374046</v>
      </c>
      <c r="DU127" s="191">
        <v>6.3469682270191603</v>
      </c>
      <c r="DV127" s="191">
        <v>46.593939393939394</v>
      </c>
      <c r="DW127" s="200">
        <v>1.39</v>
      </c>
      <c r="DX127" s="200">
        <v>2.02</v>
      </c>
      <c r="DY127" s="200">
        <v>3.91</v>
      </c>
      <c r="DZ127" s="200">
        <v>1.38</v>
      </c>
      <c r="EA127" s="191">
        <v>44.666547406082294</v>
      </c>
      <c r="EB127" s="191">
        <v>111.02787469517914</v>
      </c>
      <c r="EC127" s="191">
        <v>0</v>
      </c>
    </row>
    <row r="128" spans="1:133" x14ac:dyDescent="0.2">
      <c r="A128" s="69"/>
      <c r="B128" s="62"/>
      <c r="C128" s="110">
        <v>124</v>
      </c>
      <c r="D128" s="109">
        <v>20.295620767494359</v>
      </c>
      <c r="E128" s="109">
        <v>56.868292682926828</v>
      </c>
      <c r="F128" s="109">
        <v>63.8</v>
      </c>
      <c r="G128" s="109">
        <v>0</v>
      </c>
      <c r="H128" s="109">
        <v>0</v>
      </c>
      <c r="I128" s="109">
        <v>0</v>
      </c>
      <c r="J128" s="109">
        <v>0</v>
      </c>
      <c r="K128" s="109">
        <v>20.597400442477877</v>
      </c>
      <c r="L128" s="109">
        <v>0</v>
      </c>
      <c r="M128" s="109">
        <v>0</v>
      </c>
      <c r="N128" s="109">
        <v>0</v>
      </c>
      <c r="O128" s="109">
        <v>0</v>
      </c>
      <c r="P128" s="109">
        <v>1.43</v>
      </c>
      <c r="Q128" s="109">
        <v>4.0230998654944541</v>
      </c>
      <c r="R128" s="109">
        <v>426.3</v>
      </c>
      <c r="S128" s="109">
        <v>14.868421052631579</v>
      </c>
      <c r="T128" s="109">
        <v>0</v>
      </c>
      <c r="U128" s="109">
        <v>25.71</v>
      </c>
      <c r="V128" s="109">
        <v>0</v>
      </c>
      <c r="W128" s="109">
        <v>55.192088292001863</v>
      </c>
      <c r="X128" s="109">
        <v>32.354090909090907</v>
      </c>
      <c r="Y128" s="109">
        <v>0</v>
      </c>
      <c r="Z128" s="109">
        <v>16.04005671747607</v>
      </c>
      <c r="AA128" s="109">
        <v>0</v>
      </c>
      <c r="AB128" s="109">
        <v>34.676160817930167</v>
      </c>
      <c r="AC128" s="109">
        <v>0</v>
      </c>
      <c r="AD128" s="109">
        <v>22.124758681089784</v>
      </c>
      <c r="AE128" s="109">
        <v>0</v>
      </c>
      <c r="AF128" s="109">
        <v>3.4212669683257921</v>
      </c>
      <c r="AG128" s="109">
        <v>20.795412109895974</v>
      </c>
      <c r="AH128" s="109">
        <v>23.362499999999997</v>
      </c>
      <c r="AI128" s="109">
        <v>104.09637670740474</v>
      </c>
      <c r="AJ128" s="109">
        <v>6.0452408078715685</v>
      </c>
      <c r="AK128" s="109">
        <v>41.378628389154706</v>
      </c>
      <c r="AL128" s="109">
        <v>1.39</v>
      </c>
      <c r="AM128" s="109">
        <v>2.02</v>
      </c>
      <c r="AN128" s="109">
        <v>3.91</v>
      </c>
      <c r="AO128" s="109">
        <v>1.38</v>
      </c>
      <c r="AP128" s="109">
        <v>12.262592058126252</v>
      </c>
      <c r="AQ128" s="109">
        <v>75.280680272108853</v>
      </c>
      <c r="AR128" s="185">
        <v>12.376264090177134</v>
      </c>
      <c r="AS128" s="109"/>
      <c r="AT128" s="184">
        <v>124</v>
      </c>
      <c r="AU128" s="109">
        <f>CO128*POLICY!$K125</f>
        <v>20.295620767494359</v>
      </c>
      <c r="AV128" s="109">
        <f>CP128*POLICY!$K125</f>
        <v>56.868292682926828</v>
      </c>
      <c r="AW128" s="109">
        <f>CQ128*POLICY!$K125</f>
        <v>63.8</v>
      </c>
      <c r="AX128" s="109">
        <f>CR128*POLICY!$K125</f>
        <v>0</v>
      </c>
      <c r="AY128" s="109">
        <f>CS128*POLICY!$K125</f>
        <v>0</v>
      </c>
      <c r="AZ128" s="109">
        <f>CT128*POLICY!$K125</f>
        <v>0</v>
      </c>
      <c r="BA128" s="109">
        <f>CU128*POLICY!$K125</f>
        <v>0</v>
      </c>
      <c r="BB128" s="109">
        <f>CV128*POLICY!$K125</f>
        <v>20.597400442477877</v>
      </c>
      <c r="BC128" s="109">
        <f>CW128*POLICY!$K125</f>
        <v>0</v>
      </c>
      <c r="BD128" s="109">
        <f>CX128*POLICY!$K125</f>
        <v>0</v>
      </c>
      <c r="BE128" s="109">
        <f>CY128*POLICY!$K125</f>
        <v>0</v>
      </c>
      <c r="BF128" s="109">
        <f>CZ128*POLICY!$K125</f>
        <v>0</v>
      </c>
      <c r="BG128" s="109">
        <f>DA128*POLICY!$K125</f>
        <v>1.43</v>
      </c>
      <c r="BH128" s="109">
        <f>DB128*POLICY!$K125</f>
        <v>4.0230998654944541</v>
      </c>
      <c r="BI128" s="109">
        <f>DC128*POLICY!$K125</f>
        <v>426.3</v>
      </c>
      <c r="BJ128" s="109">
        <f>DD128*POLICY!$K125</f>
        <v>14.868421052631579</v>
      </c>
      <c r="BK128" s="109">
        <f>DE128*POLICY!$K125</f>
        <v>0</v>
      </c>
      <c r="BL128" s="109">
        <f>DF128*POLICY!$K125</f>
        <v>25.71</v>
      </c>
      <c r="BM128" s="109">
        <f>DG128*POLICY!$K125</f>
        <v>0</v>
      </c>
      <c r="BN128" s="109">
        <f>DH128*POLICY!$K125</f>
        <v>55.192088292001863</v>
      </c>
      <c r="BO128" s="109">
        <f>DI128*POLICY!$K125</f>
        <v>32.354090909090907</v>
      </c>
      <c r="BP128" s="109">
        <f>DJ128*POLICY!$K125</f>
        <v>0</v>
      </c>
      <c r="BQ128" s="109">
        <f>DK128*POLICY!$K125</f>
        <v>16.04005671747607</v>
      </c>
      <c r="BR128" s="109">
        <f>DL128*POLICY!$K125</f>
        <v>0</v>
      </c>
      <c r="BS128" s="109">
        <f>DM128*POLICY!$K125</f>
        <v>34.676160817930167</v>
      </c>
      <c r="BT128" s="109">
        <f>DN128*POLICY!$K125</f>
        <v>0</v>
      </c>
      <c r="BU128" s="109">
        <f>DO128*POLICY!$K125</f>
        <v>22.124758681089784</v>
      </c>
      <c r="BV128" s="109">
        <f>DP128*POLICY!$K125</f>
        <v>0</v>
      </c>
      <c r="BW128" s="109">
        <f>DQ128*POLICY!$K125</f>
        <v>3.4212669683257921</v>
      </c>
      <c r="BX128" s="109">
        <f>DR128*POLICY!$K125</f>
        <v>20.795412109895974</v>
      </c>
      <c r="BY128" s="109">
        <f>DS128*POLICY!$K125</f>
        <v>23.362499999999997</v>
      </c>
      <c r="BZ128" s="109">
        <f>DT128*POLICY!$K125</f>
        <v>104.09637670740474</v>
      </c>
      <c r="CA128" s="109">
        <f>DU128*POLICY!$K125</f>
        <v>6.0452408078715685</v>
      </c>
      <c r="CB128" s="109">
        <f>DV128*POLICY!$K125</f>
        <v>41.378628389154706</v>
      </c>
      <c r="CC128" s="109">
        <f>DW128*POLICY!$K125</f>
        <v>1.39</v>
      </c>
      <c r="CD128" s="109">
        <f>DX128*POLICY!$K125</f>
        <v>2.02</v>
      </c>
      <c r="CE128" s="109">
        <f>DY128*POLICY!$K125</f>
        <v>3.91</v>
      </c>
      <c r="CF128" s="109">
        <f>DZ128*POLICY!$K125</f>
        <v>1.38</v>
      </c>
      <c r="CG128" s="109">
        <f>EA128*POLICY!$K125</f>
        <v>12.262592058126252</v>
      </c>
      <c r="CH128" s="109">
        <f>EB128*POLICY!$K125</f>
        <v>75.280680272108853</v>
      </c>
      <c r="CI128" s="185">
        <f>EC128*POLICY!$K125</f>
        <v>12.376264090177134</v>
      </c>
      <c r="CJ128" s="109"/>
      <c r="CK128" t="s">
        <v>383</v>
      </c>
      <c r="CL128" s="14" t="s">
        <v>191</v>
      </c>
      <c r="CM128" s="22">
        <v>17</v>
      </c>
      <c r="CN128" s="23">
        <v>124</v>
      </c>
      <c r="CO128" s="191">
        <v>20.295620767494359</v>
      </c>
      <c r="CP128" s="191">
        <v>56.868292682926828</v>
      </c>
      <c r="CQ128" s="191">
        <v>63.8</v>
      </c>
      <c r="CR128" s="191">
        <v>0</v>
      </c>
      <c r="CS128" s="191">
        <v>0</v>
      </c>
      <c r="CT128" s="191">
        <v>0</v>
      </c>
      <c r="CU128" s="191">
        <v>0</v>
      </c>
      <c r="CV128" s="191">
        <v>20.597400442477877</v>
      </c>
      <c r="CW128" s="191">
        <v>0</v>
      </c>
      <c r="CX128" s="191">
        <v>0</v>
      </c>
      <c r="CY128" s="191">
        <v>0</v>
      </c>
      <c r="CZ128" s="191">
        <v>0</v>
      </c>
      <c r="DA128" s="200">
        <v>1.43</v>
      </c>
      <c r="DB128" s="191">
        <v>4.0230998654944541</v>
      </c>
      <c r="DC128" s="191">
        <v>426.3</v>
      </c>
      <c r="DD128" s="191">
        <v>14.868421052631579</v>
      </c>
      <c r="DE128" s="191">
        <v>0</v>
      </c>
      <c r="DF128" s="191">
        <v>25.71</v>
      </c>
      <c r="DG128" s="191">
        <v>0</v>
      </c>
      <c r="DH128" s="191">
        <v>55.192088292001863</v>
      </c>
      <c r="DI128" s="191">
        <v>32.354090909090907</v>
      </c>
      <c r="DJ128" s="191">
        <v>0</v>
      </c>
      <c r="DK128" s="191">
        <v>16.04005671747607</v>
      </c>
      <c r="DL128" s="191">
        <v>0</v>
      </c>
      <c r="DM128" s="191">
        <v>34.676160817930167</v>
      </c>
      <c r="DN128" s="191">
        <v>0</v>
      </c>
      <c r="DO128" s="191">
        <v>22.124758681089784</v>
      </c>
      <c r="DP128" s="191">
        <v>0</v>
      </c>
      <c r="DQ128" s="191">
        <v>3.4212669683257921</v>
      </c>
      <c r="DR128" s="191">
        <v>20.795412109895974</v>
      </c>
      <c r="DS128" s="200">
        <v>23.362499999999997</v>
      </c>
      <c r="DT128" s="191">
        <v>104.09637670740474</v>
      </c>
      <c r="DU128" s="191">
        <v>6.0452408078715685</v>
      </c>
      <c r="DV128" s="191">
        <v>41.378628389154706</v>
      </c>
      <c r="DW128" s="200">
        <v>1.39</v>
      </c>
      <c r="DX128" s="200">
        <v>2.02</v>
      </c>
      <c r="DY128" s="200">
        <v>3.91</v>
      </c>
      <c r="DZ128" s="200">
        <v>1.38</v>
      </c>
      <c r="EA128" s="191">
        <v>12.262592058126252</v>
      </c>
      <c r="EB128" s="191">
        <v>75.280680272108853</v>
      </c>
      <c r="EC128" s="191">
        <v>12.376264090177134</v>
      </c>
    </row>
    <row r="129" spans="1:133" x14ac:dyDescent="0.2">
      <c r="A129" s="69"/>
      <c r="B129" s="62"/>
      <c r="C129" s="110">
        <v>125</v>
      </c>
      <c r="D129" s="109">
        <v>20.295620767494359</v>
      </c>
      <c r="E129" s="109">
        <v>56.868292682926828</v>
      </c>
      <c r="F129" s="109">
        <v>63.8</v>
      </c>
      <c r="G129" s="109">
        <v>0</v>
      </c>
      <c r="H129" s="109">
        <v>0</v>
      </c>
      <c r="I129" s="109">
        <v>0</v>
      </c>
      <c r="J129" s="109">
        <v>0</v>
      </c>
      <c r="K129" s="109">
        <v>20.597400442477877</v>
      </c>
      <c r="L129" s="109">
        <v>0</v>
      </c>
      <c r="M129" s="109">
        <v>0</v>
      </c>
      <c r="N129" s="109">
        <v>0</v>
      </c>
      <c r="O129" s="109">
        <v>0</v>
      </c>
      <c r="P129" s="109">
        <v>1.43</v>
      </c>
      <c r="Q129" s="109">
        <v>4.0230998654944541</v>
      </c>
      <c r="R129" s="109">
        <v>426.3</v>
      </c>
      <c r="S129" s="109">
        <v>14.868421052631579</v>
      </c>
      <c r="T129" s="109">
        <v>0</v>
      </c>
      <c r="U129" s="109">
        <v>25.71</v>
      </c>
      <c r="V129" s="109">
        <v>0</v>
      </c>
      <c r="W129" s="109">
        <v>55.192088292001863</v>
      </c>
      <c r="X129" s="109">
        <v>32.354090909090907</v>
      </c>
      <c r="Y129" s="109">
        <v>0</v>
      </c>
      <c r="Z129" s="109">
        <v>16.04005671747607</v>
      </c>
      <c r="AA129" s="109">
        <v>0</v>
      </c>
      <c r="AB129" s="109">
        <v>34.676160817930167</v>
      </c>
      <c r="AC129" s="109">
        <v>0</v>
      </c>
      <c r="AD129" s="109">
        <v>22.124758681089784</v>
      </c>
      <c r="AE129" s="109">
        <v>0</v>
      </c>
      <c r="AF129" s="109">
        <v>3.4212669683257921</v>
      </c>
      <c r="AG129" s="109">
        <v>20.795412109895974</v>
      </c>
      <c r="AH129" s="109">
        <v>23.362499999999997</v>
      </c>
      <c r="AI129" s="109">
        <v>104.09637670740474</v>
      </c>
      <c r="AJ129" s="109">
        <v>6.0452408078715685</v>
      </c>
      <c r="AK129" s="109">
        <v>41.378628389154706</v>
      </c>
      <c r="AL129" s="109">
        <v>1.39</v>
      </c>
      <c r="AM129" s="109">
        <v>2.02</v>
      </c>
      <c r="AN129" s="109">
        <v>3.91</v>
      </c>
      <c r="AO129" s="109">
        <v>1.38</v>
      </c>
      <c r="AP129" s="109">
        <v>12.262592058126252</v>
      </c>
      <c r="AQ129" s="109">
        <v>75.280680272108853</v>
      </c>
      <c r="AR129" s="185">
        <v>12.376264090177134</v>
      </c>
      <c r="AS129" s="109"/>
      <c r="AT129" s="184">
        <v>125</v>
      </c>
      <c r="AU129" s="109">
        <f>CO129*POLICY!$K126</f>
        <v>20.295620767494359</v>
      </c>
      <c r="AV129" s="109">
        <f>CP129*POLICY!$K126</f>
        <v>56.868292682926828</v>
      </c>
      <c r="AW129" s="109">
        <f>CQ129*POLICY!$K126</f>
        <v>63.8</v>
      </c>
      <c r="AX129" s="109">
        <f>CR129*POLICY!$K126</f>
        <v>0</v>
      </c>
      <c r="AY129" s="109">
        <f>CS129*POLICY!$K126</f>
        <v>0</v>
      </c>
      <c r="AZ129" s="109">
        <f>CT129*POLICY!$K126</f>
        <v>0</v>
      </c>
      <c r="BA129" s="109">
        <f>CU129*POLICY!$K126</f>
        <v>0</v>
      </c>
      <c r="BB129" s="109">
        <f>CV129*POLICY!$K126</f>
        <v>20.597400442477877</v>
      </c>
      <c r="BC129" s="109">
        <f>CW129*POLICY!$K126</f>
        <v>0</v>
      </c>
      <c r="BD129" s="109">
        <f>CX129*POLICY!$K126</f>
        <v>0</v>
      </c>
      <c r="BE129" s="109">
        <f>CY129*POLICY!$K126</f>
        <v>0</v>
      </c>
      <c r="BF129" s="109">
        <f>CZ129*POLICY!$K126</f>
        <v>0</v>
      </c>
      <c r="BG129" s="109">
        <f>DA129*POLICY!$K126</f>
        <v>1.43</v>
      </c>
      <c r="BH129" s="109">
        <f>DB129*POLICY!$K126</f>
        <v>4.0230998654944541</v>
      </c>
      <c r="BI129" s="109">
        <f>DC129*POLICY!$K126</f>
        <v>426.3</v>
      </c>
      <c r="BJ129" s="109">
        <f>DD129*POLICY!$K126</f>
        <v>14.868421052631579</v>
      </c>
      <c r="BK129" s="109">
        <f>DE129*POLICY!$K126</f>
        <v>0</v>
      </c>
      <c r="BL129" s="109">
        <f>DF129*POLICY!$K126</f>
        <v>25.71</v>
      </c>
      <c r="BM129" s="109">
        <f>DG129*POLICY!$K126</f>
        <v>0</v>
      </c>
      <c r="BN129" s="109">
        <f>DH129*POLICY!$K126</f>
        <v>55.192088292001863</v>
      </c>
      <c r="BO129" s="109">
        <f>DI129*POLICY!$K126</f>
        <v>32.354090909090907</v>
      </c>
      <c r="BP129" s="109">
        <f>DJ129*POLICY!$K126</f>
        <v>0</v>
      </c>
      <c r="BQ129" s="109">
        <f>DK129*POLICY!$K126</f>
        <v>16.04005671747607</v>
      </c>
      <c r="BR129" s="109">
        <f>DL129*POLICY!$K126</f>
        <v>0</v>
      </c>
      <c r="BS129" s="109">
        <f>DM129*POLICY!$K126</f>
        <v>34.676160817930167</v>
      </c>
      <c r="BT129" s="109">
        <f>DN129*POLICY!$K126</f>
        <v>0</v>
      </c>
      <c r="BU129" s="109">
        <f>DO129*POLICY!$K126</f>
        <v>22.124758681089784</v>
      </c>
      <c r="BV129" s="109">
        <f>DP129*POLICY!$K126</f>
        <v>0</v>
      </c>
      <c r="BW129" s="109">
        <f>DQ129*POLICY!$K126</f>
        <v>3.4212669683257921</v>
      </c>
      <c r="BX129" s="109">
        <f>DR129*POLICY!$K126</f>
        <v>20.795412109895974</v>
      </c>
      <c r="BY129" s="109">
        <f>DS129*POLICY!$K126</f>
        <v>23.362499999999997</v>
      </c>
      <c r="BZ129" s="109">
        <f>DT129*POLICY!$K126</f>
        <v>104.09637670740474</v>
      </c>
      <c r="CA129" s="109">
        <f>DU129*POLICY!$K126</f>
        <v>6.0452408078715685</v>
      </c>
      <c r="CB129" s="109">
        <f>DV129*POLICY!$K126</f>
        <v>41.378628389154706</v>
      </c>
      <c r="CC129" s="109">
        <f>DW129*POLICY!$K126</f>
        <v>1.39</v>
      </c>
      <c r="CD129" s="109">
        <f>DX129*POLICY!$K126</f>
        <v>2.02</v>
      </c>
      <c r="CE129" s="109">
        <f>DY129*POLICY!$K126</f>
        <v>3.91</v>
      </c>
      <c r="CF129" s="109">
        <f>DZ129*POLICY!$K126</f>
        <v>1.38</v>
      </c>
      <c r="CG129" s="109">
        <f>EA129*POLICY!$K126</f>
        <v>12.262592058126252</v>
      </c>
      <c r="CH129" s="109">
        <f>EB129*POLICY!$K126</f>
        <v>75.280680272108853</v>
      </c>
      <c r="CI129" s="185">
        <f>EC129*POLICY!$K126</f>
        <v>12.376264090177134</v>
      </c>
      <c r="CJ129" s="109"/>
      <c r="CK129" t="s">
        <v>384</v>
      </c>
      <c r="CL129" s="14" t="s">
        <v>191</v>
      </c>
      <c r="CM129" s="22">
        <v>17</v>
      </c>
      <c r="CN129" s="23">
        <v>125</v>
      </c>
      <c r="CO129" s="191">
        <v>20.295620767494359</v>
      </c>
      <c r="CP129" s="191">
        <v>56.868292682926828</v>
      </c>
      <c r="CQ129" s="191">
        <v>63.8</v>
      </c>
      <c r="CR129" s="191">
        <v>0</v>
      </c>
      <c r="CS129" s="191">
        <v>0</v>
      </c>
      <c r="CT129" s="191">
        <v>0</v>
      </c>
      <c r="CU129" s="191">
        <v>0</v>
      </c>
      <c r="CV129" s="191">
        <v>20.597400442477877</v>
      </c>
      <c r="CW129" s="191">
        <v>0</v>
      </c>
      <c r="CX129" s="191">
        <v>0</v>
      </c>
      <c r="CY129" s="191">
        <v>0</v>
      </c>
      <c r="CZ129" s="191">
        <v>0</v>
      </c>
      <c r="DA129" s="200">
        <v>1.43</v>
      </c>
      <c r="DB129" s="191">
        <v>4.0230998654944541</v>
      </c>
      <c r="DC129" s="191">
        <v>426.3</v>
      </c>
      <c r="DD129" s="191">
        <v>14.868421052631579</v>
      </c>
      <c r="DE129" s="191">
        <v>0</v>
      </c>
      <c r="DF129" s="191">
        <v>25.71</v>
      </c>
      <c r="DG129" s="191">
        <v>0</v>
      </c>
      <c r="DH129" s="191">
        <v>55.192088292001863</v>
      </c>
      <c r="DI129" s="191">
        <v>32.354090909090907</v>
      </c>
      <c r="DJ129" s="191">
        <v>0</v>
      </c>
      <c r="DK129" s="191">
        <v>16.04005671747607</v>
      </c>
      <c r="DL129" s="191">
        <v>0</v>
      </c>
      <c r="DM129" s="191">
        <v>34.676160817930167</v>
      </c>
      <c r="DN129" s="191">
        <v>0</v>
      </c>
      <c r="DO129" s="191">
        <v>22.124758681089784</v>
      </c>
      <c r="DP129" s="191">
        <v>0</v>
      </c>
      <c r="DQ129" s="191">
        <v>3.4212669683257921</v>
      </c>
      <c r="DR129" s="191">
        <v>20.795412109895974</v>
      </c>
      <c r="DS129" s="200">
        <v>23.362499999999997</v>
      </c>
      <c r="DT129" s="191">
        <v>104.09637670740474</v>
      </c>
      <c r="DU129" s="191">
        <v>6.0452408078715685</v>
      </c>
      <c r="DV129" s="191">
        <v>41.378628389154706</v>
      </c>
      <c r="DW129" s="200">
        <v>1.39</v>
      </c>
      <c r="DX129" s="200">
        <v>2.02</v>
      </c>
      <c r="DY129" s="200">
        <v>3.91</v>
      </c>
      <c r="DZ129" s="200">
        <v>1.38</v>
      </c>
      <c r="EA129" s="191">
        <v>12.262592058126252</v>
      </c>
      <c r="EB129" s="191">
        <v>75.280680272108853</v>
      </c>
      <c r="EC129" s="191">
        <v>12.376264090177134</v>
      </c>
    </row>
    <row r="130" spans="1:133" x14ac:dyDescent="0.2">
      <c r="A130" s="69"/>
      <c r="B130" s="62"/>
      <c r="C130" s="110">
        <v>126</v>
      </c>
      <c r="D130" s="109">
        <v>20.295620767494359</v>
      </c>
      <c r="E130" s="109">
        <v>56.868292682926828</v>
      </c>
      <c r="F130" s="109">
        <v>63.8</v>
      </c>
      <c r="G130" s="109">
        <v>0</v>
      </c>
      <c r="H130" s="109">
        <v>0</v>
      </c>
      <c r="I130" s="109">
        <v>0</v>
      </c>
      <c r="J130" s="109">
        <v>0</v>
      </c>
      <c r="K130" s="109">
        <v>20.597400442477877</v>
      </c>
      <c r="L130" s="109">
        <v>0</v>
      </c>
      <c r="M130" s="109">
        <v>0</v>
      </c>
      <c r="N130" s="109">
        <v>0</v>
      </c>
      <c r="O130" s="109">
        <v>0</v>
      </c>
      <c r="P130" s="109">
        <v>1.43</v>
      </c>
      <c r="Q130" s="109">
        <v>4.0230998654944541</v>
      </c>
      <c r="R130" s="109">
        <v>426.3</v>
      </c>
      <c r="S130" s="109">
        <v>14.868421052631579</v>
      </c>
      <c r="T130" s="109">
        <v>0</v>
      </c>
      <c r="U130" s="109">
        <v>25.71</v>
      </c>
      <c r="V130" s="109">
        <v>0</v>
      </c>
      <c r="W130" s="109">
        <v>55.192088292001863</v>
      </c>
      <c r="X130" s="109">
        <v>32.354090909090907</v>
      </c>
      <c r="Y130" s="109">
        <v>0</v>
      </c>
      <c r="Z130" s="109">
        <v>16.04005671747607</v>
      </c>
      <c r="AA130" s="109">
        <v>0</v>
      </c>
      <c r="AB130" s="109">
        <v>34.676160817930167</v>
      </c>
      <c r="AC130" s="109">
        <v>0</v>
      </c>
      <c r="AD130" s="109">
        <v>22.124758681089784</v>
      </c>
      <c r="AE130" s="109">
        <v>0</v>
      </c>
      <c r="AF130" s="109">
        <v>3.4212669683257921</v>
      </c>
      <c r="AG130" s="109">
        <v>20.795412109895974</v>
      </c>
      <c r="AH130" s="109">
        <v>23.362499999999997</v>
      </c>
      <c r="AI130" s="109">
        <v>104.09637670740474</v>
      </c>
      <c r="AJ130" s="109">
        <v>6.0452408078715685</v>
      </c>
      <c r="AK130" s="109">
        <v>41.378628389154706</v>
      </c>
      <c r="AL130" s="109">
        <v>1.39</v>
      </c>
      <c r="AM130" s="109">
        <v>2.02</v>
      </c>
      <c r="AN130" s="109">
        <v>3.91</v>
      </c>
      <c r="AO130" s="109">
        <v>1.38</v>
      </c>
      <c r="AP130" s="109">
        <v>12.262592058126252</v>
      </c>
      <c r="AQ130" s="109">
        <v>75.280680272108853</v>
      </c>
      <c r="AR130" s="185">
        <v>12.376264090177134</v>
      </c>
      <c r="AS130" s="109"/>
      <c r="AT130" s="184">
        <v>126</v>
      </c>
      <c r="AU130" s="109">
        <f>CO130*POLICY!$K127</f>
        <v>20.295620767494359</v>
      </c>
      <c r="AV130" s="109">
        <f>CP130*POLICY!$K127</f>
        <v>56.868292682926828</v>
      </c>
      <c r="AW130" s="109">
        <f>CQ130*POLICY!$K127</f>
        <v>63.8</v>
      </c>
      <c r="AX130" s="109">
        <f>CR130*POLICY!$K127</f>
        <v>0</v>
      </c>
      <c r="AY130" s="109">
        <f>CS130*POLICY!$K127</f>
        <v>0</v>
      </c>
      <c r="AZ130" s="109">
        <f>CT130*POLICY!$K127</f>
        <v>0</v>
      </c>
      <c r="BA130" s="109">
        <f>CU130*POLICY!$K127</f>
        <v>0</v>
      </c>
      <c r="BB130" s="109">
        <f>CV130*POLICY!$K127</f>
        <v>20.597400442477877</v>
      </c>
      <c r="BC130" s="109">
        <f>CW130*POLICY!$K127</f>
        <v>0</v>
      </c>
      <c r="BD130" s="109">
        <f>CX130*POLICY!$K127</f>
        <v>0</v>
      </c>
      <c r="BE130" s="109">
        <f>CY130*POLICY!$K127</f>
        <v>0</v>
      </c>
      <c r="BF130" s="109">
        <f>CZ130*POLICY!$K127</f>
        <v>0</v>
      </c>
      <c r="BG130" s="109">
        <f>DA130*POLICY!$K127</f>
        <v>1.43</v>
      </c>
      <c r="BH130" s="109">
        <f>DB130*POLICY!$K127</f>
        <v>4.0230998654944541</v>
      </c>
      <c r="BI130" s="109">
        <f>DC130*POLICY!$K127</f>
        <v>426.3</v>
      </c>
      <c r="BJ130" s="109">
        <f>DD130*POLICY!$K127</f>
        <v>14.868421052631579</v>
      </c>
      <c r="BK130" s="109">
        <f>DE130*POLICY!$K127</f>
        <v>0</v>
      </c>
      <c r="BL130" s="109">
        <f>DF130*POLICY!$K127</f>
        <v>25.71</v>
      </c>
      <c r="BM130" s="109">
        <f>DG130*POLICY!$K127</f>
        <v>0</v>
      </c>
      <c r="BN130" s="109">
        <f>DH130*POLICY!$K127</f>
        <v>55.192088292001863</v>
      </c>
      <c r="BO130" s="109">
        <f>DI130*POLICY!$K127</f>
        <v>32.354090909090907</v>
      </c>
      <c r="BP130" s="109">
        <f>DJ130*POLICY!$K127</f>
        <v>0</v>
      </c>
      <c r="BQ130" s="109">
        <f>DK130*POLICY!$K127</f>
        <v>16.04005671747607</v>
      </c>
      <c r="BR130" s="109">
        <f>DL130*POLICY!$K127</f>
        <v>0</v>
      </c>
      <c r="BS130" s="109">
        <f>DM130*POLICY!$K127</f>
        <v>34.676160817930167</v>
      </c>
      <c r="BT130" s="109">
        <f>DN130*POLICY!$K127</f>
        <v>0</v>
      </c>
      <c r="BU130" s="109">
        <f>DO130*POLICY!$K127</f>
        <v>22.124758681089784</v>
      </c>
      <c r="BV130" s="109">
        <f>DP130*POLICY!$K127</f>
        <v>0</v>
      </c>
      <c r="BW130" s="109">
        <f>DQ130*POLICY!$K127</f>
        <v>3.4212669683257921</v>
      </c>
      <c r="BX130" s="109">
        <f>DR130*POLICY!$K127</f>
        <v>20.795412109895974</v>
      </c>
      <c r="BY130" s="109">
        <f>DS130*POLICY!$K127</f>
        <v>23.362499999999997</v>
      </c>
      <c r="BZ130" s="109">
        <f>DT130*POLICY!$K127</f>
        <v>104.09637670740474</v>
      </c>
      <c r="CA130" s="109">
        <f>DU130*POLICY!$K127</f>
        <v>6.0452408078715685</v>
      </c>
      <c r="CB130" s="109">
        <f>DV130*POLICY!$K127</f>
        <v>41.378628389154706</v>
      </c>
      <c r="CC130" s="109">
        <f>DW130*POLICY!$K127</f>
        <v>1.39</v>
      </c>
      <c r="CD130" s="109">
        <f>DX130*POLICY!$K127</f>
        <v>2.02</v>
      </c>
      <c r="CE130" s="109">
        <f>DY130*POLICY!$K127</f>
        <v>3.91</v>
      </c>
      <c r="CF130" s="109">
        <f>DZ130*POLICY!$K127</f>
        <v>1.38</v>
      </c>
      <c r="CG130" s="109">
        <f>EA130*POLICY!$K127</f>
        <v>12.262592058126252</v>
      </c>
      <c r="CH130" s="109">
        <f>EB130*POLICY!$K127</f>
        <v>75.280680272108853</v>
      </c>
      <c r="CI130" s="185">
        <f>EC130*POLICY!$K127</f>
        <v>12.376264090177134</v>
      </c>
      <c r="CJ130" s="109"/>
      <c r="CK130" t="s">
        <v>385</v>
      </c>
      <c r="CL130" s="14" t="s">
        <v>191</v>
      </c>
      <c r="CM130" s="22">
        <v>17</v>
      </c>
      <c r="CN130" s="23">
        <v>126</v>
      </c>
      <c r="CO130" s="191">
        <v>20.295620767494359</v>
      </c>
      <c r="CP130" s="191">
        <v>56.868292682926828</v>
      </c>
      <c r="CQ130" s="191">
        <v>63.8</v>
      </c>
      <c r="CR130" s="191">
        <v>0</v>
      </c>
      <c r="CS130" s="191">
        <v>0</v>
      </c>
      <c r="CT130" s="191">
        <v>0</v>
      </c>
      <c r="CU130" s="191">
        <v>0</v>
      </c>
      <c r="CV130" s="191">
        <v>20.597400442477877</v>
      </c>
      <c r="CW130" s="191">
        <v>0</v>
      </c>
      <c r="CX130" s="191">
        <v>0</v>
      </c>
      <c r="CY130" s="191">
        <v>0</v>
      </c>
      <c r="CZ130" s="191">
        <v>0</v>
      </c>
      <c r="DA130" s="200">
        <v>1.43</v>
      </c>
      <c r="DB130" s="191">
        <v>4.0230998654944541</v>
      </c>
      <c r="DC130" s="191">
        <v>426.3</v>
      </c>
      <c r="DD130" s="191">
        <v>14.868421052631579</v>
      </c>
      <c r="DE130" s="191">
        <v>0</v>
      </c>
      <c r="DF130" s="191">
        <v>25.71</v>
      </c>
      <c r="DG130" s="191">
        <v>0</v>
      </c>
      <c r="DH130" s="191">
        <v>55.192088292001863</v>
      </c>
      <c r="DI130" s="191">
        <v>32.354090909090907</v>
      </c>
      <c r="DJ130" s="191">
        <v>0</v>
      </c>
      <c r="DK130" s="191">
        <v>16.04005671747607</v>
      </c>
      <c r="DL130" s="191">
        <v>0</v>
      </c>
      <c r="DM130" s="191">
        <v>34.676160817930167</v>
      </c>
      <c r="DN130" s="191">
        <v>0</v>
      </c>
      <c r="DO130" s="191">
        <v>22.124758681089784</v>
      </c>
      <c r="DP130" s="191">
        <v>0</v>
      </c>
      <c r="DQ130" s="191">
        <v>3.4212669683257921</v>
      </c>
      <c r="DR130" s="191">
        <v>20.795412109895974</v>
      </c>
      <c r="DS130" s="200">
        <v>23.362499999999997</v>
      </c>
      <c r="DT130" s="191">
        <v>104.09637670740474</v>
      </c>
      <c r="DU130" s="191">
        <v>6.0452408078715685</v>
      </c>
      <c r="DV130" s="191">
        <v>41.378628389154706</v>
      </c>
      <c r="DW130" s="200">
        <v>1.39</v>
      </c>
      <c r="DX130" s="200">
        <v>2.02</v>
      </c>
      <c r="DY130" s="200">
        <v>3.91</v>
      </c>
      <c r="DZ130" s="200">
        <v>1.38</v>
      </c>
      <c r="EA130" s="191">
        <v>12.262592058126252</v>
      </c>
      <c r="EB130" s="191">
        <v>75.280680272108853</v>
      </c>
      <c r="EC130" s="191">
        <v>12.376264090177134</v>
      </c>
    </row>
    <row r="131" spans="1:133" x14ac:dyDescent="0.2">
      <c r="A131" s="69"/>
      <c r="B131" s="62"/>
      <c r="C131" s="110">
        <v>127</v>
      </c>
      <c r="D131" s="109">
        <v>21.443816987438051</v>
      </c>
      <c r="E131" s="109">
        <v>44.787310742609947</v>
      </c>
      <c r="F131" s="109">
        <v>0</v>
      </c>
      <c r="G131" s="109">
        <v>0</v>
      </c>
      <c r="H131" s="109">
        <v>0</v>
      </c>
      <c r="I131" s="109">
        <v>5.2833333333333332</v>
      </c>
      <c r="J131" s="109">
        <v>0</v>
      </c>
      <c r="K131" s="109">
        <v>16.927071823204422</v>
      </c>
      <c r="L131" s="109">
        <v>44.465116279069768</v>
      </c>
      <c r="M131" s="109">
        <v>0</v>
      </c>
      <c r="N131" s="109">
        <v>0</v>
      </c>
      <c r="O131" s="109">
        <v>0</v>
      </c>
      <c r="P131" s="109">
        <v>1.43</v>
      </c>
      <c r="Q131" s="109">
        <v>8.3846438589298522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47.236879138117985</v>
      </c>
      <c r="X131" s="109">
        <v>0</v>
      </c>
      <c r="Y131" s="109">
        <v>0</v>
      </c>
      <c r="Z131" s="109">
        <v>41.565853658536582</v>
      </c>
      <c r="AA131" s="109">
        <v>0</v>
      </c>
      <c r="AB131" s="109">
        <v>28.339685276999354</v>
      </c>
      <c r="AC131" s="109">
        <v>0</v>
      </c>
      <c r="AD131" s="109">
        <v>0</v>
      </c>
      <c r="AE131" s="109">
        <v>0</v>
      </c>
      <c r="AF131" s="109">
        <v>0</v>
      </c>
      <c r="AG131" s="109">
        <v>33.652928252140313</v>
      </c>
      <c r="AH131" s="109">
        <v>23.362499999999997</v>
      </c>
      <c r="AI131" s="109">
        <v>0</v>
      </c>
      <c r="AJ131" s="109">
        <v>14.339140730717185</v>
      </c>
      <c r="AK131" s="109">
        <v>0</v>
      </c>
      <c r="AL131" s="109">
        <v>1.39</v>
      </c>
      <c r="AM131" s="109">
        <v>2.02</v>
      </c>
      <c r="AN131" s="109">
        <v>3.91</v>
      </c>
      <c r="AO131" s="109">
        <v>1.38</v>
      </c>
      <c r="AP131" s="109">
        <v>13.932580760678563</v>
      </c>
      <c r="AQ131" s="109">
        <v>0</v>
      </c>
      <c r="AR131" s="185">
        <v>0</v>
      </c>
      <c r="AS131" s="109"/>
      <c r="AT131" s="184">
        <v>127</v>
      </c>
      <c r="AU131" s="109">
        <f>CO131*POLICY!$K128</f>
        <v>21.443816987438051</v>
      </c>
      <c r="AV131" s="109">
        <f>CP131*POLICY!$K128</f>
        <v>44.787310742609947</v>
      </c>
      <c r="AW131" s="109">
        <f>CQ131*POLICY!$K128</f>
        <v>0</v>
      </c>
      <c r="AX131" s="109">
        <f>CR131*POLICY!$K128</f>
        <v>0</v>
      </c>
      <c r="AY131" s="109">
        <f>CS131*POLICY!$K128</f>
        <v>0</v>
      </c>
      <c r="AZ131" s="109">
        <f>CT131*POLICY!$K128</f>
        <v>5.2833333333333332</v>
      </c>
      <c r="BA131" s="109">
        <f>CU131*POLICY!$K128</f>
        <v>0</v>
      </c>
      <c r="BB131" s="109">
        <f>CV131*POLICY!$K128</f>
        <v>16.927071823204422</v>
      </c>
      <c r="BC131" s="109">
        <f>CW131*POLICY!$K128</f>
        <v>44.465116279069768</v>
      </c>
      <c r="BD131" s="109">
        <f>CX131*POLICY!$K128</f>
        <v>0</v>
      </c>
      <c r="BE131" s="109">
        <f>CY131*POLICY!$K128</f>
        <v>0</v>
      </c>
      <c r="BF131" s="109">
        <f>CZ131*POLICY!$K128</f>
        <v>0</v>
      </c>
      <c r="BG131" s="109">
        <f>DA131*POLICY!$K128</f>
        <v>1.43</v>
      </c>
      <c r="BH131" s="109">
        <f>DB131*POLICY!$K128</f>
        <v>8.3846438589298522</v>
      </c>
      <c r="BI131" s="109">
        <f>DC131*POLICY!$K128</f>
        <v>0</v>
      </c>
      <c r="BJ131" s="109">
        <f>DD131*POLICY!$K128</f>
        <v>0</v>
      </c>
      <c r="BK131" s="109">
        <f>DE131*POLICY!$K128</f>
        <v>0</v>
      </c>
      <c r="BL131" s="109">
        <f>DF131*POLICY!$K128</f>
        <v>0</v>
      </c>
      <c r="BM131" s="109">
        <f>DG131*POLICY!$K128</f>
        <v>0</v>
      </c>
      <c r="BN131" s="109">
        <f>DH131*POLICY!$K128</f>
        <v>47.236879138117985</v>
      </c>
      <c r="BO131" s="109">
        <f>DI131*POLICY!$K128</f>
        <v>0</v>
      </c>
      <c r="BP131" s="109">
        <f>DJ131*POLICY!$K128</f>
        <v>0</v>
      </c>
      <c r="BQ131" s="109">
        <f>DK131*POLICY!$K128</f>
        <v>41.565853658536582</v>
      </c>
      <c r="BR131" s="109">
        <f>DL131*POLICY!$K128</f>
        <v>0</v>
      </c>
      <c r="BS131" s="109">
        <f>DM131*POLICY!$K128</f>
        <v>28.339685276999354</v>
      </c>
      <c r="BT131" s="109">
        <f>DN131*POLICY!$K128</f>
        <v>0</v>
      </c>
      <c r="BU131" s="109">
        <f>DO131*POLICY!$K128</f>
        <v>0</v>
      </c>
      <c r="BV131" s="109">
        <f>DP131*POLICY!$K128</f>
        <v>0</v>
      </c>
      <c r="BW131" s="109">
        <f>DQ131*POLICY!$K128</f>
        <v>0</v>
      </c>
      <c r="BX131" s="109">
        <f>DR131*POLICY!$K128</f>
        <v>33.652928252140313</v>
      </c>
      <c r="BY131" s="109">
        <f>DS131*POLICY!$K128</f>
        <v>23.362499999999997</v>
      </c>
      <c r="BZ131" s="109">
        <f>DT131*POLICY!$K128</f>
        <v>0</v>
      </c>
      <c r="CA131" s="109">
        <f>DU131*POLICY!$K128</f>
        <v>14.339140730717185</v>
      </c>
      <c r="CB131" s="109">
        <f>DV131*POLICY!$K128</f>
        <v>0</v>
      </c>
      <c r="CC131" s="109">
        <f>DW131*POLICY!$K128</f>
        <v>1.39</v>
      </c>
      <c r="CD131" s="109">
        <f>DX131*POLICY!$K128</f>
        <v>2.02</v>
      </c>
      <c r="CE131" s="109">
        <f>DY131*POLICY!$K128</f>
        <v>3.91</v>
      </c>
      <c r="CF131" s="109">
        <f>DZ131*POLICY!$K128</f>
        <v>1.38</v>
      </c>
      <c r="CG131" s="109">
        <f>EA131*POLICY!$K128</f>
        <v>13.932580760678563</v>
      </c>
      <c r="CH131" s="109">
        <f>EB131*POLICY!$K128</f>
        <v>0</v>
      </c>
      <c r="CI131" s="185">
        <f>EC131*POLICY!$K128</f>
        <v>0</v>
      </c>
      <c r="CJ131" s="109"/>
      <c r="CK131" t="s">
        <v>387</v>
      </c>
      <c r="CL131" s="14" t="s">
        <v>270</v>
      </c>
      <c r="CM131" s="22">
        <v>17</v>
      </c>
      <c r="CN131" s="23">
        <v>127</v>
      </c>
      <c r="CO131" s="191">
        <v>21.443816987438051</v>
      </c>
      <c r="CP131" s="191">
        <v>44.787310742609947</v>
      </c>
      <c r="CQ131" s="191">
        <v>0</v>
      </c>
      <c r="CR131" s="191">
        <v>0</v>
      </c>
      <c r="CS131" s="191">
        <v>0</v>
      </c>
      <c r="CT131" s="191">
        <v>5.2833333333333332</v>
      </c>
      <c r="CU131" s="191">
        <v>0</v>
      </c>
      <c r="CV131" s="191">
        <v>16.927071823204422</v>
      </c>
      <c r="CW131" s="191">
        <v>44.465116279069768</v>
      </c>
      <c r="CX131" s="191">
        <v>0</v>
      </c>
      <c r="CY131" s="191">
        <v>0</v>
      </c>
      <c r="CZ131" s="191">
        <v>0</v>
      </c>
      <c r="DA131" s="200">
        <v>1.43</v>
      </c>
      <c r="DB131" s="191">
        <v>8.3846438589298522</v>
      </c>
      <c r="DC131" s="191">
        <v>0</v>
      </c>
      <c r="DD131" s="191">
        <v>0</v>
      </c>
      <c r="DE131" s="191">
        <v>0</v>
      </c>
      <c r="DF131" s="191">
        <v>0</v>
      </c>
      <c r="DG131" s="191">
        <v>0</v>
      </c>
      <c r="DH131" s="191">
        <v>47.236879138117985</v>
      </c>
      <c r="DI131" s="191">
        <v>0</v>
      </c>
      <c r="DJ131" s="191">
        <v>0</v>
      </c>
      <c r="DK131" s="191">
        <v>41.565853658536582</v>
      </c>
      <c r="DL131" s="191">
        <v>0</v>
      </c>
      <c r="DM131" s="191">
        <v>28.339685276999354</v>
      </c>
      <c r="DN131" s="191">
        <v>0</v>
      </c>
      <c r="DO131" s="191">
        <v>0</v>
      </c>
      <c r="DP131" s="191">
        <v>0</v>
      </c>
      <c r="DQ131" s="191">
        <v>0</v>
      </c>
      <c r="DR131" s="191">
        <v>33.652928252140313</v>
      </c>
      <c r="DS131" s="200">
        <v>23.362499999999997</v>
      </c>
      <c r="DT131" s="191">
        <v>0</v>
      </c>
      <c r="DU131" s="191">
        <v>14.339140730717185</v>
      </c>
      <c r="DV131" s="191">
        <v>0</v>
      </c>
      <c r="DW131" s="200">
        <v>1.39</v>
      </c>
      <c r="DX131" s="200">
        <v>2.02</v>
      </c>
      <c r="DY131" s="200">
        <v>3.91</v>
      </c>
      <c r="DZ131" s="200">
        <v>1.38</v>
      </c>
      <c r="EA131" s="191">
        <v>13.932580760678563</v>
      </c>
      <c r="EB131" s="191">
        <v>0</v>
      </c>
      <c r="EC131" s="191">
        <v>0</v>
      </c>
    </row>
    <row r="132" spans="1:133" x14ac:dyDescent="0.2">
      <c r="A132" s="69"/>
      <c r="B132" s="62"/>
      <c r="C132" s="110">
        <v>128</v>
      </c>
      <c r="D132" s="109">
        <v>21.443816987438051</v>
      </c>
      <c r="E132" s="109">
        <v>44.787310742609947</v>
      </c>
      <c r="F132" s="109">
        <v>0</v>
      </c>
      <c r="G132" s="109">
        <v>0</v>
      </c>
      <c r="H132" s="109">
        <v>0</v>
      </c>
      <c r="I132" s="109">
        <v>5.2833333333333332</v>
      </c>
      <c r="J132" s="109">
        <v>0</v>
      </c>
      <c r="K132" s="109">
        <v>16.927071823204422</v>
      </c>
      <c r="L132" s="109">
        <v>44.465116279069768</v>
      </c>
      <c r="M132" s="109">
        <v>0</v>
      </c>
      <c r="N132" s="109">
        <v>0</v>
      </c>
      <c r="O132" s="109">
        <v>0</v>
      </c>
      <c r="P132" s="109">
        <v>1.43</v>
      </c>
      <c r="Q132" s="109">
        <v>8.3846438589298522</v>
      </c>
      <c r="R132" s="109">
        <v>0</v>
      </c>
      <c r="S132" s="109">
        <v>0</v>
      </c>
      <c r="T132" s="109">
        <v>0</v>
      </c>
      <c r="U132" s="109">
        <v>0</v>
      </c>
      <c r="V132" s="109">
        <v>0</v>
      </c>
      <c r="W132" s="109">
        <v>47.236879138117985</v>
      </c>
      <c r="X132" s="109">
        <v>0</v>
      </c>
      <c r="Y132" s="109">
        <v>0</v>
      </c>
      <c r="Z132" s="109">
        <v>41.565853658536582</v>
      </c>
      <c r="AA132" s="109">
        <v>0</v>
      </c>
      <c r="AB132" s="109">
        <v>28.339685276999354</v>
      </c>
      <c r="AC132" s="109">
        <v>0</v>
      </c>
      <c r="AD132" s="109">
        <v>0</v>
      </c>
      <c r="AE132" s="109">
        <v>0</v>
      </c>
      <c r="AF132" s="109">
        <v>0</v>
      </c>
      <c r="AG132" s="109">
        <v>33.652928252140313</v>
      </c>
      <c r="AH132" s="109">
        <v>23.362499999999997</v>
      </c>
      <c r="AI132" s="109">
        <v>0</v>
      </c>
      <c r="AJ132" s="109">
        <v>14.339140730717185</v>
      </c>
      <c r="AK132" s="109">
        <v>0</v>
      </c>
      <c r="AL132" s="109">
        <v>1.39</v>
      </c>
      <c r="AM132" s="109">
        <v>2.02</v>
      </c>
      <c r="AN132" s="109">
        <v>3.91</v>
      </c>
      <c r="AO132" s="109">
        <v>1.38</v>
      </c>
      <c r="AP132" s="109">
        <v>13.932580760678563</v>
      </c>
      <c r="AQ132" s="109">
        <v>0</v>
      </c>
      <c r="AR132" s="185">
        <v>0</v>
      </c>
      <c r="AS132" s="109"/>
      <c r="AT132" s="184">
        <v>128</v>
      </c>
      <c r="AU132" s="109">
        <f>CO132*POLICY!$K129</f>
        <v>21.443816987438051</v>
      </c>
      <c r="AV132" s="109">
        <f>CP132*POLICY!$K129</f>
        <v>44.787310742609947</v>
      </c>
      <c r="AW132" s="109">
        <f>CQ132*POLICY!$K129</f>
        <v>0</v>
      </c>
      <c r="AX132" s="109">
        <f>CR132*POLICY!$K129</f>
        <v>0</v>
      </c>
      <c r="AY132" s="109">
        <f>CS132*POLICY!$K129</f>
        <v>0</v>
      </c>
      <c r="AZ132" s="109">
        <f>CT132*POLICY!$K129</f>
        <v>5.2833333333333332</v>
      </c>
      <c r="BA132" s="109">
        <f>CU132*POLICY!$K129</f>
        <v>0</v>
      </c>
      <c r="BB132" s="109">
        <f>CV132*POLICY!$K129</f>
        <v>16.927071823204422</v>
      </c>
      <c r="BC132" s="109">
        <f>CW132*POLICY!$K129</f>
        <v>44.465116279069768</v>
      </c>
      <c r="BD132" s="109">
        <f>CX132*POLICY!$K129</f>
        <v>0</v>
      </c>
      <c r="BE132" s="109">
        <f>CY132*POLICY!$K129</f>
        <v>0</v>
      </c>
      <c r="BF132" s="109">
        <f>CZ132*POLICY!$K129</f>
        <v>0</v>
      </c>
      <c r="BG132" s="109">
        <f>DA132*POLICY!$K129</f>
        <v>1.43</v>
      </c>
      <c r="BH132" s="109">
        <f>DB132*POLICY!$K129</f>
        <v>8.3846438589298522</v>
      </c>
      <c r="BI132" s="109">
        <f>DC132*POLICY!$K129</f>
        <v>0</v>
      </c>
      <c r="BJ132" s="109">
        <f>DD132*POLICY!$K129</f>
        <v>0</v>
      </c>
      <c r="BK132" s="109">
        <f>DE132*POLICY!$K129</f>
        <v>0</v>
      </c>
      <c r="BL132" s="109">
        <f>DF132*POLICY!$K129</f>
        <v>0</v>
      </c>
      <c r="BM132" s="109">
        <f>DG132*POLICY!$K129</f>
        <v>0</v>
      </c>
      <c r="BN132" s="109">
        <f>DH132*POLICY!$K129</f>
        <v>47.236879138117985</v>
      </c>
      <c r="BO132" s="109">
        <f>DI132*POLICY!$K129</f>
        <v>0</v>
      </c>
      <c r="BP132" s="109">
        <f>DJ132*POLICY!$K129</f>
        <v>0</v>
      </c>
      <c r="BQ132" s="109">
        <f>DK132*POLICY!$K129</f>
        <v>41.565853658536582</v>
      </c>
      <c r="BR132" s="109">
        <f>DL132*POLICY!$K129</f>
        <v>0</v>
      </c>
      <c r="BS132" s="109">
        <f>DM132*POLICY!$K129</f>
        <v>28.339685276999354</v>
      </c>
      <c r="BT132" s="109">
        <f>DN132*POLICY!$K129</f>
        <v>0</v>
      </c>
      <c r="BU132" s="109">
        <f>DO132*POLICY!$K129</f>
        <v>0</v>
      </c>
      <c r="BV132" s="109">
        <f>DP132*POLICY!$K129</f>
        <v>0</v>
      </c>
      <c r="BW132" s="109">
        <f>DQ132*POLICY!$K129</f>
        <v>0</v>
      </c>
      <c r="BX132" s="109">
        <f>DR132*POLICY!$K129</f>
        <v>33.652928252140313</v>
      </c>
      <c r="BY132" s="109">
        <f>DS132*POLICY!$K129</f>
        <v>23.362499999999997</v>
      </c>
      <c r="BZ132" s="109">
        <f>DT132*POLICY!$K129</f>
        <v>0</v>
      </c>
      <c r="CA132" s="109">
        <f>DU132*POLICY!$K129</f>
        <v>14.339140730717185</v>
      </c>
      <c r="CB132" s="109">
        <f>DV132*POLICY!$K129</f>
        <v>0</v>
      </c>
      <c r="CC132" s="109">
        <f>DW132*POLICY!$K129</f>
        <v>1.39</v>
      </c>
      <c r="CD132" s="109">
        <f>DX132*POLICY!$K129</f>
        <v>2.02</v>
      </c>
      <c r="CE132" s="109">
        <f>DY132*POLICY!$K129</f>
        <v>3.91</v>
      </c>
      <c r="CF132" s="109">
        <f>DZ132*POLICY!$K129</f>
        <v>1.38</v>
      </c>
      <c r="CG132" s="109">
        <f>EA132*POLICY!$K129</f>
        <v>13.932580760678563</v>
      </c>
      <c r="CH132" s="109">
        <f>EB132*POLICY!$K129</f>
        <v>0</v>
      </c>
      <c r="CI132" s="185">
        <f>EC132*POLICY!$K129</f>
        <v>0</v>
      </c>
      <c r="CJ132" s="109"/>
      <c r="CK132" t="s">
        <v>383</v>
      </c>
      <c r="CL132" s="14" t="s">
        <v>270</v>
      </c>
      <c r="CM132" s="22">
        <v>17</v>
      </c>
      <c r="CN132" s="23">
        <v>128</v>
      </c>
      <c r="CO132" s="191">
        <v>21.443816987438051</v>
      </c>
      <c r="CP132" s="191">
        <v>44.787310742609947</v>
      </c>
      <c r="CQ132" s="191">
        <v>0</v>
      </c>
      <c r="CR132" s="191">
        <v>0</v>
      </c>
      <c r="CS132" s="191">
        <v>0</v>
      </c>
      <c r="CT132" s="191">
        <v>5.2833333333333332</v>
      </c>
      <c r="CU132" s="191">
        <v>0</v>
      </c>
      <c r="CV132" s="191">
        <v>16.927071823204422</v>
      </c>
      <c r="CW132" s="191">
        <v>44.465116279069768</v>
      </c>
      <c r="CX132" s="191">
        <v>0</v>
      </c>
      <c r="CY132" s="191">
        <v>0</v>
      </c>
      <c r="CZ132" s="191">
        <v>0</v>
      </c>
      <c r="DA132" s="200">
        <v>1.43</v>
      </c>
      <c r="DB132" s="191">
        <v>8.3846438589298522</v>
      </c>
      <c r="DC132" s="191">
        <v>0</v>
      </c>
      <c r="DD132" s="191">
        <v>0</v>
      </c>
      <c r="DE132" s="191">
        <v>0</v>
      </c>
      <c r="DF132" s="191">
        <v>0</v>
      </c>
      <c r="DG132" s="191">
        <v>0</v>
      </c>
      <c r="DH132" s="191">
        <v>47.236879138117985</v>
      </c>
      <c r="DI132" s="191">
        <v>0</v>
      </c>
      <c r="DJ132" s="191">
        <v>0</v>
      </c>
      <c r="DK132" s="191">
        <v>41.565853658536582</v>
      </c>
      <c r="DL132" s="191">
        <v>0</v>
      </c>
      <c r="DM132" s="191">
        <v>28.339685276999354</v>
      </c>
      <c r="DN132" s="191">
        <v>0</v>
      </c>
      <c r="DO132" s="191">
        <v>0</v>
      </c>
      <c r="DP132" s="191">
        <v>0</v>
      </c>
      <c r="DQ132" s="191">
        <v>0</v>
      </c>
      <c r="DR132" s="191">
        <v>33.652928252140313</v>
      </c>
      <c r="DS132" s="200">
        <v>23.362499999999997</v>
      </c>
      <c r="DT132" s="191">
        <v>0</v>
      </c>
      <c r="DU132" s="191">
        <v>14.339140730717185</v>
      </c>
      <c r="DV132" s="191">
        <v>0</v>
      </c>
      <c r="DW132" s="200">
        <v>1.39</v>
      </c>
      <c r="DX132" s="200">
        <v>2.02</v>
      </c>
      <c r="DY132" s="200">
        <v>3.91</v>
      </c>
      <c r="DZ132" s="200">
        <v>1.38</v>
      </c>
      <c r="EA132" s="191">
        <v>13.932580760678563</v>
      </c>
      <c r="EB132" s="191">
        <v>0</v>
      </c>
      <c r="EC132" s="191">
        <v>0</v>
      </c>
    </row>
    <row r="133" spans="1:133" x14ac:dyDescent="0.2">
      <c r="A133" s="69"/>
      <c r="B133" s="62"/>
      <c r="C133" s="110">
        <v>129</v>
      </c>
      <c r="D133" s="109">
        <v>21.443816987438051</v>
      </c>
      <c r="E133" s="109">
        <v>44.787310742609947</v>
      </c>
      <c r="F133" s="109">
        <v>0</v>
      </c>
      <c r="G133" s="109">
        <v>0</v>
      </c>
      <c r="H133" s="109">
        <v>0</v>
      </c>
      <c r="I133" s="109">
        <v>5.2833333333333332</v>
      </c>
      <c r="J133" s="109">
        <v>0</v>
      </c>
      <c r="K133" s="109">
        <v>16.927071823204422</v>
      </c>
      <c r="L133" s="109">
        <v>44.465116279069768</v>
      </c>
      <c r="M133" s="109">
        <v>0</v>
      </c>
      <c r="N133" s="109">
        <v>0</v>
      </c>
      <c r="O133" s="109">
        <v>0</v>
      </c>
      <c r="P133" s="109">
        <v>1.43</v>
      </c>
      <c r="Q133" s="109">
        <v>8.3846438589298522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47.236879138117985</v>
      </c>
      <c r="X133" s="109">
        <v>0</v>
      </c>
      <c r="Y133" s="109">
        <v>0</v>
      </c>
      <c r="Z133" s="109">
        <v>41.565853658536582</v>
      </c>
      <c r="AA133" s="109">
        <v>0</v>
      </c>
      <c r="AB133" s="109">
        <v>28.339685276999354</v>
      </c>
      <c r="AC133" s="109">
        <v>0</v>
      </c>
      <c r="AD133" s="109">
        <v>0</v>
      </c>
      <c r="AE133" s="109">
        <v>0</v>
      </c>
      <c r="AF133" s="109">
        <v>0</v>
      </c>
      <c r="AG133" s="109">
        <v>33.652928252140313</v>
      </c>
      <c r="AH133" s="109">
        <v>23.362499999999997</v>
      </c>
      <c r="AI133" s="109">
        <v>0</v>
      </c>
      <c r="AJ133" s="109">
        <v>14.339140730717185</v>
      </c>
      <c r="AK133" s="109">
        <v>0</v>
      </c>
      <c r="AL133" s="109">
        <v>1.39</v>
      </c>
      <c r="AM133" s="109">
        <v>2.02</v>
      </c>
      <c r="AN133" s="109">
        <v>3.91</v>
      </c>
      <c r="AO133" s="109">
        <v>1.38</v>
      </c>
      <c r="AP133" s="109">
        <v>13.932580760678563</v>
      </c>
      <c r="AQ133" s="109">
        <v>0</v>
      </c>
      <c r="AR133" s="185">
        <v>0</v>
      </c>
      <c r="AS133" s="109"/>
      <c r="AT133" s="184">
        <v>129</v>
      </c>
      <c r="AU133" s="109">
        <f>CO133*POLICY!$K130</f>
        <v>21.443816987438051</v>
      </c>
      <c r="AV133" s="109">
        <f>CP133*POLICY!$K130</f>
        <v>44.787310742609947</v>
      </c>
      <c r="AW133" s="109">
        <f>CQ133*POLICY!$K130</f>
        <v>0</v>
      </c>
      <c r="AX133" s="109">
        <f>CR133*POLICY!$K130</f>
        <v>0</v>
      </c>
      <c r="AY133" s="109">
        <f>CS133*POLICY!$K130</f>
        <v>0</v>
      </c>
      <c r="AZ133" s="109">
        <f>CT133*POLICY!$K130</f>
        <v>5.2833333333333332</v>
      </c>
      <c r="BA133" s="109">
        <f>CU133*POLICY!$K130</f>
        <v>0</v>
      </c>
      <c r="BB133" s="109">
        <f>CV133*POLICY!$K130</f>
        <v>16.927071823204422</v>
      </c>
      <c r="BC133" s="109">
        <f>CW133*POLICY!$K130</f>
        <v>44.465116279069768</v>
      </c>
      <c r="BD133" s="109">
        <f>CX133*POLICY!$K130</f>
        <v>0</v>
      </c>
      <c r="BE133" s="109">
        <f>CY133*POLICY!$K130</f>
        <v>0</v>
      </c>
      <c r="BF133" s="109">
        <f>CZ133*POLICY!$K130</f>
        <v>0</v>
      </c>
      <c r="BG133" s="109">
        <f>DA133*POLICY!$K130</f>
        <v>1.43</v>
      </c>
      <c r="BH133" s="109">
        <f>DB133*POLICY!$K130</f>
        <v>8.3846438589298522</v>
      </c>
      <c r="BI133" s="109">
        <f>DC133*POLICY!$K130</f>
        <v>0</v>
      </c>
      <c r="BJ133" s="109">
        <f>DD133*POLICY!$K130</f>
        <v>0</v>
      </c>
      <c r="BK133" s="109">
        <f>DE133*POLICY!$K130</f>
        <v>0</v>
      </c>
      <c r="BL133" s="109">
        <f>DF133*POLICY!$K130</f>
        <v>0</v>
      </c>
      <c r="BM133" s="109">
        <f>DG133*POLICY!$K130</f>
        <v>0</v>
      </c>
      <c r="BN133" s="109">
        <f>DH133*POLICY!$K130</f>
        <v>47.236879138117985</v>
      </c>
      <c r="BO133" s="109">
        <f>DI133*POLICY!$K130</f>
        <v>0</v>
      </c>
      <c r="BP133" s="109">
        <f>DJ133*POLICY!$K130</f>
        <v>0</v>
      </c>
      <c r="BQ133" s="109">
        <f>DK133*POLICY!$K130</f>
        <v>41.565853658536582</v>
      </c>
      <c r="BR133" s="109">
        <f>DL133*POLICY!$K130</f>
        <v>0</v>
      </c>
      <c r="BS133" s="109">
        <f>DM133*POLICY!$K130</f>
        <v>28.339685276999354</v>
      </c>
      <c r="BT133" s="109">
        <f>DN133*POLICY!$K130</f>
        <v>0</v>
      </c>
      <c r="BU133" s="109">
        <f>DO133*POLICY!$K130</f>
        <v>0</v>
      </c>
      <c r="BV133" s="109">
        <f>DP133*POLICY!$K130</f>
        <v>0</v>
      </c>
      <c r="BW133" s="109">
        <f>DQ133*POLICY!$K130</f>
        <v>0</v>
      </c>
      <c r="BX133" s="109">
        <f>DR133*POLICY!$K130</f>
        <v>33.652928252140313</v>
      </c>
      <c r="BY133" s="109">
        <f>DS133*POLICY!$K130</f>
        <v>23.362499999999997</v>
      </c>
      <c r="BZ133" s="109">
        <f>DT133*POLICY!$K130</f>
        <v>0</v>
      </c>
      <c r="CA133" s="109">
        <f>DU133*POLICY!$K130</f>
        <v>14.339140730717185</v>
      </c>
      <c r="CB133" s="109">
        <f>DV133*POLICY!$K130</f>
        <v>0</v>
      </c>
      <c r="CC133" s="109">
        <f>DW133*POLICY!$K130</f>
        <v>1.39</v>
      </c>
      <c r="CD133" s="109">
        <f>DX133*POLICY!$K130</f>
        <v>2.02</v>
      </c>
      <c r="CE133" s="109">
        <f>DY133*POLICY!$K130</f>
        <v>3.91</v>
      </c>
      <c r="CF133" s="109">
        <f>DZ133*POLICY!$K130</f>
        <v>1.38</v>
      </c>
      <c r="CG133" s="109">
        <f>EA133*POLICY!$K130</f>
        <v>13.932580760678563</v>
      </c>
      <c r="CH133" s="109">
        <f>EB133*POLICY!$K130</f>
        <v>0</v>
      </c>
      <c r="CI133" s="185">
        <f>EC133*POLICY!$K130</f>
        <v>0</v>
      </c>
      <c r="CJ133" s="109"/>
      <c r="CK133" t="s">
        <v>386</v>
      </c>
      <c r="CL133" s="14" t="s">
        <v>270</v>
      </c>
      <c r="CM133" s="22">
        <v>17</v>
      </c>
      <c r="CN133" s="23">
        <v>129</v>
      </c>
      <c r="CO133" s="191">
        <v>21.443816987438051</v>
      </c>
      <c r="CP133" s="191">
        <v>44.787310742609947</v>
      </c>
      <c r="CQ133" s="191">
        <v>0</v>
      </c>
      <c r="CR133" s="191">
        <v>0</v>
      </c>
      <c r="CS133" s="191">
        <v>0</v>
      </c>
      <c r="CT133" s="191">
        <v>5.2833333333333332</v>
      </c>
      <c r="CU133" s="191">
        <v>0</v>
      </c>
      <c r="CV133" s="191">
        <v>16.927071823204422</v>
      </c>
      <c r="CW133" s="191">
        <v>44.465116279069768</v>
      </c>
      <c r="CX133" s="191">
        <v>0</v>
      </c>
      <c r="CY133" s="191">
        <v>0</v>
      </c>
      <c r="CZ133" s="191">
        <v>0</v>
      </c>
      <c r="DA133" s="200">
        <v>1.43</v>
      </c>
      <c r="DB133" s="191">
        <v>8.3846438589298522</v>
      </c>
      <c r="DC133" s="191">
        <v>0</v>
      </c>
      <c r="DD133" s="191">
        <v>0</v>
      </c>
      <c r="DE133" s="191">
        <v>0</v>
      </c>
      <c r="DF133" s="191">
        <v>0</v>
      </c>
      <c r="DG133" s="191">
        <v>0</v>
      </c>
      <c r="DH133" s="191">
        <v>47.236879138117985</v>
      </c>
      <c r="DI133" s="191">
        <v>0</v>
      </c>
      <c r="DJ133" s="191">
        <v>0</v>
      </c>
      <c r="DK133" s="191">
        <v>41.565853658536582</v>
      </c>
      <c r="DL133" s="191">
        <v>0</v>
      </c>
      <c r="DM133" s="191">
        <v>28.339685276999354</v>
      </c>
      <c r="DN133" s="191">
        <v>0</v>
      </c>
      <c r="DO133" s="191">
        <v>0</v>
      </c>
      <c r="DP133" s="191">
        <v>0</v>
      </c>
      <c r="DQ133" s="191">
        <v>0</v>
      </c>
      <c r="DR133" s="191">
        <v>33.652928252140313</v>
      </c>
      <c r="DS133" s="200">
        <v>23.362499999999997</v>
      </c>
      <c r="DT133" s="191">
        <v>0</v>
      </c>
      <c r="DU133" s="191">
        <v>14.339140730717185</v>
      </c>
      <c r="DV133" s="191">
        <v>0</v>
      </c>
      <c r="DW133" s="200">
        <v>1.39</v>
      </c>
      <c r="DX133" s="200">
        <v>2.02</v>
      </c>
      <c r="DY133" s="200">
        <v>3.91</v>
      </c>
      <c r="DZ133" s="200">
        <v>1.38</v>
      </c>
      <c r="EA133" s="191">
        <v>13.932580760678563</v>
      </c>
      <c r="EB133" s="191">
        <v>0</v>
      </c>
      <c r="EC133" s="191">
        <v>0</v>
      </c>
    </row>
    <row r="134" spans="1:133" x14ac:dyDescent="0.2">
      <c r="A134" s="69"/>
      <c r="B134" s="62"/>
      <c r="C134" s="110">
        <v>130</v>
      </c>
      <c r="D134" s="109">
        <v>21.443816987438051</v>
      </c>
      <c r="E134" s="109">
        <v>44.787310742609947</v>
      </c>
      <c r="F134" s="109">
        <v>0</v>
      </c>
      <c r="G134" s="109">
        <v>0</v>
      </c>
      <c r="H134" s="109">
        <v>0</v>
      </c>
      <c r="I134" s="109">
        <v>5.2833333333333332</v>
      </c>
      <c r="J134" s="109">
        <v>0</v>
      </c>
      <c r="K134" s="109">
        <v>16.927071823204422</v>
      </c>
      <c r="L134" s="109">
        <v>44.465116279069768</v>
      </c>
      <c r="M134" s="109">
        <v>0</v>
      </c>
      <c r="N134" s="109">
        <v>0</v>
      </c>
      <c r="O134" s="109">
        <v>0</v>
      </c>
      <c r="P134" s="109">
        <v>1.43</v>
      </c>
      <c r="Q134" s="109">
        <v>8.3846438589298522</v>
      </c>
      <c r="R134" s="109">
        <v>0</v>
      </c>
      <c r="S134" s="109">
        <v>0</v>
      </c>
      <c r="T134" s="109">
        <v>0</v>
      </c>
      <c r="U134" s="109">
        <v>0</v>
      </c>
      <c r="V134" s="109">
        <v>0</v>
      </c>
      <c r="W134" s="109">
        <v>47.236879138117985</v>
      </c>
      <c r="X134" s="109">
        <v>0</v>
      </c>
      <c r="Y134" s="109">
        <v>0</v>
      </c>
      <c r="Z134" s="109">
        <v>41.565853658536582</v>
      </c>
      <c r="AA134" s="109">
        <v>0</v>
      </c>
      <c r="AB134" s="109">
        <v>28.339685276999354</v>
      </c>
      <c r="AC134" s="109">
        <v>0</v>
      </c>
      <c r="AD134" s="109">
        <v>0</v>
      </c>
      <c r="AE134" s="109">
        <v>0</v>
      </c>
      <c r="AF134" s="109">
        <v>0</v>
      </c>
      <c r="AG134" s="109">
        <v>33.652928252140313</v>
      </c>
      <c r="AH134" s="109">
        <v>23.362499999999997</v>
      </c>
      <c r="AI134" s="109">
        <v>0</v>
      </c>
      <c r="AJ134" s="109">
        <v>14.339140730717185</v>
      </c>
      <c r="AK134" s="109">
        <v>0</v>
      </c>
      <c r="AL134" s="109">
        <v>1.39</v>
      </c>
      <c r="AM134" s="109">
        <v>2.02</v>
      </c>
      <c r="AN134" s="109">
        <v>3.91</v>
      </c>
      <c r="AO134" s="109">
        <v>1.38</v>
      </c>
      <c r="AP134" s="109">
        <v>13.932580760678563</v>
      </c>
      <c r="AQ134" s="109">
        <v>0</v>
      </c>
      <c r="AR134" s="185">
        <v>0</v>
      </c>
      <c r="AS134" s="109"/>
      <c r="AT134" s="184">
        <v>130</v>
      </c>
      <c r="AU134" s="109">
        <f>CO134*POLICY!$K131</f>
        <v>21.443816987438051</v>
      </c>
      <c r="AV134" s="109">
        <f>CP134*POLICY!$K131</f>
        <v>44.787310742609947</v>
      </c>
      <c r="AW134" s="109">
        <f>CQ134*POLICY!$K131</f>
        <v>0</v>
      </c>
      <c r="AX134" s="109">
        <f>CR134*POLICY!$K131</f>
        <v>0</v>
      </c>
      <c r="AY134" s="109">
        <f>CS134*POLICY!$K131</f>
        <v>0</v>
      </c>
      <c r="AZ134" s="109">
        <f>CT134*POLICY!$K131</f>
        <v>5.2833333333333332</v>
      </c>
      <c r="BA134" s="109">
        <f>CU134*POLICY!$K131</f>
        <v>0</v>
      </c>
      <c r="BB134" s="109">
        <f>CV134*POLICY!$K131</f>
        <v>16.927071823204422</v>
      </c>
      <c r="BC134" s="109">
        <f>CW134*POLICY!$K131</f>
        <v>44.465116279069768</v>
      </c>
      <c r="BD134" s="109">
        <f>CX134*POLICY!$K131</f>
        <v>0</v>
      </c>
      <c r="BE134" s="109">
        <f>CY134*POLICY!$K131</f>
        <v>0</v>
      </c>
      <c r="BF134" s="109">
        <f>CZ134*POLICY!$K131</f>
        <v>0</v>
      </c>
      <c r="BG134" s="109">
        <f>DA134*POLICY!$K131</f>
        <v>1.43</v>
      </c>
      <c r="BH134" s="109">
        <f>DB134*POLICY!$K131</f>
        <v>8.3846438589298522</v>
      </c>
      <c r="BI134" s="109">
        <f>DC134*POLICY!$K131</f>
        <v>0</v>
      </c>
      <c r="BJ134" s="109">
        <f>DD134*POLICY!$K131</f>
        <v>0</v>
      </c>
      <c r="BK134" s="109">
        <f>DE134*POLICY!$K131</f>
        <v>0</v>
      </c>
      <c r="BL134" s="109">
        <f>DF134*POLICY!$K131</f>
        <v>0</v>
      </c>
      <c r="BM134" s="109">
        <f>DG134*POLICY!$K131</f>
        <v>0</v>
      </c>
      <c r="BN134" s="109">
        <f>DH134*POLICY!$K131</f>
        <v>47.236879138117985</v>
      </c>
      <c r="BO134" s="109">
        <f>DI134*POLICY!$K131</f>
        <v>0</v>
      </c>
      <c r="BP134" s="109">
        <f>DJ134*POLICY!$K131</f>
        <v>0</v>
      </c>
      <c r="BQ134" s="109">
        <f>DK134*POLICY!$K131</f>
        <v>41.565853658536582</v>
      </c>
      <c r="BR134" s="109">
        <f>DL134*POLICY!$K131</f>
        <v>0</v>
      </c>
      <c r="BS134" s="109">
        <f>DM134*POLICY!$K131</f>
        <v>28.339685276999354</v>
      </c>
      <c r="BT134" s="109">
        <f>DN134*POLICY!$K131</f>
        <v>0</v>
      </c>
      <c r="BU134" s="109">
        <f>DO134*POLICY!$K131</f>
        <v>0</v>
      </c>
      <c r="BV134" s="109">
        <f>DP134*POLICY!$K131</f>
        <v>0</v>
      </c>
      <c r="BW134" s="109">
        <f>DQ134*POLICY!$K131</f>
        <v>0</v>
      </c>
      <c r="BX134" s="109">
        <f>DR134*POLICY!$K131</f>
        <v>33.652928252140313</v>
      </c>
      <c r="BY134" s="109">
        <f>DS134*POLICY!$K131</f>
        <v>23.362499999999997</v>
      </c>
      <c r="BZ134" s="109">
        <f>DT134*POLICY!$K131</f>
        <v>0</v>
      </c>
      <c r="CA134" s="109">
        <f>DU134*POLICY!$K131</f>
        <v>14.339140730717185</v>
      </c>
      <c r="CB134" s="109">
        <f>DV134*POLICY!$K131</f>
        <v>0</v>
      </c>
      <c r="CC134" s="109">
        <f>DW134*POLICY!$K131</f>
        <v>1.39</v>
      </c>
      <c r="CD134" s="109">
        <f>DX134*POLICY!$K131</f>
        <v>2.02</v>
      </c>
      <c r="CE134" s="109">
        <f>DY134*POLICY!$K131</f>
        <v>3.91</v>
      </c>
      <c r="CF134" s="109">
        <f>DZ134*POLICY!$K131</f>
        <v>1.38</v>
      </c>
      <c r="CG134" s="109">
        <f>EA134*POLICY!$K131</f>
        <v>13.932580760678563</v>
      </c>
      <c r="CH134" s="109">
        <f>EB134*POLICY!$K131</f>
        <v>0</v>
      </c>
      <c r="CI134" s="185">
        <f>EC134*POLICY!$K131</f>
        <v>0</v>
      </c>
      <c r="CJ134" s="109"/>
      <c r="CK134" t="s">
        <v>385</v>
      </c>
      <c r="CL134" s="14" t="s">
        <v>270</v>
      </c>
      <c r="CM134" s="22">
        <v>17</v>
      </c>
      <c r="CN134" s="23">
        <v>130</v>
      </c>
      <c r="CO134" s="191">
        <v>21.443816987438051</v>
      </c>
      <c r="CP134" s="191">
        <v>44.787310742609947</v>
      </c>
      <c r="CQ134" s="191">
        <v>0</v>
      </c>
      <c r="CR134" s="191">
        <v>0</v>
      </c>
      <c r="CS134" s="191">
        <v>0</v>
      </c>
      <c r="CT134" s="191">
        <v>5.2833333333333332</v>
      </c>
      <c r="CU134" s="191">
        <v>0</v>
      </c>
      <c r="CV134" s="191">
        <v>16.927071823204422</v>
      </c>
      <c r="CW134" s="191">
        <v>44.465116279069768</v>
      </c>
      <c r="CX134" s="191">
        <v>0</v>
      </c>
      <c r="CY134" s="191">
        <v>0</v>
      </c>
      <c r="CZ134" s="191">
        <v>0</v>
      </c>
      <c r="DA134" s="200">
        <v>1.43</v>
      </c>
      <c r="DB134" s="191">
        <v>8.3846438589298522</v>
      </c>
      <c r="DC134" s="191">
        <v>0</v>
      </c>
      <c r="DD134" s="191">
        <v>0</v>
      </c>
      <c r="DE134" s="191">
        <v>0</v>
      </c>
      <c r="DF134" s="191">
        <v>0</v>
      </c>
      <c r="DG134" s="191">
        <v>0</v>
      </c>
      <c r="DH134" s="191">
        <v>47.236879138117985</v>
      </c>
      <c r="DI134" s="191">
        <v>0</v>
      </c>
      <c r="DJ134" s="191">
        <v>0</v>
      </c>
      <c r="DK134" s="191">
        <v>41.565853658536582</v>
      </c>
      <c r="DL134" s="191">
        <v>0</v>
      </c>
      <c r="DM134" s="191">
        <v>28.339685276999354</v>
      </c>
      <c r="DN134" s="191">
        <v>0</v>
      </c>
      <c r="DO134" s="191">
        <v>0</v>
      </c>
      <c r="DP134" s="191">
        <v>0</v>
      </c>
      <c r="DQ134" s="191">
        <v>0</v>
      </c>
      <c r="DR134" s="191">
        <v>33.652928252140313</v>
      </c>
      <c r="DS134" s="200">
        <v>23.362499999999997</v>
      </c>
      <c r="DT134" s="191">
        <v>0</v>
      </c>
      <c r="DU134" s="191">
        <v>14.339140730717185</v>
      </c>
      <c r="DV134" s="191">
        <v>0</v>
      </c>
      <c r="DW134" s="200">
        <v>1.39</v>
      </c>
      <c r="DX134" s="200">
        <v>2.02</v>
      </c>
      <c r="DY134" s="200">
        <v>3.91</v>
      </c>
      <c r="DZ134" s="200">
        <v>1.38</v>
      </c>
      <c r="EA134" s="191">
        <v>13.932580760678563</v>
      </c>
      <c r="EB134" s="191">
        <v>0</v>
      </c>
      <c r="EC134" s="191">
        <v>0</v>
      </c>
    </row>
    <row r="135" spans="1:133" x14ac:dyDescent="0.2">
      <c r="A135" s="69"/>
      <c r="B135" s="62"/>
      <c r="C135" s="110">
        <v>131</v>
      </c>
      <c r="D135" s="109">
        <v>21.443816987438051</v>
      </c>
      <c r="E135" s="109">
        <v>44.787310742609947</v>
      </c>
      <c r="F135" s="109">
        <v>0</v>
      </c>
      <c r="G135" s="109">
        <v>0</v>
      </c>
      <c r="H135" s="109">
        <v>0</v>
      </c>
      <c r="I135" s="109">
        <v>5.2833333333333332</v>
      </c>
      <c r="J135" s="109">
        <v>0</v>
      </c>
      <c r="K135" s="109">
        <v>16.927071823204422</v>
      </c>
      <c r="L135" s="109">
        <v>44.465116279069768</v>
      </c>
      <c r="M135" s="109">
        <v>0</v>
      </c>
      <c r="N135" s="109">
        <v>0</v>
      </c>
      <c r="O135" s="109">
        <v>0</v>
      </c>
      <c r="P135" s="109">
        <v>1.43</v>
      </c>
      <c r="Q135" s="109">
        <v>8.3846438589298522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47.236879138117985</v>
      </c>
      <c r="X135" s="109">
        <v>0</v>
      </c>
      <c r="Y135" s="109">
        <v>0</v>
      </c>
      <c r="Z135" s="109">
        <v>41.565853658536582</v>
      </c>
      <c r="AA135" s="109">
        <v>0</v>
      </c>
      <c r="AB135" s="109">
        <v>28.339685276999354</v>
      </c>
      <c r="AC135" s="109">
        <v>0</v>
      </c>
      <c r="AD135" s="109">
        <v>0</v>
      </c>
      <c r="AE135" s="109">
        <v>0</v>
      </c>
      <c r="AF135" s="109">
        <v>0</v>
      </c>
      <c r="AG135" s="109">
        <v>33.652928252140313</v>
      </c>
      <c r="AH135" s="109">
        <v>23.362499999999997</v>
      </c>
      <c r="AI135" s="109">
        <v>0</v>
      </c>
      <c r="AJ135" s="109">
        <v>14.339140730717185</v>
      </c>
      <c r="AK135" s="109">
        <v>0</v>
      </c>
      <c r="AL135" s="109">
        <v>1.39</v>
      </c>
      <c r="AM135" s="109">
        <v>2.02</v>
      </c>
      <c r="AN135" s="109">
        <v>3.91</v>
      </c>
      <c r="AO135" s="109">
        <v>1.38</v>
      </c>
      <c r="AP135" s="109">
        <v>13.932580760678563</v>
      </c>
      <c r="AQ135" s="109">
        <v>0</v>
      </c>
      <c r="AR135" s="185">
        <v>0</v>
      </c>
      <c r="AS135" s="109"/>
      <c r="AT135" s="184">
        <v>131</v>
      </c>
      <c r="AU135" s="109">
        <f>CO135*POLICY!$K132</f>
        <v>21.443816987438051</v>
      </c>
      <c r="AV135" s="109">
        <f>CP135*POLICY!$K132</f>
        <v>44.787310742609947</v>
      </c>
      <c r="AW135" s="109">
        <f>CQ135*POLICY!$K132</f>
        <v>0</v>
      </c>
      <c r="AX135" s="109">
        <f>CR135*POLICY!$K132</f>
        <v>0</v>
      </c>
      <c r="AY135" s="109">
        <f>CS135*POLICY!$K132</f>
        <v>0</v>
      </c>
      <c r="AZ135" s="109">
        <f>CT135*POLICY!$K132</f>
        <v>5.2833333333333332</v>
      </c>
      <c r="BA135" s="109">
        <f>CU135*POLICY!$K132</f>
        <v>0</v>
      </c>
      <c r="BB135" s="109">
        <f>CV135*POLICY!$K132</f>
        <v>16.927071823204422</v>
      </c>
      <c r="BC135" s="109">
        <f>CW135*POLICY!$K132</f>
        <v>44.465116279069768</v>
      </c>
      <c r="BD135" s="109">
        <f>CX135*POLICY!$K132</f>
        <v>0</v>
      </c>
      <c r="BE135" s="109">
        <f>CY135*POLICY!$K132</f>
        <v>0</v>
      </c>
      <c r="BF135" s="109">
        <f>CZ135*POLICY!$K132</f>
        <v>0</v>
      </c>
      <c r="BG135" s="109">
        <f>DA135*POLICY!$K132</f>
        <v>1.43</v>
      </c>
      <c r="BH135" s="109">
        <f>DB135*POLICY!$K132</f>
        <v>8.3846438589298522</v>
      </c>
      <c r="BI135" s="109">
        <f>DC135*POLICY!$K132</f>
        <v>0</v>
      </c>
      <c r="BJ135" s="109">
        <f>DD135*POLICY!$K132</f>
        <v>0</v>
      </c>
      <c r="BK135" s="109">
        <f>DE135*POLICY!$K132</f>
        <v>0</v>
      </c>
      <c r="BL135" s="109">
        <f>DF135*POLICY!$K132</f>
        <v>0</v>
      </c>
      <c r="BM135" s="109">
        <f>DG135*POLICY!$K132</f>
        <v>0</v>
      </c>
      <c r="BN135" s="109">
        <f>DH135*POLICY!$K132</f>
        <v>47.236879138117985</v>
      </c>
      <c r="BO135" s="109">
        <f>DI135*POLICY!$K132</f>
        <v>0</v>
      </c>
      <c r="BP135" s="109">
        <f>DJ135*POLICY!$K132</f>
        <v>0</v>
      </c>
      <c r="BQ135" s="109">
        <f>DK135*POLICY!$K132</f>
        <v>41.565853658536582</v>
      </c>
      <c r="BR135" s="109">
        <f>DL135*POLICY!$K132</f>
        <v>0</v>
      </c>
      <c r="BS135" s="109">
        <f>DM135*POLICY!$K132</f>
        <v>28.339685276999354</v>
      </c>
      <c r="BT135" s="109">
        <f>DN135*POLICY!$K132</f>
        <v>0</v>
      </c>
      <c r="BU135" s="109">
        <f>DO135*POLICY!$K132</f>
        <v>0</v>
      </c>
      <c r="BV135" s="109">
        <f>DP135*POLICY!$K132</f>
        <v>0</v>
      </c>
      <c r="BW135" s="109">
        <f>DQ135*POLICY!$K132</f>
        <v>0</v>
      </c>
      <c r="BX135" s="109">
        <f>DR135*POLICY!$K132</f>
        <v>33.652928252140313</v>
      </c>
      <c r="BY135" s="109">
        <f>DS135*POLICY!$K132</f>
        <v>23.362499999999997</v>
      </c>
      <c r="BZ135" s="109">
        <f>DT135*POLICY!$K132</f>
        <v>0</v>
      </c>
      <c r="CA135" s="109">
        <f>DU135*POLICY!$K132</f>
        <v>14.339140730717185</v>
      </c>
      <c r="CB135" s="109">
        <f>DV135*POLICY!$K132</f>
        <v>0</v>
      </c>
      <c r="CC135" s="109">
        <f>DW135*POLICY!$K132</f>
        <v>1.39</v>
      </c>
      <c r="CD135" s="109">
        <f>DX135*POLICY!$K132</f>
        <v>2.02</v>
      </c>
      <c r="CE135" s="109">
        <f>DY135*POLICY!$K132</f>
        <v>3.91</v>
      </c>
      <c r="CF135" s="109">
        <f>DZ135*POLICY!$K132</f>
        <v>1.38</v>
      </c>
      <c r="CG135" s="109">
        <f>EA135*POLICY!$K132</f>
        <v>13.932580760678563</v>
      </c>
      <c r="CH135" s="109">
        <f>EB135*POLICY!$K132</f>
        <v>0</v>
      </c>
      <c r="CI135" s="185">
        <f>EC135*POLICY!$K132</f>
        <v>0</v>
      </c>
      <c r="CJ135" s="109"/>
      <c r="CK135" t="s">
        <v>388</v>
      </c>
      <c r="CL135" s="14" t="s">
        <v>270</v>
      </c>
      <c r="CM135" s="22">
        <v>17</v>
      </c>
      <c r="CN135" s="23">
        <v>131</v>
      </c>
      <c r="CO135" s="191">
        <v>21.443816987438051</v>
      </c>
      <c r="CP135" s="191">
        <v>44.787310742609947</v>
      </c>
      <c r="CQ135" s="191">
        <v>0</v>
      </c>
      <c r="CR135" s="191">
        <v>0</v>
      </c>
      <c r="CS135" s="191">
        <v>0</v>
      </c>
      <c r="CT135" s="191">
        <v>5.2833333333333332</v>
      </c>
      <c r="CU135" s="191">
        <v>0</v>
      </c>
      <c r="CV135" s="191">
        <v>16.927071823204422</v>
      </c>
      <c r="CW135" s="191">
        <v>44.465116279069768</v>
      </c>
      <c r="CX135" s="191">
        <v>0</v>
      </c>
      <c r="CY135" s="191">
        <v>0</v>
      </c>
      <c r="CZ135" s="191">
        <v>0</v>
      </c>
      <c r="DA135" s="200">
        <v>1.43</v>
      </c>
      <c r="DB135" s="191">
        <v>8.3846438589298522</v>
      </c>
      <c r="DC135" s="191">
        <v>0</v>
      </c>
      <c r="DD135" s="191">
        <v>0</v>
      </c>
      <c r="DE135" s="191">
        <v>0</v>
      </c>
      <c r="DF135" s="191">
        <v>0</v>
      </c>
      <c r="DG135" s="191">
        <v>0</v>
      </c>
      <c r="DH135" s="191">
        <v>47.236879138117985</v>
      </c>
      <c r="DI135" s="191">
        <v>0</v>
      </c>
      <c r="DJ135" s="191">
        <v>0</v>
      </c>
      <c r="DK135" s="191">
        <v>41.565853658536582</v>
      </c>
      <c r="DL135" s="191">
        <v>0</v>
      </c>
      <c r="DM135" s="191">
        <v>28.339685276999354</v>
      </c>
      <c r="DN135" s="191">
        <v>0</v>
      </c>
      <c r="DO135" s="191">
        <v>0</v>
      </c>
      <c r="DP135" s="191">
        <v>0</v>
      </c>
      <c r="DQ135" s="191">
        <v>0</v>
      </c>
      <c r="DR135" s="191">
        <v>33.652928252140313</v>
      </c>
      <c r="DS135" s="200">
        <v>23.362499999999997</v>
      </c>
      <c r="DT135" s="191">
        <v>0</v>
      </c>
      <c r="DU135" s="191">
        <v>14.339140730717185</v>
      </c>
      <c r="DV135" s="191">
        <v>0</v>
      </c>
      <c r="DW135" s="200">
        <v>1.39</v>
      </c>
      <c r="DX135" s="200">
        <v>2.02</v>
      </c>
      <c r="DY135" s="200">
        <v>3.91</v>
      </c>
      <c r="DZ135" s="200">
        <v>1.38</v>
      </c>
      <c r="EA135" s="191">
        <v>13.932580760678563</v>
      </c>
      <c r="EB135" s="191">
        <v>0</v>
      </c>
      <c r="EC135" s="191">
        <v>0</v>
      </c>
    </row>
    <row r="136" spans="1:133" x14ac:dyDescent="0.2">
      <c r="A136" s="69"/>
      <c r="B136" s="62"/>
      <c r="C136" s="110">
        <v>132</v>
      </c>
      <c r="D136" s="109">
        <v>21.443816987438051</v>
      </c>
      <c r="E136" s="109">
        <v>44.787310742609947</v>
      </c>
      <c r="F136" s="109">
        <v>0</v>
      </c>
      <c r="G136" s="109">
        <v>0</v>
      </c>
      <c r="H136" s="109">
        <v>0</v>
      </c>
      <c r="I136" s="109">
        <v>5.2833333333333332</v>
      </c>
      <c r="J136" s="109">
        <v>0</v>
      </c>
      <c r="K136" s="109">
        <v>16.927071823204422</v>
      </c>
      <c r="L136" s="109">
        <v>44.465116279069768</v>
      </c>
      <c r="M136" s="109">
        <v>0</v>
      </c>
      <c r="N136" s="109">
        <v>0</v>
      </c>
      <c r="O136" s="109">
        <v>0</v>
      </c>
      <c r="P136" s="109">
        <v>1.43</v>
      </c>
      <c r="Q136" s="109">
        <v>8.3846438589298522</v>
      </c>
      <c r="R136" s="109">
        <v>0</v>
      </c>
      <c r="S136" s="109">
        <v>0</v>
      </c>
      <c r="T136" s="109">
        <v>0</v>
      </c>
      <c r="U136" s="109">
        <v>0</v>
      </c>
      <c r="V136" s="109">
        <v>0</v>
      </c>
      <c r="W136" s="109">
        <v>47.236879138117985</v>
      </c>
      <c r="X136" s="109">
        <v>0</v>
      </c>
      <c r="Y136" s="109">
        <v>0</v>
      </c>
      <c r="Z136" s="109">
        <v>41.565853658536582</v>
      </c>
      <c r="AA136" s="109">
        <v>0</v>
      </c>
      <c r="AB136" s="109">
        <v>28.339685276999354</v>
      </c>
      <c r="AC136" s="109">
        <v>0</v>
      </c>
      <c r="AD136" s="109">
        <v>0</v>
      </c>
      <c r="AE136" s="109">
        <v>0</v>
      </c>
      <c r="AF136" s="109">
        <v>0</v>
      </c>
      <c r="AG136" s="109">
        <v>33.652928252140313</v>
      </c>
      <c r="AH136" s="109">
        <v>23.362499999999997</v>
      </c>
      <c r="AI136" s="109">
        <v>0</v>
      </c>
      <c r="AJ136" s="109">
        <v>14.339140730717185</v>
      </c>
      <c r="AK136" s="109">
        <v>0</v>
      </c>
      <c r="AL136" s="109">
        <v>1.39</v>
      </c>
      <c r="AM136" s="109">
        <v>2.02</v>
      </c>
      <c r="AN136" s="109">
        <v>3.91</v>
      </c>
      <c r="AO136" s="109">
        <v>1.38</v>
      </c>
      <c r="AP136" s="109">
        <v>13.932580760678563</v>
      </c>
      <c r="AQ136" s="109">
        <v>0</v>
      </c>
      <c r="AR136" s="185">
        <v>0</v>
      </c>
      <c r="AS136" s="109"/>
      <c r="AT136" s="184">
        <v>132</v>
      </c>
      <c r="AU136" s="109">
        <f>CO136*POLICY!$K133</f>
        <v>21.443816987438051</v>
      </c>
      <c r="AV136" s="109">
        <f>CP136*POLICY!$K133</f>
        <v>44.787310742609947</v>
      </c>
      <c r="AW136" s="109">
        <f>CQ136*POLICY!$K133</f>
        <v>0</v>
      </c>
      <c r="AX136" s="109">
        <f>CR136*POLICY!$K133</f>
        <v>0</v>
      </c>
      <c r="AY136" s="109">
        <f>CS136*POLICY!$K133</f>
        <v>0</v>
      </c>
      <c r="AZ136" s="109">
        <f>CT136*POLICY!$K133</f>
        <v>5.2833333333333332</v>
      </c>
      <c r="BA136" s="109">
        <f>CU136*POLICY!$K133</f>
        <v>0</v>
      </c>
      <c r="BB136" s="109">
        <f>CV136*POLICY!$K133</f>
        <v>16.927071823204422</v>
      </c>
      <c r="BC136" s="109">
        <f>CW136*POLICY!$K133</f>
        <v>44.465116279069768</v>
      </c>
      <c r="BD136" s="109">
        <f>CX136*POLICY!$K133</f>
        <v>0</v>
      </c>
      <c r="BE136" s="109">
        <f>CY136*POLICY!$K133</f>
        <v>0</v>
      </c>
      <c r="BF136" s="109">
        <f>CZ136*POLICY!$K133</f>
        <v>0</v>
      </c>
      <c r="BG136" s="109">
        <f>DA136*POLICY!$K133</f>
        <v>1.43</v>
      </c>
      <c r="BH136" s="109">
        <f>DB136*POLICY!$K133</f>
        <v>8.3846438589298522</v>
      </c>
      <c r="BI136" s="109">
        <f>DC136*POLICY!$K133</f>
        <v>0</v>
      </c>
      <c r="BJ136" s="109">
        <f>DD136*POLICY!$K133</f>
        <v>0</v>
      </c>
      <c r="BK136" s="109">
        <f>DE136*POLICY!$K133</f>
        <v>0</v>
      </c>
      <c r="BL136" s="109">
        <f>DF136*POLICY!$K133</f>
        <v>0</v>
      </c>
      <c r="BM136" s="109">
        <f>DG136*POLICY!$K133</f>
        <v>0</v>
      </c>
      <c r="BN136" s="109">
        <f>DH136*POLICY!$K133</f>
        <v>47.236879138117985</v>
      </c>
      <c r="BO136" s="109">
        <f>DI136*POLICY!$K133</f>
        <v>0</v>
      </c>
      <c r="BP136" s="109">
        <f>DJ136*POLICY!$K133</f>
        <v>0</v>
      </c>
      <c r="BQ136" s="109">
        <f>DK136*POLICY!$K133</f>
        <v>41.565853658536582</v>
      </c>
      <c r="BR136" s="109">
        <f>DL136*POLICY!$K133</f>
        <v>0</v>
      </c>
      <c r="BS136" s="109">
        <f>DM136*POLICY!$K133</f>
        <v>28.339685276999354</v>
      </c>
      <c r="BT136" s="109">
        <f>DN136*POLICY!$K133</f>
        <v>0</v>
      </c>
      <c r="BU136" s="109">
        <f>DO136*POLICY!$K133</f>
        <v>0</v>
      </c>
      <c r="BV136" s="109">
        <f>DP136*POLICY!$K133</f>
        <v>0</v>
      </c>
      <c r="BW136" s="109">
        <f>DQ136*POLICY!$K133</f>
        <v>0</v>
      </c>
      <c r="BX136" s="109">
        <f>DR136*POLICY!$K133</f>
        <v>33.652928252140313</v>
      </c>
      <c r="BY136" s="109">
        <f>DS136*POLICY!$K133</f>
        <v>23.362499999999997</v>
      </c>
      <c r="BZ136" s="109">
        <f>DT136*POLICY!$K133</f>
        <v>0</v>
      </c>
      <c r="CA136" s="109">
        <f>DU136*POLICY!$K133</f>
        <v>14.339140730717185</v>
      </c>
      <c r="CB136" s="109">
        <f>DV136*POLICY!$K133</f>
        <v>0</v>
      </c>
      <c r="CC136" s="109">
        <f>DW136*POLICY!$K133</f>
        <v>1.39</v>
      </c>
      <c r="CD136" s="109">
        <f>DX136*POLICY!$K133</f>
        <v>2.02</v>
      </c>
      <c r="CE136" s="109">
        <f>DY136*POLICY!$K133</f>
        <v>3.91</v>
      </c>
      <c r="CF136" s="109">
        <f>DZ136*POLICY!$K133</f>
        <v>1.38</v>
      </c>
      <c r="CG136" s="109">
        <f>EA136*POLICY!$K133</f>
        <v>13.932580760678563</v>
      </c>
      <c r="CH136" s="109">
        <f>EB136*POLICY!$K133</f>
        <v>0</v>
      </c>
      <c r="CI136" s="185">
        <f>EC136*POLICY!$K133</f>
        <v>0</v>
      </c>
      <c r="CJ136" s="109"/>
      <c r="CK136" t="s">
        <v>389</v>
      </c>
      <c r="CL136" s="14" t="s">
        <v>270</v>
      </c>
      <c r="CM136" s="22">
        <v>17</v>
      </c>
      <c r="CN136" s="23">
        <v>132</v>
      </c>
      <c r="CO136" s="191">
        <v>21.443816987438051</v>
      </c>
      <c r="CP136" s="191">
        <v>44.787310742609947</v>
      </c>
      <c r="CQ136" s="191">
        <v>0</v>
      </c>
      <c r="CR136" s="191">
        <v>0</v>
      </c>
      <c r="CS136" s="191">
        <v>0</v>
      </c>
      <c r="CT136" s="191">
        <v>5.2833333333333332</v>
      </c>
      <c r="CU136" s="191">
        <v>0</v>
      </c>
      <c r="CV136" s="191">
        <v>16.927071823204422</v>
      </c>
      <c r="CW136" s="191">
        <v>44.465116279069768</v>
      </c>
      <c r="CX136" s="191">
        <v>0</v>
      </c>
      <c r="CY136" s="191">
        <v>0</v>
      </c>
      <c r="CZ136" s="191">
        <v>0</v>
      </c>
      <c r="DA136" s="200">
        <v>1.43</v>
      </c>
      <c r="DB136" s="191">
        <v>8.3846438589298522</v>
      </c>
      <c r="DC136" s="191">
        <v>0</v>
      </c>
      <c r="DD136" s="191">
        <v>0</v>
      </c>
      <c r="DE136" s="191">
        <v>0</v>
      </c>
      <c r="DF136" s="191">
        <v>0</v>
      </c>
      <c r="DG136" s="191">
        <v>0</v>
      </c>
      <c r="DH136" s="191">
        <v>47.236879138117985</v>
      </c>
      <c r="DI136" s="191">
        <v>0</v>
      </c>
      <c r="DJ136" s="191">
        <v>0</v>
      </c>
      <c r="DK136" s="191">
        <v>41.565853658536582</v>
      </c>
      <c r="DL136" s="191">
        <v>0</v>
      </c>
      <c r="DM136" s="191">
        <v>28.339685276999354</v>
      </c>
      <c r="DN136" s="191">
        <v>0</v>
      </c>
      <c r="DO136" s="191">
        <v>0</v>
      </c>
      <c r="DP136" s="191">
        <v>0</v>
      </c>
      <c r="DQ136" s="191">
        <v>0</v>
      </c>
      <c r="DR136" s="191">
        <v>33.652928252140313</v>
      </c>
      <c r="DS136" s="200">
        <v>23.362499999999997</v>
      </c>
      <c r="DT136" s="191">
        <v>0</v>
      </c>
      <c r="DU136" s="191">
        <v>14.339140730717185</v>
      </c>
      <c r="DV136" s="191">
        <v>0</v>
      </c>
      <c r="DW136" s="200">
        <v>1.39</v>
      </c>
      <c r="DX136" s="200">
        <v>2.02</v>
      </c>
      <c r="DY136" s="200">
        <v>3.91</v>
      </c>
      <c r="DZ136" s="200">
        <v>1.38</v>
      </c>
      <c r="EA136" s="191">
        <v>13.932580760678563</v>
      </c>
      <c r="EB136" s="191">
        <v>0</v>
      </c>
      <c r="EC136" s="191">
        <v>0</v>
      </c>
    </row>
    <row r="137" spans="1:133" x14ac:dyDescent="0.2">
      <c r="A137" s="69"/>
      <c r="B137" s="62"/>
      <c r="C137" s="110">
        <v>133</v>
      </c>
      <c r="D137" s="109">
        <v>0</v>
      </c>
      <c r="E137" s="109">
        <v>0</v>
      </c>
      <c r="F137" s="109">
        <v>0</v>
      </c>
      <c r="G137" s="109">
        <v>0</v>
      </c>
      <c r="H137" s="109">
        <v>27.588507087744482</v>
      </c>
      <c r="I137" s="109">
        <v>0</v>
      </c>
      <c r="J137" s="109">
        <v>0</v>
      </c>
      <c r="K137" s="109">
        <v>0</v>
      </c>
      <c r="L137" s="109">
        <v>0</v>
      </c>
      <c r="M137" s="109">
        <v>16.424915953545231</v>
      </c>
      <c r="N137" s="109">
        <v>69.281156827668454</v>
      </c>
      <c r="O137" s="109">
        <v>149.70850946263295</v>
      </c>
      <c r="P137" s="109">
        <v>1.43</v>
      </c>
      <c r="Q137" s="109">
        <v>5.0835014656058473</v>
      </c>
      <c r="R137" s="109">
        <v>306.12487179487181</v>
      </c>
      <c r="S137" s="109">
        <v>0</v>
      </c>
      <c r="T137" s="109">
        <v>36.295276259866426</v>
      </c>
      <c r="U137" s="109">
        <v>41.625</v>
      </c>
      <c r="V137" s="109">
        <v>46.301587301587304</v>
      </c>
      <c r="W137" s="109">
        <v>0</v>
      </c>
      <c r="X137" s="109">
        <v>33.186919970874428</v>
      </c>
      <c r="Y137" s="109">
        <v>75.319642857142867</v>
      </c>
      <c r="Z137" s="109">
        <v>0</v>
      </c>
      <c r="AA137" s="109">
        <v>12.717138978535935</v>
      </c>
      <c r="AB137" s="109">
        <v>99.105769230769226</v>
      </c>
      <c r="AC137" s="109">
        <v>0</v>
      </c>
      <c r="AD137" s="109">
        <v>46.575474405654319</v>
      </c>
      <c r="AE137" s="109">
        <v>107.3177570093458</v>
      </c>
      <c r="AF137" s="109">
        <v>4.6599999999999993</v>
      </c>
      <c r="AG137" s="109">
        <v>31.838333333333331</v>
      </c>
      <c r="AH137" s="109">
        <v>23.362499999999997</v>
      </c>
      <c r="AI137" s="109">
        <v>36.950350877192982</v>
      </c>
      <c r="AJ137" s="109">
        <v>6.3469682270191603</v>
      </c>
      <c r="AK137" s="109">
        <v>58.492482269503547</v>
      </c>
      <c r="AL137" s="109">
        <v>1.39</v>
      </c>
      <c r="AM137" s="109">
        <v>2.02</v>
      </c>
      <c r="AN137" s="109">
        <v>3.91</v>
      </c>
      <c r="AO137" s="109">
        <v>1.38</v>
      </c>
      <c r="AP137" s="109">
        <v>50.844169593322135</v>
      </c>
      <c r="AQ137" s="109">
        <v>116.46606060606061</v>
      </c>
      <c r="AR137" s="185">
        <v>27.46157068062827</v>
      </c>
      <c r="AS137" s="109"/>
      <c r="AT137" s="184">
        <v>133</v>
      </c>
      <c r="AU137" s="109">
        <f>CO137*POLICY!$K134</f>
        <v>0</v>
      </c>
      <c r="AV137" s="109">
        <f>CP137*POLICY!$K134</f>
        <v>0</v>
      </c>
      <c r="AW137" s="109">
        <f>CQ137*POLICY!$K134</f>
        <v>0</v>
      </c>
      <c r="AX137" s="109">
        <f>CR137*POLICY!$K134</f>
        <v>0</v>
      </c>
      <c r="AY137" s="109">
        <f>CS137*POLICY!$K134</f>
        <v>27.588507087744482</v>
      </c>
      <c r="AZ137" s="109">
        <f>CT137*POLICY!$K134</f>
        <v>0</v>
      </c>
      <c r="BA137" s="109">
        <f>CU137*POLICY!$K134</f>
        <v>0</v>
      </c>
      <c r="BB137" s="109">
        <f>CV137*POLICY!$K134</f>
        <v>0</v>
      </c>
      <c r="BC137" s="109">
        <f>CW137*POLICY!$K134</f>
        <v>0</v>
      </c>
      <c r="BD137" s="109">
        <f>CX137*POLICY!$K134</f>
        <v>16.424915953545231</v>
      </c>
      <c r="BE137" s="109">
        <f>CY137*POLICY!$K134</f>
        <v>69.281156827668454</v>
      </c>
      <c r="BF137" s="109">
        <f>CZ137*POLICY!$K134</f>
        <v>149.70850946263295</v>
      </c>
      <c r="BG137" s="109">
        <f>DA137*POLICY!$K134</f>
        <v>1.43</v>
      </c>
      <c r="BH137" s="109">
        <f>DB137*POLICY!$K134</f>
        <v>5.0835014656058473</v>
      </c>
      <c r="BI137" s="109">
        <f>DC137*POLICY!$K134</f>
        <v>306.12487179487181</v>
      </c>
      <c r="BJ137" s="109">
        <f>DD137*POLICY!$K134</f>
        <v>0</v>
      </c>
      <c r="BK137" s="109">
        <f>DE137*POLICY!$K134</f>
        <v>36.295276259866426</v>
      </c>
      <c r="BL137" s="109">
        <f>DF137*POLICY!$K134</f>
        <v>41.625</v>
      </c>
      <c r="BM137" s="109">
        <f>DG137*POLICY!$K134</f>
        <v>46.301587301587304</v>
      </c>
      <c r="BN137" s="109">
        <f>DH137*POLICY!$K134</f>
        <v>0</v>
      </c>
      <c r="BO137" s="109">
        <f>DI137*POLICY!$K134</f>
        <v>33.186919970874428</v>
      </c>
      <c r="BP137" s="109">
        <f>DJ137*POLICY!$K134</f>
        <v>75.319642857142867</v>
      </c>
      <c r="BQ137" s="109">
        <f>DK137*POLICY!$K134</f>
        <v>0</v>
      </c>
      <c r="BR137" s="109">
        <f>DL137*POLICY!$K134</f>
        <v>12.717138978535935</v>
      </c>
      <c r="BS137" s="109">
        <f>DM137*POLICY!$K134</f>
        <v>99.105769230769226</v>
      </c>
      <c r="BT137" s="109">
        <f>DN137*POLICY!$K134</f>
        <v>0</v>
      </c>
      <c r="BU137" s="109">
        <f>DO137*POLICY!$K134</f>
        <v>46.575474405654319</v>
      </c>
      <c r="BV137" s="109">
        <f>DP137*POLICY!$K134</f>
        <v>107.3177570093458</v>
      </c>
      <c r="BW137" s="109">
        <f>DQ137*POLICY!$K134</f>
        <v>4.6599999999999993</v>
      </c>
      <c r="BX137" s="109">
        <f>DR137*POLICY!$K134</f>
        <v>31.838333333333331</v>
      </c>
      <c r="BY137" s="109">
        <f>DS137*POLICY!$K134</f>
        <v>23.362499999999997</v>
      </c>
      <c r="BZ137" s="109">
        <f>DT137*POLICY!$K134</f>
        <v>36.950350877192982</v>
      </c>
      <c r="CA137" s="109">
        <f>DU137*POLICY!$K134</f>
        <v>6.3469682270191603</v>
      </c>
      <c r="CB137" s="109">
        <f>DV137*POLICY!$K134</f>
        <v>58.492482269503547</v>
      </c>
      <c r="CC137" s="109">
        <f>DW137*POLICY!$K134</f>
        <v>1.39</v>
      </c>
      <c r="CD137" s="109">
        <f>DX137*POLICY!$K134</f>
        <v>2.02</v>
      </c>
      <c r="CE137" s="109">
        <f>DY137*POLICY!$K134</f>
        <v>3.91</v>
      </c>
      <c r="CF137" s="109">
        <f>DZ137*POLICY!$K134</f>
        <v>1.38</v>
      </c>
      <c r="CG137" s="109">
        <f>EA137*POLICY!$K134</f>
        <v>50.844169593322135</v>
      </c>
      <c r="CH137" s="109">
        <f>EB137*POLICY!$K134</f>
        <v>116.46606060606061</v>
      </c>
      <c r="CI137" s="185">
        <f>EC137*POLICY!$K134</f>
        <v>27.46157068062827</v>
      </c>
      <c r="CJ137" s="109"/>
      <c r="CK137" t="s">
        <v>383</v>
      </c>
      <c r="CL137" s="14" t="s">
        <v>192</v>
      </c>
      <c r="CM137" s="22">
        <v>18</v>
      </c>
      <c r="CN137" s="23">
        <v>133</v>
      </c>
      <c r="CO137" s="191">
        <v>0</v>
      </c>
      <c r="CP137" s="191">
        <v>0</v>
      </c>
      <c r="CQ137" s="191">
        <v>0</v>
      </c>
      <c r="CR137" s="191">
        <v>0</v>
      </c>
      <c r="CS137" s="191">
        <v>27.588507087744482</v>
      </c>
      <c r="CT137" s="191">
        <v>0</v>
      </c>
      <c r="CU137" s="191">
        <v>0</v>
      </c>
      <c r="CV137" s="191">
        <v>0</v>
      </c>
      <c r="CW137" s="191">
        <v>0</v>
      </c>
      <c r="CX137" s="191">
        <v>16.424915953545231</v>
      </c>
      <c r="CY137" s="191">
        <v>69.281156827668454</v>
      </c>
      <c r="CZ137" s="191">
        <v>149.70850946263295</v>
      </c>
      <c r="DA137" s="200">
        <v>1.43</v>
      </c>
      <c r="DB137" s="191">
        <v>5.0835014656058473</v>
      </c>
      <c r="DC137" s="191">
        <v>306.12487179487181</v>
      </c>
      <c r="DD137" s="191">
        <v>0</v>
      </c>
      <c r="DE137" s="191">
        <v>36.295276259866426</v>
      </c>
      <c r="DF137" s="191">
        <v>41.625</v>
      </c>
      <c r="DG137" s="191">
        <v>46.301587301587304</v>
      </c>
      <c r="DH137" s="191">
        <v>0</v>
      </c>
      <c r="DI137" s="191">
        <v>33.186919970874428</v>
      </c>
      <c r="DJ137" s="191">
        <v>75.319642857142867</v>
      </c>
      <c r="DK137" s="191">
        <v>0</v>
      </c>
      <c r="DL137" s="191">
        <v>12.717138978535935</v>
      </c>
      <c r="DM137" s="191">
        <v>99.105769230769226</v>
      </c>
      <c r="DN137" s="191">
        <v>0</v>
      </c>
      <c r="DO137" s="191">
        <v>46.575474405654319</v>
      </c>
      <c r="DP137" s="191">
        <v>107.3177570093458</v>
      </c>
      <c r="DQ137" s="191">
        <v>4.6599999999999993</v>
      </c>
      <c r="DR137" s="191">
        <v>31.838333333333331</v>
      </c>
      <c r="DS137" s="200">
        <v>23.362499999999997</v>
      </c>
      <c r="DT137" s="191">
        <v>36.950350877192982</v>
      </c>
      <c r="DU137" s="191">
        <v>6.3469682270191603</v>
      </c>
      <c r="DV137" s="191">
        <v>58.492482269503547</v>
      </c>
      <c r="DW137" s="200">
        <v>1.39</v>
      </c>
      <c r="DX137" s="200">
        <v>2.02</v>
      </c>
      <c r="DY137" s="200">
        <v>3.91</v>
      </c>
      <c r="DZ137" s="200">
        <v>1.38</v>
      </c>
      <c r="EA137" s="191">
        <v>50.844169593322135</v>
      </c>
      <c r="EB137" s="191">
        <v>116.46606060606061</v>
      </c>
      <c r="EC137" s="191">
        <v>27.46157068062827</v>
      </c>
    </row>
    <row r="138" spans="1:133" x14ac:dyDescent="0.2">
      <c r="A138" s="69"/>
      <c r="B138" s="62"/>
      <c r="C138" s="110">
        <v>134</v>
      </c>
      <c r="D138" s="109">
        <v>18.946276357110811</v>
      </c>
      <c r="E138" s="109">
        <v>45.568187955711586</v>
      </c>
      <c r="F138" s="109">
        <v>0</v>
      </c>
      <c r="G138" s="109">
        <v>0</v>
      </c>
      <c r="H138" s="109">
        <v>0</v>
      </c>
      <c r="I138" s="109">
        <v>5.0193548387096776</v>
      </c>
      <c r="J138" s="109">
        <v>0</v>
      </c>
      <c r="K138" s="109">
        <v>16.504329004329005</v>
      </c>
      <c r="L138" s="109">
        <v>52.424242424242429</v>
      </c>
      <c r="M138" s="109">
        <v>0</v>
      </c>
      <c r="N138" s="109">
        <v>0</v>
      </c>
      <c r="O138" s="109">
        <v>0</v>
      </c>
      <c r="P138" s="109">
        <v>1.43</v>
      </c>
      <c r="Q138" s="109">
        <v>8.841308475985862</v>
      </c>
      <c r="R138" s="109">
        <v>0</v>
      </c>
      <c r="S138" s="109">
        <v>0</v>
      </c>
      <c r="T138" s="109">
        <v>0</v>
      </c>
      <c r="U138" s="109">
        <v>0</v>
      </c>
      <c r="V138" s="109">
        <v>0</v>
      </c>
      <c r="W138" s="109">
        <v>42</v>
      </c>
      <c r="X138" s="109">
        <v>0</v>
      </c>
      <c r="Y138" s="109">
        <v>0</v>
      </c>
      <c r="Z138" s="109">
        <v>40.887417218543042</v>
      </c>
      <c r="AA138" s="109">
        <v>0</v>
      </c>
      <c r="AB138" s="109">
        <v>31.383233390569277</v>
      </c>
      <c r="AC138" s="109">
        <v>0</v>
      </c>
      <c r="AD138" s="109">
        <v>0</v>
      </c>
      <c r="AE138" s="109">
        <v>0</v>
      </c>
      <c r="AF138" s="109">
        <v>0</v>
      </c>
      <c r="AG138" s="109">
        <v>35.642732919254662</v>
      </c>
      <c r="AH138" s="109">
        <v>23.362499999999997</v>
      </c>
      <c r="AI138" s="109">
        <v>0</v>
      </c>
      <c r="AJ138" s="109">
        <v>14.03974247864306</v>
      </c>
      <c r="AK138" s="109">
        <v>0</v>
      </c>
      <c r="AL138" s="109">
        <v>1.39</v>
      </c>
      <c r="AM138" s="109">
        <v>2.02</v>
      </c>
      <c r="AN138" s="109">
        <v>3.91</v>
      </c>
      <c r="AO138" s="109">
        <v>1.38</v>
      </c>
      <c r="AP138" s="109">
        <v>15.268286027736366</v>
      </c>
      <c r="AQ138" s="109">
        <v>0</v>
      </c>
      <c r="AR138" s="185">
        <v>0</v>
      </c>
      <c r="AS138" s="109"/>
      <c r="AT138" s="184">
        <v>134</v>
      </c>
      <c r="AU138" s="109">
        <f>CO138*POLICY!$K135</f>
        <v>18.946276357110811</v>
      </c>
      <c r="AV138" s="109">
        <f>CP138*POLICY!$K135</f>
        <v>45.568187955711586</v>
      </c>
      <c r="AW138" s="109">
        <f>CQ138*POLICY!$K135</f>
        <v>0</v>
      </c>
      <c r="AX138" s="109">
        <f>CR138*POLICY!$K135</f>
        <v>0</v>
      </c>
      <c r="AY138" s="109">
        <f>CS138*POLICY!$K135</f>
        <v>0</v>
      </c>
      <c r="AZ138" s="109">
        <f>CT138*POLICY!$K135</f>
        <v>5.0193548387096776</v>
      </c>
      <c r="BA138" s="109">
        <f>CU138*POLICY!$K135</f>
        <v>0</v>
      </c>
      <c r="BB138" s="109">
        <f>CV138*POLICY!$K135</f>
        <v>16.504329004329005</v>
      </c>
      <c r="BC138" s="109">
        <f>CW138*POLICY!$K135</f>
        <v>52.424242424242429</v>
      </c>
      <c r="BD138" s="109">
        <f>CX138*POLICY!$K135</f>
        <v>0</v>
      </c>
      <c r="BE138" s="109">
        <f>CY138*POLICY!$K135</f>
        <v>0</v>
      </c>
      <c r="BF138" s="109">
        <f>CZ138*POLICY!$K135</f>
        <v>0</v>
      </c>
      <c r="BG138" s="109">
        <f>DA138*POLICY!$K135</f>
        <v>1.43</v>
      </c>
      <c r="BH138" s="109">
        <f>DB138*POLICY!$K135</f>
        <v>8.841308475985862</v>
      </c>
      <c r="BI138" s="109">
        <f>DC138*POLICY!$K135</f>
        <v>0</v>
      </c>
      <c r="BJ138" s="109">
        <f>DD138*POLICY!$K135</f>
        <v>0</v>
      </c>
      <c r="BK138" s="109">
        <f>DE138*POLICY!$K135</f>
        <v>0</v>
      </c>
      <c r="BL138" s="109">
        <f>DF138*POLICY!$K135</f>
        <v>0</v>
      </c>
      <c r="BM138" s="109">
        <f>DG138*POLICY!$K135</f>
        <v>0</v>
      </c>
      <c r="BN138" s="109">
        <f>DH138*POLICY!$K135</f>
        <v>42</v>
      </c>
      <c r="BO138" s="109">
        <f>DI138*POLICY!$K135</f>
        <v>0</v>
      </c>
      <c r="BP138" s="109">
        <f>DJ138*POLICY!$K135</f>
        <v>0</v>
      </c>
      <c r="BQ138" s="109">
        <f>DK138*POLICY!$K135</f>
        <v>40.887417218543042</v>
      </c>
      <c r="BR138" s="109">
        <f>DL138*POLICY!$K135</f>
        <v>0</v>
      </c>
      <c r="BS138" s="109">
        <f>DM138*POLICY!$K135</f>
        <v>31.383233390569277</v>
      </c>
      <c r="BT138" s="109">
        <f>DN138*POLICY!$K135</f>
        <v>0</v>
      </c>
      <c r="BU138" s="109">
        <f>DO138*POLICY!$K135</f>
        <v>0</v>
      </c>
      <c r="BV138" s="109">
        <f>DP138*POLICY!$K135</f>
        <v>0</v>
      </c>
      <c r="BW138" s="109">
        <f>DQ138*POLICY!$K135</f>
        <v>0</v>
      </c>
      <c r="BX138" s="109">
        <f>DR138*POLICY!$K135</f>
        <v>35.642732919254662</v>
      </c>
      <c r="BY138" s="109">
        <f>DS138*POLICY!$K135</f>
        <v>23.362499999999997</v>
      </c>
      <c r="BZ138" s="109">
        <f>DT138*POLICY!$K135</f>
        <v>0</v>
      </c>
      <c r="CA138" s="109">
        <f>DU138*POLICY!$K135</f>
        <v>14.03974247864306</v>
      </c>
      <c r="CB138" s="109">
        <f>DV138*POLICY!$K135</f>
        <v>0</v>
      </c>
      <c r="CC138" s="109">
        <f>DW138*POLICY!$K135</f>
        <v>1.39</v>
      </c>
      <c r="CD138" s="109">
        <f>DX138*POLICY!$K135</f>
        <v>2.02</v>
      </c>
      <c r="CE138" s="109">
        <f>DY138*POLICY!$K135</f>
        <v>3.91</v>
      </c>
      <c r="CF138" s="109">
        <f>DZ138*POLICY!$K135</f>
        <v>1.38</v>
      </c>
      <c r="CG138" s="109">
        <f>EA138*POLICY!$K135</f>
        <v>15.268286027736366</v>
      </c>
      <c r="CH138" s="109">
        <f>EB138*POLICY!$K135</f>
        <v>0</v>
      </c>
      <c r="CI138" s="185">
        <f>EC138*POLICY!$K135</f>
        <v>0</v>
      </c>
      <c r="CJ138" s="109"/>
      <c r="CK138" t="s">
        <v>385</v>
      </c>
      <c r="CL138" s="14" t="s">
        <v>189</v>
      </c>
      <c r="CM138" s="22">
        <v>18</v>
      </c>
      <c r="CN138" s="23">
        <v>134</v>
      </c>
      <c r="CO138" s="191">
        <v>18.946276357110811</v>
      </c>
      <c r="CP138" s="191">
        <v>45.568187955711586</v>
      </c>
      <c r="CQ138" s="191">
        <v>0</v>
      </c>
      <c r="CR138" s="191">
        <v>0</v>
      </c>
      <c r="CS138" s="191">
        <v>0</v>
      </c>
      <c r="CT138" s="191">
        <v>5.0193548387096776</v>
      </c>
      <c r="CU138" s="191">
        <v>0</v>
      </c>
      <c r="CV138" s="191">
        <v>16.504329004329005</v>
      </c>
      <c r="CW138" s="191">
        <v>52.424242424242429</v>
      </c>
      <c r="CX138" s="191">
        <v>0</v>
      </c>
      <c r="CY138" s="191">
        <v>0</v>
      </c>
      <c r="CZ138" s="191">
        <v>0</v>
      </c>
      <c r="DA138" s="200">
        <v>1.43</v>
      </c>
      <c r="DB138" s="191">
        <v>8.841308475985862</v>
      </c>
      <c r="DC138" s="191">
        <v>0</v>
      </c>
      <c r="DD138" s="191">
        <v>0</v>
      </c>
      <c r="DE138" s="191">
        <v>0</v>
      </c>
      <c r="DF138" s="191">
        <v>0</v>
      </c>
      <c r="DG138" s="191">
        <v>0</v>
      </c>
      <c r="DH138" s="191">
        <v>42</v>
      </c>
      <c r="DI138" s="191">
        <v>0</v>
      </c>
      <c r="DJ138" s="191">
        <v>0</v>
      </c>
      <c r="DK138" s="191">
        <v>40.887417218543042</v>
      </c>
      <c r="DL138" s="191">
        <v>0</v>
      </c>
      <c r="DM138" s="191">
        <v>31.383233390569277</v>
      </c>
      <c r="DN138" s="191">
        <v>0</v>
      </c>
      <c r="DO138" s="191">
        <v>0</v>
      </c>
      <c r="DP138" s="191">
        <v>0</v>
      </c>
      <c r="DQ138" s="191">
        <v>0</v>
      </c>
      <c r="DR138" s="191">
        <v>35.642732919254662</v>
      </c>
      <c r="DS138" s="200">
        <v>23.362499999999997</v>
      </c>
      <c r="DT138" s="191">
        <v>0</v>
      </c>
      <c r="DU138" s="191">
        <v>14.03974247864306</v>
      </c>
      <c r="DV138" s="191">
        <v>0</v>
      </c>
      <c r="DW138" s="200">
        <v>1.39</v>
      </c>
      <c r="DX138" s="200">
        <v>2.02</v>
      </c>
      <c r="DY138" s="200">
        <v>3.91</v>
      </c>
      <c r="DZ138" s="200">
        <v>1.38</v>
      </c>
      <c r="EA138" s="191">
        <v>15.268286027736366</v>
      </c>
      <c r="EB138" s="191">
        <v>0</v>
      </c>
      <c r="EC138" s="191">
        <v>0</v>
      </c>
    </row>
    <row r="139" spans="1:133" x14ac:dyDescent="0.2">
      <c r="A139" s="69"/>
      <c r="B139" s="62"/>
      <c r="C139" s="110">
        <v>135</v>
      </c>
      <c r="D139" s="109">
        <v>0</v>
      </c>
      <c r="E139" s="109">
        <v>0</v>
      </c>
      <c r="F139" s="109">
        <v>0</v>
      </c>
      <c r="G139" s="109">
        <v>0</v>
      </c>
      <c r="H139" s="109">
        <v>27.588507087744482</v>
      </c>
      <c r="I139" s="109">
        <v>0</v>
      </c>
      <c r="J139" s="109">
        <v>0</v>
      </c>
      <c r="K139" s="109">
        <v>0</v>
      </c>
      <c r="L139" s="109">
        <v>0</v>
      </c>
      <c r="M139" s="109">
        <v>16.424915953545231</v>
      </c>
      <c r="N139" s="109">
        <v>69.281156827668454</v>
      </c>
      <c r="O139" s="109">
        <v>149.70850946263295</v>
      </c>
      <c r="P139" s="109">
        <v>1.43</v>
      </c>
      <c r="Q139" s="109">
        <v>5.0835014656058473</v>
      </c>
      <c r="R139" s="109">
        <v>306.12487179487181</v>
      </c>
      <c r="S139" s="109">
        <v>0</v>
      </c>
      <c r="T139" s="109">
        <v>36.295276259866426</v>
      </c>
      <c r="U139" s="109">
        <v>41.625</v>
      </c>
      <c r="V139" s="109">
        <v>46.301587301587304</v>
      </c>
      <c r="W139" s="109">
        <v>0</v>
      </c>
      <c r="X139" s="109">
        <v>33.186919970874428</v>
      </c>
      <c r="Y139" s="109">
        <v>75.319642857142867</v>
      </c>
      <c r="Z139" s="109">
        <v>0</v>
      </c>
      <c r="AA139" s="109">
        <v>12.717138978535935</v>
      </c>
      <c r="AB139" s="109">
        <v>99.105769230769226</v>
      </c>
      <c r="AC139" s="109">
        <v>0</v>
      </c>
      <c r="AD139" s="109">
        <v>46.575474405654319</v>
      </c>
      <c r="AE139" s="109">
        <v>107.3177570093458</v>
      </c>
      <c r="AF139" s="109">
        <v>4.6599999999999993</v>
      </c>
      <c r="AG139" s="109">
        <v>31.838333333333331</v>
      </c>
      <c r="AH139" s="109">
        <v>23.362499999999997</v>
      </c>
      <c r="AI139" s="109">
        <v>36.950350877192982</v>
      </c>
      <c r="AJ139" s="109">
        <v>0</v>
      </c>
      <c r="AK139" s="109">
        <v>58.492482269503547</v>
      </c>
      <c r="AL139" s="109">
        <v>1.39</v>
      </c>
      <c r="AM139" s="109">
        <v>2.02</v>
      </c>
      <c r="AN139" s="109">
        <v>3.91</v>
      </c>
      <c r="AO139" s="109">
        <v>1.38</v>
      </c>
      <c r="AP139" s="109">
        <v>50.844169593322135</v>
      </c>
      <c r="AQ139" s="109">
        <v>116.46606060606061</v>
      </c>
      <c r="AR139" s="185">
        <v>27.46157068062827</v>
      </c>
      <c r="AS139" s="109"/>
      <c r="AT139" s="184">
        <v>135</v>
      </c>
      <c r="AU139" s="109">
        <f>CO139*POLICY!$K136</f>
        <v>0</v>
      </c>
      <c r="AV139" s="109">
        <f>CP139*POLICY!$K136</f>
        <v>0</v>
      </c>
      <c r="AW139" s="109">
        <f>CQ139*POLICY!$K136</f>
        <v>0</v>
      </c>
      <c r="AX139" s="109">
        <f>CR139*POLICY!$K136</f>
        <v>0</v>
      </c>
      <c r="AY139" s="109">
        <f>CS139*POLICY!$K136</f>
        <v>27.588507087744482</v>
      </c>
      <c r="AZ139" s="109">
        <f>CT139*POLICY!$K136</f>
        <v>0</v>
      </c>
      <c r="BA139" s="109">
        <f>CU139*POLICY!$K136</f>
        <v>0</v>
      </c>
      <c r="BB139" s="109">
        <f>CV139*POLICY!$K136</f>
        <v>0</v>
      </c>
      <c r="BC139" s="109">
        <f>CW139*POLICY!$K136</f>
        <v>0</v>
      </c>
      <c r="BD139" s="109">
        <f>CX139*POLICY!$K136</f>
        <v>16.424915953545231</v>
      </c>
      <c r="BE139" s="109">
        <f>CY139*POLICY!$K136</f>
        <v>69.281156827668454</v>
      </c>
      <c r="BF139" s="109">
        <f>CZ139*POLICY!$K136</f>
        <v>149.70850946263295</v>
      </c>
      <c r="BG139" s="109">
        <f>DA139*POLICY!$K136</f>
        <v>1.43</v>
      </c>
      <c r="BH139" s="109">
        <f>DB139*POLICY!$K136</f>
        <v>5.0835014656058473</v>
      </c>
      <c r="BI139" s="109">
        <f>DC139*POLICY!$K136</f>
        <v>306.12487179487181</v>
      </c>
      <c r="BJ139" s="109">
        <f>DD139*POLICY!$K136</f>
        <v>0</v>
      </c>
      <c r="BK139" s="109">
        <f>DE139*POLICY!$K136</f>
        <v>36.295276259866426</v>
      </c>
      <c r="BL139" s="109">
        <f>DF139*POLICY!$K136</f>
        <v>41.625</v>
      </c>
      <c r="BM139" s="109">
        <f>DG139*POLICY!$K136</f>
        <v>46.301587301587304</v>
      </c>
      <c r="BN139" s="109">
        <f>DH139*POLICY!$K136</f>
        <v>0</v>
      </c>
      <c r="BO139" s="109">
        <f>DI139*POLICY!$K136</f>
        <v>33.186919970874428</v>
      </c>
      <c r="BP139" s="109">
        <f>DJ139*POLICY!$K136</f>
        <v>75.319642857142867</v>
      </c>
      <c r="BQ139" s="109">
        <f>DK139*POLICY!$K136</f>
        <v>0</v>
      </c>
      <c r="BR139" s="109">
        <f>DL139*POLICY!$K136</f>
        <v>12.717138978535935</v>
      </c>
      <c r="BS139" s="109">
        <f>DM139*POLICY!$K136</f>
        <v>99.105769230769226</v>
      </c>
      <c r="BT139" s="109">
        <f>DN139*POLICY!$K136</f>
        <v>0</v>
      </c>
      <c r="BU139" s="109">
        <f>DO139*POLICY!$K136</f>
        <v>46.575474405654319</v>
      </c>
      <c r="BV139" s="109">
        <f>DP139*POLICY!$K136</f>
        <v>107.3177570093458</v>
      </c>
      <c r="BW139" s="109">
        <f>DQ139*POLICY!$K136</f>
        <v>4.6599999999999993</v>
      </c>
      <c r="BX139" s="109">
        <f>DR139*POLICY!$K136</f>
        <v>31.838333333333331</v>
      </c>
      <c r="BY139" s="109">
        <f>DS139*POLICY!$K136</f>
        <v>23.362499999999997</v>
      </c>
      <c r="BZ139" s="109">
        <f>DT139*POLICY!$K136</f>
        <v>36.950350877192982</v>
      </c>
      <c r="CA139" s="109">
        <f>DU139*POLICY!$K136</f>
        <v>0</v>
      </c>
      <c r="CB139" s="109">
        <f>DV139*POLICY!$K136</f>
        <v>58.492482269503547</v>
      </c>
      <c r="CC139" s="109">
        <f>DW139*POLICY!$K136</f>
        <v>1.39</v>
      </c>
      <c r="CD139" s="109">
        <f>DX139*POLICY!$K136</f>
        <v>2.02</v>
      </c>
      <c r="CE139" s="109">
        <f>DY139*POLICY!$K136</f>
        <v>3.91</v>
      </c>
      <c r="CF139" s="109">
        <f>DZ139*POLICY!$K136</f>
        <v>1.38</v>
      </c>
      <c r="CG139" s="109">
        <f>EA139*POLICY!$K136</f>
        <v>50.844169593322135</v>
      </c>
      <c r="CH139" s="109">
        <f>EB139*POLICY!$K136</f>
        <v>116.46606060606061</v>
      </c>
      <c r="CI139" s="185">
        <f>EC139*POLICY!$K136</f>
        <v>27.46157068062827</v>
      </c>
      <c r="CJ139" s="109"/>
      <c r="CK139" t="s">
        <v>383</v>
      </c>
      <c r="CL139" s="14" t="s">
        <v>188</v>
      </c>
      <c r="CM139" s="22">
        <v>18</v>
      </c>
      <c r="CN139" s="23">
        <v>135</v>
      </c>
      <c r="CO139" s="191">
        <v>0</v>
      </c>
      <c r="CP139" s="191">
        <v>0</v>
      </c>
      <c r="CQ139" s="191">
        <v>0</v>
      </c>
      <c r="CR139" s="191">
        <v>0</v>
      </c>
      <c r="CS139" s="191">
        <v>27.588507087744482</v>
      </c>
      <c r="CT139" s="191">
        <v>0</v>
      </c>
      <c r="CU139" s="191">
        <v>0</v>
      </c>
      <c r="CV139" s="191">
        <v>0</v>
      </c>
      <c r="CW139" s="191">
        <v>0</v>
      </c>
      <c r="CX139" s="191">
        <v>16.424915953545231</v>
      </c>
      <c r="CY139" s="191">
        <v>69.281156827668454</v>
      </c>
      <c r="CZ139" s="191">
        <v>149.70850946263295</v>
      </c>
      <c r="DA139" s="200">
        <v>1.43</v>
      </c>
      <c r="DB139" s="191">
        <v>5.0835014656058473</v>
      </c>
      <c r="DC139" s="191">
        <v>306.12487179487181</v>
      </c>
      <c r="DD139" s="191">
        <v>0</v>
      </c>
      <c r="DE139" s="191">
        <v>36.295276259866426</v>
      </c>
      <c r="DF139" s="191">
        <v>41.625</v>
      </c>
      <c r="DG139" s="191">
        <v>46.301587301587304</v>
      </c>
      <c r="DH139" s="191">
        <v>0</v>
      </c>
      <c r="DI139" s="191">
        <v>33.186919970874428</v>
      </c>
      <c r="DJ139" s="191">
        <v>75.319642857142867</v>
      </c>
      <c r="DK139" s="191">
        <v>0</v>
      </c>
      <c r="DL139" s="191">
        <v>12.717138978535935</v>
      </c>
      <c r="DM139" s="191">
        <v>99.105769230769226</v>
      </c>
      <c r="DN139" s="191">
        <v>0</v>
      </c>
      <c r="DO139" s="191">
        <v>46.575474405654319</v>
      </c>
      <c r="DP139" s="191">
        <v>107.3177570093458</v>
      </c>
      <c r="DQ139" s="191">
        <v>4.6599999999999993</v>
      </c>
      <c r="DR139" s="191">
        <v>31.838333333333331</v>
      </c>
      <c r="DS139" s="200">
        <v>23.362499999999997</v>
      </c>
      <c r="DT139" s="191">
        <v>36.950350877192982</v>
      </c>
      <c r="DU139" s="191">
        <v>0</v>
      </c>
      <c r="DV139" s="191">
        <v>58.492482269503547</v>
      </c>
      <c r="DW139" s="200">
        <v>1.39</v>
      </c>
      <c r="DX139" s="200">
        <v>2.02</v>
      </c>
      <c r="DY139" s="200">
        <v>3.91</v>
      </c>
      <c r="DZ139" s="200">
        <v>1.38</v>
      </c>
      <c r="EA139" s="191">
        <v>50.844169593322135</v>
      </c>
      <c r="EB139" s="191">
        <v>116.46606060606061</v>
      </c>
      <c r="EC139" s="191">
        <v>27.46157068062827</v>
      </c>
    </row>
    <row r="140" spans="1:133" x14ac:dyDescent="0.2">
      <c r="A140" s="69"/>
      <c r="B140" s="62"/>
      <c r="C140" s="110">
        <v>136</v>
      </c>
      <c r="D140" s="109">
        <v>0</v>
      </c>
      <c r="E140" s="109">
        <v>0</v>
      </c>
      <c r="F140" s="109">
        <v>0</v>
      </c>
      <c r="G140" s="109">
        <v>0</v>
      </c>
      <c r="H140" s="109">
        <v>27.588507087744482</v>
      </c>
      <c r="I140" s="109">
        <v>0</v>
      </c>
      <c r="J140" s="109">
        <v>0</v>
      </c>
      <c r="K140" s="109">
        <v>0</v>
      </c>
      <c r="L140" s="109">
        <v>0</v>
      </c>
      <c r="M140" s="109">
        <v>16.424915953545231</v>
      </c>
      <c r="N140" s="109">
        <v>69.281156827668454</v>
      </c>
      <c r="O140" s="109">
        <v>149.70850946263295</v>
      </c>
      <c r="P140" s="109">
        <v>1.43</v>
      </c>
      <c r="Q140" s="109">
        <v>5.0835014656058473</v>
      </c>
      <c r="R140" s="109">
        <v>306.12487179487181</v>
      </c>
      <c r="S140" s="109">
        <v>0</v>
      </c>
      <c r="T140" s="109">
        <v>36.295276259866426</v>
      </c>
      <c r="U140" s="109">
        <v>41.625</v>
      </c>
      <c r="V140" s="109">
        <v>46.301587301587304</v>
      </c>
      <c r="W140" s="109">
        <v>0</v>
      </c>
      <c r="X140" s="109">
        <v>33.186919970874428</v>
      </c>
      <c r="Y140" s="109">
        <v>75.319642857142867</v>
      </c>
      <c r="Z140" s="109">
        <v>0</v>
      </c>
      <c r="AA140" s="109">
        <v>12.717138978535935</v>
      </c>
      <c r="AB140" s="109">
        <v>99.105769230769226</v>
      </c>
      <c r="AC140" s="109">
        <v>0</v>
      </c>
      <c r="AD140" s="109">
        <v>46.575474405654319</v>
      </c>
      <c r="AE140" s="109">
        <v>107.3177570093458</v>
      </c>
      <c r="AF140" s="109">
        <v>4.6599999999999993</v>
      </c>
      <c r="AG140" s="109">
        <v>31.838333333333331</v>
      </c>
      <c r="AH140" s="109">
        <v>23.362499999999997</v>
      </c>
      <c r="AI140" s="109">
        <v>36.950350877192982</v>
      </c>
      <c r="AJ140" s="109">
        <v>0</v>
      </c>
      <c r="AK140" s="109">
        <v>58.492482269503547</v>
      </c>
      <c r="AL140" s="109">
        <v>1.39</v>
      </c>
      <c r="AM140" s="109">
        <v>2.02</v>
      </c>
      <c r="AN140" s="109">
        <v>3.91</v>
      </c>
      <c r="AO140" s="109">
        <v>1.38</v>
      </c>
      <c r="AP140" s="109">
        <v>50.844169593322135</v>
      </c>
      <c r="AQ140" s="109">
        <v>116.46606060606061</v>
      </c>
      <c r="AR140" s="185">
        <v>27.46157068062827</v>
      </c>
      <c r="AS140" s="109"/>
      <c r="AT140" s="184">
        <v>136</v>
      </c>
      <c r="AU140" s="109">
        <f>CO140*POLICY!$K137</f>
        <v>0</v>
      </c>
      <c r="AV140" s="109">
        <f>CP140*POLICY!$K137</f>
        <v>0</v>
      </c>
      <c r="AW140" s="109">
        <f>CQ140*POLICY!$K137</f>
        <v>0</v>
      </c>
      <c r="AX140" s="109">
        <f>CR140*POLICY!$K137</f>
        <v>0</v>
      </c>
      <c r="AY140" s="109">
        <f>CS140*POLICY!$K137</f>
        <v>27.588507087744482</v>
      </c>
      <c r="AZ140" s="109">
        <f>CT140*POLICY!$K137</f>
        <v>0</v>
      </c>
      <c r="BA140" s="109">
        <f>CU140*POLICY!$K137</f>
        <v>0</v>
      </c>
      <c r="BB140" s="109">
        <f>CV140*POLICY!$K137</f>
        <v>0</v>
      </c>
      <c r="BC140" s="109">
        <f>CW140*POLICY!$K137</f>
        <v>0</v>
      </c>
      <c r="BD140" s="109">
        <f>CX140*POLICY!$K137</f>
        <v>16.424915953545231</v>
      </c>
      <c r="BE140" s="109">
        <f>CY140*POLICY!$K137</f>
        <v>69.281156827668454</v>
      </c>
      <c r="BF140" s="109">
        <f>CZ140*POLICY!$K137</f>
        <v>149.70850946263295</v>
      </c>
      <c r="BG140" s="109">
        <f>DA140*POLICY!$K137</f>
        <v>1.43</v>
      </c>
      <c r="BH140" s="109">
        <f>DB140*POLICY!$K137</f>
        <v>5.0835014656058473</v>
      </c>
      <c r="BI140" s="109">
        <f>DC140*POLICY!$K137</f>
        <v>306.12487179487181</v>
      </c>
      <c r="BJ140" s="109">
        <f>DD140*POLICY!$K137</f>
        <v>0</v>
      </c>
      <c r="BK140" s="109">
        <f>DE140*POLICY!$K137</f>
        <v>36.295276259866426</v>
      </c>
      <c r="BL140" s="109">
        <f>DF140*POLICY!$K137</f>
        <v>41.625</v>
      </c>
      <c r="BM140" s="109">
        <f>DG140*POLICY!$K137</f>
        <v>46.301587301587304</v>
      </c>
      <c r="BN140" s="109">
        <f>DH140*POLICY!$K137</f>
        <v>0</v>
      </c>
      <c r="BO140" s="109">
        <f>DI140*POLICY!$K137</f>
        <v>33.186919970874428</v>
      </c>
      <c r="BP140" s="109">
        <f>DJ140*POLICY!$K137</f>
        <v>75.319642857142867</v>
      </c>
      <c r="BQ140" s="109">
        <f>DK140*POLICY!$K137</f>
        <v>0</v>
      </c>
      <c r="BR140" s="109">
        <f>DL140*POLICY!$K137</f>
        <v>12.717138978535935</v>
      </c>
      <c r="BS140" s="109">
        <f>DM140*POLICY!$K137</f>
        <v>99.105769230769226</v>
      </c>
      <c r="BT140" s="109">
        <f>DN140*POLICY!$K137</f>
        <v>0</v>
      </c>
      <c r="BU140" s="109">
        <f>DO140*POLICY!$K137</f>
        <v>46.575474405654319</v>
      </c>
      <c r="BV140" s="109">
        <f>DP140*POLICY!$K137</f>
        <v>107.3177570093458</v>
      </c>
      <c r="BW140" s="109">
        <f>DQ140*POLICY!$K137</f>
        <v>4.6599999999999993</v>
      </c>
      <c r="BX140" s="109">
        <f>DR140*POLICY!$K137</f>
        <v>31.838333333333331</v>
      </c>
      <c r="BY140" s="109">
        <f>DS140*POLICY!$K137</f>
        <v>23.362499999999997</v>
      </c>
      <c r="BZ140" s="109">
        <f>DT140*POLICY!$K137</f>
        <v>36.950350877192982</v>
      </c>
      <c r="CA140" s="109">
        <f>DU140*POLICY!$K137</f>
        <v>0</v>
      </c>
      <c r="CB140" s="109">
        <f>DV140*POLICY!$K137</f>
        <v>58.492482269503547</v>
      </c>
      <c r="CC140" s="109">
        <f>DW140*POLICY!$K137</f>
        <v>1.39</v>
      </c>
      <c r="CD140" s="109">
        <f>DX140*POLICY!$K137</f>
        <v>2.02</v>
      </c>
      <c r="CE140" s="109">
        <f>DY140*POLICY!$K137</f>
        <v>3.91</v>
      </c>
      <c r="CF140" s="109">
        <f>DZ140*POLICY!$K137</f>
        <v>1.38</v>
      </c>
      <c r="CG140" s="109">
        <f>EA140*POLICY!$K137</f>
        <v>50.844169593322135</v>
      </c>
      <c r="CH140" s="109">
        <f>EB140*POLICY!$K137</f>
        <v>116.46606060606061</v>
      </c>
      <c r="CI140" s="185">
        <f>EC140*POLICY!$K137</f>
        <v>27.46157068062827</v>
      </c>
      <c r="CJ140" s="109"/>
      <c r="CK140" t="s">
        <v>385</v>
      </c>
      <c r="CL140" s="14" t="s">
        <v>188</v>
      </c>
      <c r="CM140" s="22">
        <v>18</v>
      </c>
      <c r="CN140" s="23">
        <v>136</v>
      </c>
      <c r="CO140" s="191">
        <v>0</v>
      </c>
      <c r="CP140" s="191">
        <v>0</v>
      </c>
      <c r="CQ140" s="191">
        <v>0</v>
      </c>
      <c r="CR140" s="191">
        <v>0</v>
      </c>
      <c r="CS140" s="191">
        <v>27.588507087744482</v>
      </c>
      <c r="CT140" s="191">
        <v>0</v>
      </c>
      <c r="CU140" s="191">
        <v>0</v>
      </c>
      <c r="CV140" s="191">
        <v>0</v>
      </c>
      <c r="CW140" s="191">
        <v>0</v>
      </c>
      <c r="CX140" s="191">
        <v>16.424915953545231</v>
      </c>
      <c r="CY140" s="191">
        <v>69.281156827668454</v>
      </c>
      <c r="CZ140" s="191">
        <v>149.70850946263295</v>
      </c>
      <c r="DA140" s="200">
        <v>1.43</v>
      </c>
      <c r="DB140" s="191">
        <v>5.0835014656058473</v>
      </c>
      <c r="DC140" s="191">
        <v>306.12487179487181</v>
      </c>
      <c r="DD140" s="191">
        <v>0</v>
      </c>
      <c r="DE140" s="191">
        <v>36.295276259866426</v>
      </c>
      <c r="DF140" s="191">
        <v>41.625</v>
      </c>
      <c r="DG140" s="191">
        <v>46.301587301587304</v>
      </c>
      <c r="DH140" s="191">
        <v>0</v>
      </c>
      <c r="DI140" s="191">
        <v>33.186919970874428</v>
      </c>
      <c r="DJ140" s="191">
        <v>75.319642857142867</v>
      </c>
      <c r="DK140" s="191">
        <v>0</v>
      </c>
      <c r="DL140" s="191">
        <v>12.717138978535935</v>
      </c>
      <c r="DM140" s="191">
        <v>99.105769230769226</v>
      </c>
      <c r="DN140" s="191">
        <v>0</v>
      </c>
      <c r="DO140" s="191">
        <v>46.575474405654319</v>
      </c>
      <c r="DP140" s="191">
        <v>107.3177570093458</v>
      </c>
      <c r="DQ140" s="191">
        <v>4.6599999999999993</v>
      </c>
      <c r="DR140" s="191">
        <v>31.838333333333331</v>
      </c>
      <c r="DS140" s="200">
        <v>23.362499999999997</v>
      </c>
      <c r="DT140" s="191">
        <v>36.950350877192982</v>
      </c>
      <c r="DU140" s="191">
        <v>0</v>
      </c>
      <c r="DV140" s="191">
        <v>58.492482269503547</v>
      </c>
      <c r="DW140" s="200">
        <v>1.39</v>
      </c>
      <c r="DX140" s="200">
        <v>2.02</v>
      </c>
      <c r="DY140" s="200">
        <v>3.91</v>
      </c>
      <c r="DZ140" s="200">
        <v>1.38</v>
      </c>
      <c r="EA140" s="191">
        <v>50.844169593322135</v>
      </c>
      <c r="EB140" s="191">
        <v>116.46606060606061</v>
      </c>
      <c r="EC140" s="191">
        <v>27.46157068062827</v>
      </c>
    </row>
    <row r="141" spans="1:133" x14ac:dyDescent="0.2">
      <c r="A141" s="69"/>
      <c r="B141" s="62"/>
      <c r="C141" s="110">
        <v>137</v>
      </c>
      <c r="D141" s="109">
        <v>17.66611111111111</v>
      </c>
      <c r="E141" s="109">
        <v>62.173913043478258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12.209</v>
      </c>
      <c r="L141" s="109">
        <v>0</v>
      </c>
      <c r="M141" s="109">
        <v>0</v>
      </c>
      <c r="N141" s="109">
        <v>0</v>
      </c>
      <c r="O141" s="109">
        <v>0</v>
      </c>
      <c r="P141" s="109">
        <v>1.43</v>
      </c>
      <c r="Q141" s="109">
        <v>3.9744520259091454</v>
      </c>
      <c r="R141" s="109">
        <v>0</v>
      </c>
      <c r="S141" s="109">
        <v>18</v>
      </c>
      <c r="T141" s="109">
        <v>0</v>
      </c>
      <c r="U141" s="109">
        <v>38</v>
      </c>
      <c r="V141" s="109">
        <v>0</v>
      </c>
      <c r="W141" s="109">
        <v>57.751615090087931</v>
      </c>
      <c r="X141" s="109">
        <v>19.516129032258064</v>
      </c>
      <c r="Y141" s="109">
        <v>0</v>
      </c>
      <c r="Z141" s="109">
        <v>30.584733410049864</v>
      </c>
      <c r="AA141" s="109">
        <v>0</v>
      </c>
      <c r="AB141" s="109">
        <v>32.761723506779724</v>
      </c>
      <c r="AC141" s="109">
        <v>0</v>
      </c>
      <c r="AD141" s="109">
        <v>15.278838797814208</v>
      </c>
      <c r="AE141" s="109">
        <v>0</v>
      </c>
      <c r="AF141" s="109">
        <v>4.5339285714285715</v>
      </c>
      <c r="AG141" s="109">
        <v>15.336857142857141</v>
      </c>
      <c r="AH141" s="109">
        <v>23.362499999999997</v>
      </c>
      <c r="AI141" s="109">
        <v>144.9521168036004</v>
      </c>
      <c r="AJ141" s="109">
        <v>5.5441838390114251</v>
      </c>
      <c r="AK141" s="109">
        <v>51.896370235934661</v>
      </c>
      <c r="AL141" s="109">
        <v>1.39</v>
      </c>
      <c r="AM141" s="109">
        <v>2.02</v>
      </c>
      <c r="AN141" s="109">
        <v>3.91</v>
      </c>
      <c r="AO141" s="109">
        <v>1.38</v>
      </c>
      <c r="AP141" s="109">
        <v>11.964426517713662</v>
      </c>
      <c r="AQ141" s="109">
        <v>35.972222222222221</v>
      </c>
      <c r="AR141" s="185">
        <v>13.090945467422097</v>
      </c>
      <c r="AS141" s="109"/>
      <c r="AT141" s="184">
        <v>137</v>
      </c>
      <c r="AU141" s="109">
        <f>CO141*POLICY!$K138</f>
        <v>17.66611111111111</v>
      </c>
      <c r="AV141" s="109">
        <f>CP141*POLICY!$K138</f>
        <v>62.173913043478258</v>
      </c>
      <c r="AW141" s="109">
        <f>CQ141*POLICY!$K138</f>
        <v>0</v>
      </c>
      <c r="AX141" s="109">
        <f>CR141*POLICY!$K138</f>
        <v>0</v>
      </c>
      <c r="AY141" s="109">
        <f>CS141*POLICY!$K138</f>
        <v>0</v>
      </c>
      <c r="AZ141" s="109">
        <f>CT141*POLICY!$K138</f>
        <v>0</v>
      </c>
      <c r="BA141" s="109">
        <f>CU141*POLICY!$K138</f>
        <v>0</v>
      </c>
      <c r="BB141" s="109">
        <f>CV141*POLICY!$K138</f>
        <v>12.209</v>
      </c>
      <c r="BC141" s="109">
        <f>CW141*POLICY!$K138</f>
        <v>0</v>
      </c>
      <c r="BD141" s="109">
        <f>CX141*POLICY!$K138</f>
        <v>0</v>
      </c>
      <c r="BE141" s="109">
        <f>CY141*POLICY!$K138</f>
        <v>0</v>
      </c>
      <c r="BF141" s="109">
        <f>CZ141*POLICY!$K138</f>
        <v>0</v>
      </c>
      <c r="BG141" s="109">
        <f>DA141*POLICY!$K138</f>
        <v>1.43</v>
      </c>
      <c r="BH141" s="109">
        <f>DB141*POLICY!$K138</f>
        <v>3.9744520259091454</v>
      </c>
      <c r="BI141" s="109">
        <f>DC141*POLICY!$K138</f>
        <v>0</v>
      </c>
      <c r="BJ141" s="109">
        <f>DD141*POLICY!$K138</f>
        <v>18</v>
      </c>
      <c r="BK141" s="109">
        <f>DE141*POLICY!$K138</f>
        <v>0</v>
      </c>
      <c r="BL141" s="109">
        <f>DF141*POLICY!$K138</f>
        <v>38</v>
      </c>
      <c r="BM141" s="109">
        <f>DG141*POLICY!$K138</f>
        <v>0</v>
      </c>
      <c r="BN141" s="109">
        <f>DH141*POLICY!$K138</f>
        <v>57.751615090087931</v>
      </c>
      <c r="BO141" s="109">
        <f>DI141*POLICY!$K138</f>
        <v>19.516129032258064</v>
      </c>
      <c r="BP141" s="109">
        <f>DJ141*POLICY!$K138</f>
        <v>0</v>
      </c>
      <c r="BQ141" s="109">
        <f>DK141*POLICY!$K138</f>
        <v>30.584733410049864</v>
      </c>
      <c r="BR141" s="109">
        <f>DL141*POLICY!$K138</f>
        <v>0</v>
      </c>
      <c r="BS141" s="109">
        <f>DM141*POLICY!$K138</f>
        <v>32.761723506779724</v>
      </c>
      <c r="BT141" s="109">
        <f>DN141*POLICY!$K138</f>
        <v>0</v>
      </c>
      <c r="BU141" s="109">
        <f>DO141*POLICY!$K138</f>
        <v>15.278838797814208</v>
      </c>
      <c r="BV141" s="109">
        <f>DP141*POLICY!$K138</f>
        <v>0</v>
      </c>
      <c r="BW141" s="109">
        <f>DQ141*POLICY!$K138</f>
        <v>4.5339285714285715</v>
      </c>
      <c r="BX141" s="109">
        <f>DR141*POLICY!$K138</f>
        <v>15.336857142857141</v>
      </c>
      <c r="BY141" s="109">
        <f>DS141*POLICY!$K138</f>
        <v>23.362499999999997</v>
      </c>
      <c r="BZ141" s="109">
        <f>DT141*POLICY!$K138</f>
        <v>144.9521168036004</v>
      </c>
      <c r="CA141" s="109">
        <f>DU141*POLICY!$K138</f>
        <v>5.5441838390114251</v>
      </c>
      <c r="CB141" s="109">
        <f>DV141*POLICY!$K138</f>
        <v>51.896370235934661</v>
      </c>
      <c r="CC141" s="109">
        <f>DW141*POLICY!$K138</f>
        <v>1.39</v>
      </c>
      <c r="CD141" s="109">
        <f>DX141*POLICY!$K138</f>
        <v>2.02</v>
      </c>
      <c r="CE141" s="109">
        <f>DY141*POLICY!$K138</f>
        <v>3.91</v>
      </c>
      <c r="CF141" s="109">
        <f>DZ141*POLICY!$K138</f>
        <v>1.38</v>
      </c>
      <c r="CG141" s="109">
        <f>EA141*POLICY!$K138</f>
        <v>11.964426517713662</v>
      </c>
      <c r="CH141" s="109">
        <f>EB141*POLICY!$K138</f>
        <v>35.972222222222221</v>
      </c>
      <c r="CI141" s="185">
        <f>EC141*POLICY!$K138</f>
        <v>13.090945467422097</v>
      </c>
      <c r="CJ141" s="109"/>
      <c r="CK141" t="s">
        <v>383</v>
      </c>
      <c r="CL141" s="14" t="s">
        <v>191</v>
      </c>
      <c r="CM141" s="22">
        <v>18</v>
      </c>
      <c r="CN141" s="23">
        <v>137</v>
      </c>
      <c r="CO141" s="191">
        <v>17.66611111111111</v>
      </c>
      <c r="CP141" s="191">
        <v>62.173913043478258</v>
      </c>
      <c r="CQ141" s="191">
        <v>0</v>
      </c>
      <c r="CR141" s="191">
        <v>0</v>
      </c>
      <c r="CS141" s="191">
        <v>0</v>
      </c>
      <c r="CT141" s="191">
        <v>0</v>
      </c>
      <c r="CU141" s="191">
        <v>0</v>
      </c>
      <c r="CV141" s="191">
        <v>12.209</v>
      </c>
      <c r="CW141" s="191">
        <v>0</v>
      </c>
      <c r="CX141" s="191">
        <v>0</v>
      </c>
      <c r="CY141" s="191">
        <v>0</v>
      </c>
      <c r="CZ141" s="191">
        <v>0</v>
      </c>
      <c r="DA141" s="200">
        <v>1.43</v>
      </c>
      <c r="DB141" s="191">
        <v>3.9744520259091454</v>
      </c>
      <c r="DC141" s="191">
        <v>0</v>
      </c>
      <c r="DD141" s="191">
        <v>18</v>
      </c>
      <c r="DE141" s="191">
        <v>0</v>
      </c>
      <c r="DF141" s="191">
        <v>38</v>
      </c>
      <c r="DG141" s="191">
        <v>0</v>
      </c>
      <c r="DH141" s="191">
        <v>57.751615090087931</v>
      </c>
      <c r="DI141" s="191">
        <v>19.516129032258064</v>
      </c>
      <c r="DJ141" s="191">
        <v>0</v>
      </c>
      <c r="DK141" s="191">
        <v>30.584733410049864</v>
      </c>
      <c r="DL141" s="191">
        <v>0</v>
      </c>
      <c r="DM141" s="191">
        <v>32.761723506779724</v>
      </c>
      <c r="DN141" s="191">
        <v>0</v>
      </c>
      <c r="DO141" s="191">
        <v>15.278838797814208</v>
      </c>
      <c r="DP141" s="191">
        <v>0</v>
      </c>
      <c r="DQ141" s="191">
        <v>4.5339285714285715</v>
      </c>
      <c r="DR141" s="191">
        <v>15.336857142857141</v>
      </c>
      <c r="DS141" s="200">
        <v>23.362499999999997</v>
      </c>
      <c r="DT141" s="191">
        <v>144.9521168036004</v>
      </c>
      <c r="DU141" s="191">
        <v>5.5441838390114251</v>
      </c>
      <c r="DV141" s="191">
        <v>51.896370235934661</v>
      </c>
      <c r="DW141" s="200">
        <v>1.39</v>
      </c>
      <c r="DX141" s="200">
        <v>2.02</v>
      </c>
      <c r="DY141" s="200">
        <v>3.91</v>
      </c>
      <c r="DZ141" s="200">
        <v>1.38</v>
      </c>
      <c r="EA141" s="191">
        <v>11.964426517713662</v>
      </c>
      <c r="EB141" s="191">
        <v>35.972222222222221</v>
      </c>
      <c r="EC141" s="191">
        <v>13.090945467422097</v>
      </c>
    </row>
    <row r="142" spans="1:133" x14ac:dyDescent="0.2">
      <c r="A142" s="69"/>
      <c r="B142" s="62"/>
      <c r="C142" s="110">
        <v>138</v>
      </c>
      <c r="D142" s="109">
        <v>17.66611111111111</v>
      </c>
      <c r="E142" s="109">
        <v>62.173913043478258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9">
        <v>12.209</v>
      </c>
      <c r="L142" s="109">
        <v>0</v>
      </c>
      <c r="M142" s="109">
        <v>0</v>
      </c>
      <c r="N142" s="109">
        <v>0</v>
      </c>
      <c r="O142" s="109">
        <v>0</v>
      </c>
      <c r="P142" s="109">
        <v>1.43</v>
      </c>
      <c r="Q142" s="109">
        <v>3.9744520259091454</v>
      </c>
      <c r="R142" s="109">
        <v>0</v>
      </c>
      <c r="S142" s="109">
        <v>18</v>
      </c>
      <c r="T142" s="109">
        <v>0</v>
      </c>
      <c r="U142" s="109">
        <v>38</v>
      </c>
      <c r="V142" s="109">
        <v>0</v>
      </c>
      <c r="W142" s="109">
        <v>57.751615090087931</v>
      </c>
      <c r="X142" s="109">
        <v>19.516129032258064</v>
      </c>
      <c r="Y142" s="109">
        <v>0</v>
      </c>
      <c r="Z142" s="109">
        <v>30.584733410049864</v>
      </c>
      <c r="AA142" s="109">
        <v>0</v>
      </c>
      <c r="AB142" s="109">
        <v>32.761723506779724</v>
      </c>
      <c r="AC142" s="109">
        <v>0</v>
      </c>
      <c r="AD142" s="109">
        <v>15.278838797814208</v>
      </c>
      <c r="AE142" s="109">
        <v>0</v>
      </c>
      <c r="AF142" s="109">
        <v>4.5339285714285715</v>
      </c>
      <c r="AG142" s="109">
        <v>15.336857142857141</v>
      </c>
      <c r="AH142" s="109">
        <v>23.362499999999997</v>
      </c>
      <c r="AI142" s="109">
        <v>144.9521168036004</v>
      </c>
      <c r="AJ142" s="109">
        <v>5.5441838390114251</v>
      </c>
      <c r="AK142" s="109">
        <v>51.896370235934661</v>
      </c>
      <c r="AL142" s="109">
        <v>1.39</v>
      </c>
      <c r="AM142" s="109">
        <v>2.02</v>
      </c>
      <c r="AN142" s="109">
        <v>3.91</v>
      </c>
      <c r="AO142" s="109">
        <v>1.38</v>
      </c>
      <c r="AP142" s="109">
        <v>11.964426517713662</v>
      </c>
      <c r="AQ142" s="109">
        <v>35.972222222222221</v>
      </c>
      <c r="AR142" s="185">
        <v>13.090945467422097</v>
      </c>
      <c r="AS142" s="109"/>
      <c r="AT142" s="184">
        <v>138</v>
      </c>
      <c r="AU142" s="109">
        <f>CO142*POLICY!$K139</f>
        <v>17.66611111111111</v>
      </c>
      <c r="AV142" s="109">
        <f>CP142*POLICY!$K139</f>
        <v>62.173913043478258</v>
      </c>
      <c r="AW142" s="109">
        <f>CQ142*POLICY!$K139</f>
        <v>0</v>
      </c>
      <c r="AX142" s="109">
        <f>CR142*POLICY!$K139</f>
        <v>0</v>
      </c>
      <c r="AY142" s="109">
        <f>CS142*POLICY!$K139</f>
        <v>0</v>
      </c>
      <c r="AZ142" s="109">
        <f>CT142*POLICY!$K139</f>
        <v>0</v>
      </c>
      <c r="BA142" s="109">
        <f>CU142*POLICY!$K139</f>
        <v>0</v>
      </c>
      <c r="BB142" s="109">
        <f>CV142*POLICY!$K139</f>
        <v>12.209</v>
      </c>
      <c r="BC142" s="109">
        <f>CW142*POLICY!$K139</f>
        <v>0</v>
      </c>
      <c r="BD142" s="109">
        <f>CX142*POLICY!$K139</f>
        <v>0</v>
      </c>
      <c r="BE142" s="109">
        <f>CY142*POLICY!$K139</f>
        <v>0</v>
      </c>
      <c r="BF142" s="109">
        <f>CZ142*POLICY!$K139</f>
        <v>0</v>
      </c>
      <c r="BG142" s="109">
        <f>DA142*POLICY!$K139</f>
        <v>1.43</v>
      </c>
      <c r="BH142" s="109">
        <f>DB142*POLICY!$K139</f>
        <v>3.9744520259091454</v>
      </c>
      <c r="BI142" s="109">
        <f>DC142*POLICY!$K139</f>
        <v>0</v>
      </c>
      <c r="BJ142" s="109">
        <f>DD142*POLICY!$K139</f>
        <v>18</v>
      </c>
      <c r="BK142" s="109">
        <f>DE142*POLICY!$K139</f>
        <v>0</v>
      </c>
      <c r="BL142" s="109">
        <f>DF142*POLICY!$K139</f>
        <v>38</v>
      </c>
      <c r="BM142" s="109">
        <f>DG142*POLICY!$K139</f>
        <v>0</v>
      </c>
      <c r="BN142" s="109">
        <f>DH142*POLICY!$K139</f>
        <v>57.751615090087931</v>
      </c>
      <c r="BO142" s="109">
        <f>DI142*POLICY!$K139</f>
        <v>19.516129032258064</v>
      </c>
      <c r="BP142" s="109">
        <f>DJ142*POLICY!$K139</f>
        <v>0</v>
      </c>
      <c r="BQ142" s="109">
        <f>DK142*POLICY!$K139</f>
        <v>30.584733410049864</v>
      </c>
      <c r="BR142" s="109">
        <f>DL142*POLICY!$K139</f>
        <v>0</v>
      </c>
      <c r="BS142" s="109">
        <f>DM142*POLICY!$K139</f>
        <v>32.761723506779724</v>
      </c>
      <c r="BT142" s="109">
        <f>DN142*POLICY!$K139</f>
        <v>0</v>
      </c>
      <c r="BU142" s="109">
        <f>DO142*POLICY!$K139</f>
        <v>15.278838797814208</v>
      </c>
      <c r="BV142" s="109">
        <f>DP142*POLICY!$K139</f>
        <v>0</v>
      </c>
      <c r="BW142" s="109">
        <f>DQ142*POLICY!$K139</f>
        <v>4.5339285714285715</v>
      </c>
      <c r="BX142" s="109">
        <f>DR142*POLICY!$K139</f>
        <v>15.336857142857141</v>
      </c>
      <c r="BY142" s="109">
        <f>DS142*POLICY!$K139</f>
        <v>23.362499999999997</v>
      </c>
      <c r="BZ142" s="109">
        <f>DT142*POLICY!$K139</f>
        <v>144.9521168036004</v>
      </c>
      <c r="CA142" s="109">
        <f>DU142*POLICY!$K139</f>
        <v>5.5441838390114251</v>
      </c>
      <c r="CB142" s="109">
        <f>DV142*POLICY!$K139</f>
        <v>51.896370235934661</v>
      </c>
      <c r="CC142" s="109">
        <f>DW142*POLICY!$K139</f>
        <v>1.39</v>
      </c>
      <c r="CD142" s="109">
        <f>DX142*POLICY!$K139</f>
        <v>2.02</v>
      </c>
      <c r="CE142" s="109">
        <f>DY142*POLICY!$K139</f>
        <v>3.91</v>
      </c>
      <c r="CF142" s="109">
        <f>DZ142*POLICY!$K139</f>
        <v>1.38</v>
      </c>
      <c r="CG142" s="109">
        <f>EA142*POLICY!$K139</f>
        <v>11.964426517713662</v>
      </c>
      <c r="CH142" s="109">
        <f>EB142*POLICY!$K139</f>
        <v>35.972222222222221</v>
      </c>
      <c r="CI142" s="185">
        <f>EC142*POLICY!$K139</f>
        <v>13.090945467422097</v>
      </c>
      <c r="CJ142" s="109"/>
      <c r="CK142" t="s">
        <v>384</v>
      </c>
      <c r="CL142" s="14" t="s">
        <v>191</v>
      </c>
      <c r="CM142" s="22">
        <v>18</v>
      </c>
      <c r="CN142" s="23">
        <v>138</v>
      </c>
      <c r="CO142" s="191">
        <v>17.66611111111111</v>
      </c>
      <c r="CP142" s="191">
        <v>62.173913043478258</v>
      </c>
      <c r="CQ142" s="191">
        <v>0</v>
      </c>
      <c r="CR142" s="191">
        <v>0</v>
      </c>
      <c r="CS142" s="191">
        <v>0</v>
      </c>
      <c r="CT142" s="191">
        <v>0</v>
      </c>
      <c r="CU142" s="191">
        <v>0</v>
      </c>
      <c r="CV142" s="191">
        <v>12.209</v>
      </c>
      <c r="CW142" s="191">
        <v>0</v>
      </c>
      <c r="CX142" s="191">
        <v>0</v>
      </c>
      <c r="CY142" s="191">
        <v>0</v>
      </c>
      <c r="CZ142" s="191">
        <v>0</v>
      </c>
      <c r="DA142" s="200">
        <v>1.43</v>
      </c>
      <c r="DB142" s="191">
        <v>3.9744520259091454</v>
      </c>
      <c r="DC142" s="191">
        <v>0</v>
      </c>
      <c r="DD142" s="191">
        <v>18</v>
      </c>
      <c r="DE142" s="191">
        <v>0</v>
      </c>
      <c r="DF142" s="191">
        <v>38</v>
      </c>
      <c r="DG142" s="191">
        <v>0</v>
      </c>
      <c r="DH142" s="191">
        <v>57.751615090087931</v>
      </c>
      <c r="DI142" s="191">
        <v>19.516129032258064</v>
      </c>
      <c r="DJ142" s="191">
        <v>0</v>
      </c>
      <c r="DK142" s="191">
        <v>30.584733410049864</v>
      </c>
      <c r="DL142" s="191">
        <v>0</v>
      </c>
      <c r="DM142" s="191">
        <v>32.761723506779724</v>
      </c>
      <c r="DN142" s="191">
        <v>0</v>
      </c>
      <c r="DO142" s="191">
        <v>15.278838797814208</v>
      </c>
      <c r="DP142" s="191">
        <v>0</v>
      </c>
      <c r="DQ142" s="191">
        <v>4.5339285714285715</v>
      </c>
      <c r="DR142" s="191">
        <v>15.336857142857141</v>
      </c>
      <c r="DS142" s="200">
        <v>23.362499999999997</v>
      </c>
      <c r="DT142" s="191">
        <v>144.9521168036004</v>
      </c>
      <c r="DU142" s="191">
        <v>5.5441838390114251</v>
      </c>
      <c r="DV142" s="191">
        <v>51.896370235934661</v>
      </c>
      <c r="DW142" s="200">
        <v>1.39</v>
      </c>
      <c r="DX142" s="200">
        <v>2.02</v>
      </c>
      <c r="DY142" s="200">
        <v>3.91</v>
      </c>
      <c r="DZ142" s="200">
        <v>1.38</v>
      </c>
      <c r="EA142" s="191">
        <v>11.964426517713662</v>
      </c>
      <c r="EB142" s="191">
        <v>35.972222222222221</v>
      </c>
      <c r="EC142" s="191">
        <v>13.090945467422097</v>
      </c>
    </row>
    <row r="143" spans="1:133" x14ac:dyDescent="0.2">
      <c r="A143" s="69"/>
      <c r="B143" s="62"/>
      <c r="C143" s="110">
        <v>139</v>
      </c>
      <c r="D143" s="109">
        <v>17.66611111111111</v>
      </c>
      <c r="E143" s="109">
        <v>62.173913043478258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12.209</v>
      </c>
      <c r="L143" s="109">
        <v>0</v>
      </c>
      <c r="M143" s="109">
        <v>0</v>
      </c>
      <c r="N143" s="109">
        <v>0</v>
      </c>
      <c r="O143" s="109">
        <v>0</v>
      </c>
      <c r="P143" s="109">
        <v>1.43</v>
      </c>
      <c r="Q143" s="109">
        <v>3.9744520259091454</v>
      </c>
      <c r="R143" s="109">
        <v>0</v>
      </c>
      <c r="S143" s="109">
        <v>18</v>
      </c>
      <c r="T143" s="109">
        <v>0</v>
      </c>
      <c r="U143" s="109">
        <v>38</v>
      </c>
      <c r="V143" s="109">
        <v>0</v>
      </c>
      <c r="W143" s="109">
        <v>57.751615090087931</v>
      </c>
      <c r="X143" s="109">
        <v>19.516129032258064</v>
      </c>
      <c r="Y143" s="109">
        <v>0</v>
      </c>
      <c r="Z143" s="109">
        <v>30.584733410049864</v>
      </c>
      <c r="AA143" s="109">
        <v>0</v>
      </c>
      <c r="AB143" s="109">
        <v>32.761723506779724</v>
      </c>
      <c r="AC143" s="109">
        <v>0</v>
      </c>
      <c r="AD143" s="109">
        <v>15.278838797814208</v>
      </c>
      <c r="AE143" s="109">
        <v>0</v>
      </c>
      <c r="AF143" s="109">
        <v>4.5339285714285715</v>
      </c>
      <c r="AG143" s="109">
        <v>15.336857142857141</v>
      </c>
      <c r="AH143" s="109">
        <v>23.362499999999997</v>
      </c>
      <c r="AI143" s="109">
        <v>144.9521168036004</v>
      </c>
      <c r="AJ143" s="109">
        <v>5.5441838390114251</v>
      </c>
      <c r="AK143" s="109">
        <v>51.896370235934661</v>
      </c>
      <c r="AL143" s="109">
        <v>1.39</v>
      </c>
      <c r="AM143" s="109">
        <v>2.02</v>
      </c>
      <c r="AN143" s="109">
        <v>3.91</v>
      </c>
      <c r="AO143" s="109">
        <v>1.38</v>
      </c>
      <c r="AP143" s="109">
        <v>11.964426517713662</v>
      </c>
      <c r="AQ143" s="109">
        <v>35.972222222222221</v>
      </c>
      <c r="AR143" s="185">
        <v>13.090945467422097</v>
      </c>
      <c r="AS143" s="109"/>
      <c r="AT143" s="184">
        <v>139</v>
      </c>
      <c r="AU143" s="109">
        <f>CO143*POLICY!$K140</f>
        <v>17.66611111111111</v>
      </c>
      <c r="AV143" s="109">
        <f>CP143*POLICY!$K140</f>
        <v>62.173913043478258</v>
      </c>
      <c r="AW143" s="109">
        <f>CQ143*POLICY!$K140</f>
        <v>0</v>
      </c>
      <c r="AX143" s="109">
        <f>CR143*POLICY!$K140</f>
        <v>0</v>
      </c>
      <c r="AY143" s="109">
        <f>CS143*POLICY!$K140</f>
        <v>0</v>
      </c>
      <c r="AZ143" s="109">
        <f>CT143*POLICY!$K140</f>
        <v>0</v>
      </c>
      <c r="BA143" s="109">
        <f>CU143*POLICY!$K140</f>
        <v>0</v>
      </c>
      <c r="BB143" s="109">
        <f>CV143*POLICY!$K140</f>
        <v>12.209</v>
      </c>
      <c r="BC143" s="109">
        <f>CW143*POLICY!$K140</f>
        <v>0</v>
      </c>
      <c r="BD143" s="109">
        <f>CX143*POLICY!$K140</f>
        <v>0</v>
      </c>
      <c r="BE143" s="109">
        <f>CY143*POLICY!$K140</f>
        <v>0</v>
      </c>
      <c r="BF143" s="109">
        <f>CZ143*POLICY!$K140</f>
        <v>0</v>
      </c>
      <c r="BG143" s="109">
        <f>DA143*POLICY!$K140</f>
        <v>1.43</v>
      </c>
      <c r="BH143" s="109">
        <f>DB143*POLICY!$K140</f>
        <v>3.9744520259091454</v>
      </c>
      <c r="BI143" s="109">
        <f>DC143*POLICY!$K140</f>
        <v>0</v>
      </c>
      <c r="BJ143" s="109">
        <f>DD143*POLICY!$K140</f>
        <v>18</v>
      </c>
      <c r="BK143" s="109">
        <f>DE143*POLICY!$K140</f>
        <v>0</v>
      </c>
      <c r="BL143" s="109">
        <f>DF143*POLICY!$K140</f>
        <v>38</v>
      </c>
      <c r="BM143" s="109">
        <f>DG143*POLICY!$K140</f>
        <v>0</v>
      </c>
      <c r="BN143" s="109">
        <f>DH143*POLICY!$K140</f>
        <v>57.751615090087931</v>
      </c>
      <c r="BO143" s="109">
        <f>DI143*POLICY!$K140</f>
        <v>19.516129032258064</v>
      </c>
      <c r="BP143" s="109">
        <f>DJ143*POLICY!$K140</f>
        <v>0</v>
      </c>
      <c r="BQ143" s="109">
        <f>DK143*POLICY!$K140</f>
        <v>30.584733410049864</v>
      </c>
      <c r="BR143" s="109">
        <f>DL143*POLICY!$K140</f>
        <v>0</v>
      </c>
      <c r="BS143" s="109">
        <f>DM143*POLICY!$K140</f>
        <v>32.761723506779724</v>
      </c>
      <c r="BT143" s="109">
        <f>DN143*POLICY!$K140</f>
        <v>0</v>
      </c>
      <c r="BU143" s="109">
        <f>DO143*POLICY!$K140</f>
        <v>15.278838797814208</v>
      </c>
      <c r="BV143" s="109">
        <f>DP143*POLICY!$K140</f>
        <v>0</v>
      </c>
      <c r="BW143" s="109">
        <f>DQ143*POLICY!$K140</f>
        <v>4.5339285714285715</v>
      </c>
      <c r="BX143" s="109">
        <f>DR143*POLICY!$K140</f>
        <v>15.336857142857141</v>
      </c>
      <c r="BY143" s="109">
        <f>DS143*POLICY!$K140</f>
        <v>23.362499999999997</v>
      </c>
      <c r="BZ143" s="109">
        <f>DT143*POLICY!$K140</f>
        <v>144.9521168036004</v>
      </c>
      <c r="CA143" s="109">
        <f>DU143*POLICY!$K140</f>
        <v>5.5441838390114251</v>
      </c>
      <c r="CB143" s="109">
        <f>DV143*POLICY!$K140</f>
        <v>51.896370235934661</v>
      </c>
      <c r="CC143" s="109">
        <f>DW143*POLICY!$K140</f>
        <v>1.39</v>
      </c>
      <c r="CD143" s="109">
        <f>DX143*POLICY!$K140</f>
        <v>2.02</v>
      </c>
      <c r="CE143" s="109">
        <f>DY143*POLICY!$K140</f>
        <v>3.91</v>
      </c>
      <c r="CF143" s="109">
        <f>DZ143*POLICY!$K140</f>
        <v>1.38</v>
      </c>
      <c r="CG143" s="109">
        <f>EA143*POLICY!$K140</f>
        <v>11.964426517713662</v>
      </c>
      <c r="CH143" s="109">
        <f>EB143*POLICY!$K140</f>
        <v>35.972222222222221</v>
      </c>
      <c r="CI143" s="185">
        <f>EC143*POLICY!$K140</f>
        <v>13.090945467422097</v>
      </c>
      <c r="CJ143" s="109"/>
      <c r="CK143" t="s">
        <v>385</v>
      </c>
      <c r="CL143" s="14" t="s">
        <v>191</v>
      </c>
      <c r="CM143" s="22">
        <v>18</v>
      </c>
      <c r="CN143" s="23">
        <v>139</v>
      </c>
      <c r="CO143" s="191">
        <v>17.66611111111111</v>
      </c>
      <c r="CP143" s="191">
        <v>62.173913043478258</v>
      </c>
      <c r="CQ143" s="191">
        <v>0</v>
      </c>
      <c r="CR143" s="191">
        <v>0</v>
      </c>
      <c r="CS143" s="191">
        <v>0</v>
      </c>
      <c r="CT143" s="191">
        <v>0</v>
      </c>
      <c r="CU143" s="191">
        <v>0</v>
      </c>
      <c r="CV143" s="191">
        <v>12.209</v>
      </c>
      <c r="CW143" s="191">
        <v>0</v>
      </c>
      <c r="CX143" s="191">
        <v>0</v>
      </c>
      <c r="CY143" s="191">
        <v>0</v>
      </c>
      <c r="CZ143" s="191">
        <v>0</v>
      </c>
      <c r="DA143" s="200">
        <v>1.43</v>
      </c>
      <c r="DB143" s="191">
        <v>3.9744520259091454</v>
      </c>
      <c r="DC143" s="191">
        <v>0</v>
      </c>
      <c r="DD143" s="191">
        <v>18</v>
      </c>
      <c r="DE143" s="191">
        <v>0</v>
      </c>
      <c r="DF143" s="191">
        <v>38</v>
      </c>
      <c r="DG143" s="191">
        <v>0</v>
      </c>
      <c r="DH143" s="191">
        <v>57.751615090087931</v>
      </c>
      <c r="DI143" s="191">
        <v>19.516129032258064</v>
      </c>
      <c r="DJ143" s="191">
        <v>0</v>
      </c>
      <c r="DK143" s="191">
        <v>30.584733410049864</v>
      </c>
      <c r="DL143" s="191">
        <v>0</v>
      </c>
      <c r="DM143" s="191">
        <v>32.761723506779724</v>
      </c>
      <c r="DN143" s="191">
        <v>0</v>
      </c>
      <c r="DO143" s="191">
        <v>15.278838797814208</v>
      </c>
      <c r="DP143" s="191">
        <v>0</v>
      </c>
      <c r="DQ143" s="191">
        <v>4.5339285714285715</v>
      </c>
      <c r="DR143" s="191">
        <v>15.336857142857141</v>
      </c>
      <c r="DS143" s="200">
        <v>23.362499999999997</v>
      </c>
      <c r="DT143" s="191">
        <v>144.9521168036004</v>
      </c>
      <c r="DU143" s="191">
        <v>5.5441838390114251</v>
      </c>
      <c r="DV143" s="191">
        <v>51.896370235934661</v>
      </c>
      <c r="DW143" s="200">
        <v>1.39</v>
      </c>
      <c r="DX143" s="200">
        <v>2.02</v>
      </c>
      <c r="DY143" s="200">
        <v>3.91</v>
      </c>
      <c r="DZ143" s="200">
        <v>1.38</v>
      </c>
      <c r="EA143" s="191">
        <v>11.964426517713662</v>
      </c>
      <c r="EB143" s="191">
        <v>35.972222222222221</v>
      </c>
      <c r="EC143" s="191">
        <v>13.090945467422097</v>
      </c>
    </row>
    <row r="144" spans="1:133" x14ac:dyDescent="0.2">
      <c r="A144" s="69"/>
      <c r="B144" s="62"/>
      <c r="C144" s="110">
        <v>140</v>
      </c>
      <c r="D144" s="109">
        <v>17.66611111111111</v>
      </c>
      <c r="E144" s="109">
        <v>62.173913043478258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9">
        <v>12.209</v>
      </c>
      <c r="L144" s="109">
        <v>0</v>
      </c>
      <c r="M144" s="109">
        <v>0</v>
      </c>
      <c r="N144" s="109">
        <v>0</v>
      </c>
      <c r="O144" s="109">
        <v>0</v>
      </c>
      <c r="P144" s="109">
        <v>1.43</v>
      </c>
      <c r="Q144" s="109">
        <v>3.9744520259091454</v>
      </c>
      <c r="R144" s="109">
        <v>0</v>
      </c>
      <c r="S144" s="109">
        <v>18</v>
      </c>
      <c r="T144" s="109">
        <v>0</v>
      </c>
      <c r="U144" s="109">
        <v>38</v>
      </c>
      <c r="V144" s="109">
        <v>0</v>
      </c>
      <c r="W144" s="109">
        <v>57.751615090087931</v>
      </c>
      <c r="X144" s="109">
        <v>19.516129032258064</v>
      </c>
      <c r="Y144" s="109">
        <v>0</v>
      </c>
      <c r="Z144" s="109">
        <v>30.584733410049864</v>
      </c>
      <c r="AA144" s="109">
        <v>0</v>
      </c>
      <c r="AB144" s="109">
        <v>32.761723506779724</v>
      </c>
      <c r="AC144" s="109">
        <v>0</v>
      </c>
      <c r="AD144" s="109">
        <v>15.278838797814208</v>
      </c>
      <c r="AE144" s="109">
        <v>0</v>
      </c>
      <c r="AF144" s="109">
        <v>4.5339285714285715</v>
      </c>
      <c r="AG144" s="109">
        <v>15.336857142857141</v>
      </c>
      <c r="AH144" s="109">
        <v>23.362499999999997</v>
      </c>
      <c r="AI144" s="109">
        <v>144.9521168036004</v>
      </c>
      <c r="AJ144" s="109">
        <v>5.5441838390114251</v>
      </c>
      <c r="AK144" s="109">
        <v>51.896370235934661</v>
      </c>
      <c r="AL144" s="109">
        <v>1.39</v>
      </c>
      <c r="AM144" s="109">
        <v>2.02</v>
      </c>
      <c r="AN144" s="109">
        <v>3.91</v>
      </c>
      <c r="AO144" s="109">
        <v>1.38</v>
      </c>
      <c r="AP144" s="109">
        <v>11.964426517713662</v>
      </c>
      <c r="AQ144" s="109">
        <v>35.972222222222221</v>
      </c>
      <c r="AR144" s="185">
        <v>13.090945467422097</v>
      </c>
      <c r="AS144" s="109"/>
      <c r="AT144" s="184">
        <v>140</v>
      </c>
      <c r="AU144" s="109">
        <f>CO144*POLICY!$K141</f>
        <v>17.66611111111111</v>
      </c>
      <c r="AV144" s="109">
        <f>CP144*POLICY!$K141</f>
        <v>62.173913043478258</v>
      </c>
      <c r="AW144" s="109">
        <f>CQ144*POLICY!$K141</f>
        <v>0</v>
      </c>
      <c r="AX144" s="109">
        <f>CR144*POLICY!$K141</f>
        <v>0</v>
      </c>
      <c r="AY144" s="109">
        <f>CS144*POLICY!$K141</f>
        <v>0</v>
      </c>
      <c r="AZ144" s="109">
        <f>CT144*POLICY!$K141</f>
        <v>0</v>
      </c>
      <c r="BA144" s="109">
        <f>CU144*POLICY!$K141</f>
        <v>0</v>
      </c>
      <c r="BB144" s="109">
        <f>CV144*POLICY!$K141</f>
        <v>12.209</v>
      </c>
      <c r="BC144" s="109">
        <f>CW144*POLICY!$K141</f>
        <v>0</v>
      </c>
      <c r="BD144" s="109">
        <f>CX144*POLICY!$K141</f>
        <v>0</v>
      </c>
      <c r="BE144" s="109">
        <f>CY144*POLICY!$K141</f>
        <v>0</v>
      </c>
      <c r="BF144" s="109">
        <f>CZ144*POLICY!$K141</f>
        <v>0</v>
      </c>
      <c r="BG144" s="109">
        <f>DA144*POLICY!$K141</f>
        <v>1.43</v>
      </c>
      <c r="BH144" s="109">
        <f>DB144*POLICY!$K141</f>
        <v>3.9744520259091454</v>
      </c>
      <c r="BI144" s="109">
        <f>DC144*POLICY!$K141</f>
        <v>0</v>
      </c>
      <c r="BJ144" s="109">
        <f>DD144*POLICY!$K141</f>
        <v>18</v>
      </c>
      <c r="BK144" s="109">
        <f>DE144*POLICY!$K141</f>
        <v>0</v>
      </c>
      <c r="BL144" s="109">
        <f>DF144*POLICY!$K141</f>
        <v>38</v>
      </c>
      <c r="BM144" s="109">
        <f>DG144*POLICY!$K141</f>
        <v>0</v>
      </c>
      <c r="BN144" s="109">
        <f>DH144*POLICY!$K141</f>
        <v>57.751615090087931</v>
      </c>
      <c r="BO144" s="109">
        <f>DI144*POLICY!$K141</f>
        <v>19.516129032258064</v>
      </c>
      <c r="BP144" s="109">
        <f>DJ144*POLICY!$K141</f>
        <v>0</v>
      </c>
      <c r="BQ144" s="109">
        <f>DK144*POLICY!$K141</f>
        <v>30.584733410049864</v>
      </c>
      <c r="BR144" s="109">
        <f>DL144*POLICY!$K141</f>
        <v>0</v>
      </c>
      <c r="BS144" s="109">
        <f>DM144*POLICY!$K141</f>
        <v>32.761723506779724</v>
      </c>
      <c r="BT144" s="109">
        <f>DN144*POLICY!$K141</f>
        <v>0</v>
      </c>
      <c r="BU144" s="109">
        <f>DO144*POLICY!$K141</f>
        <v>15.278838797814208</v>
      </c>
      <c r="BV144" s="109">
        <f>DP144*POLICY!$K141</f>
        <v>0</v>
      </c>
      <c r="BW144" s="109">
        <f>DQ144*POLICY!$K141</f>
        <v>4.5339285714285715</v>
      </c>
      <c r="BX144" s="109">
        <f>DR144*POLICY!$K141</f>
        <v>15.336857142857141</v>
      </c>
      <c r="BY144" s="109">
        <f>DS144*POLICY!$K141</f>
        <v>23.362499999999997</v>
      </c>
      <c r="BZ144" s="109">
        <f>DT144*POLICY!$K141</f>
        <v>144.9521168036004</v>
      </c>
      <c r="CA144" s="109">
        <f>DU144*POLICY!$K141</f>
        <v>5.5441838390114251</v>
      </c>
      <c r="CB144" s="109">
        <f>DV144*POLICY!$K141</f>
        <v>51.896370235934661</v>
      </c>
      <c r="CC144" s="109">
        <f>DW144*POLICY!$K141</f>
        <v>1.39</v>
      </c>
      <c r="CD144" s="109">
        <f>DX144*POLICY!$K141</f>
        <v>2.02</v>
      </c>
      <c r="CE144" s="109">
        <f>DY144*POLICY!$K141</f>
        <v>3.91</v>
      </c>
      <c r="CF144" s="109">
        <f>DZ144*POLICY!$K141</f>
        <v>1.38</v>
      </c>
      <c r="CG144" s="109">
        <f>EA144*POLICY!$K141</f>
        <v>11.964426517713662</v>
      </c>
      <c r="CH144" s="109">
        <f>EB144*POLICY!$K141</f>
        <v>35.972222222222221</v>
      </c>
      <c r="CI144" s="185">
        <f>EC144*POLICY!$K141</f>
        <v>13.090945467422097</v>
      </c>
      <c r="CJ144" s="109"/>
      <c r="CK144" t="s">
        <v>390</v>
      </c>
      <c r="CL144" s="14" t="s">
        <v>191</v>
      </c>
      <c r="CM144" s="22">
        <v>18</v>
      </c>
      <c r="CN144" s="23">
        <v>140</v>
      </c>
      <c r="CO144" s="191">
        <v>17.66611111111111</v>
      </c>
      <c r="CP144" s="191">
        <v>62.173913043478258</v>
      </c>
      <c r="CQ144" s="191">
        <v>0</v>
      </c>
      <c r="CR144" s="191">
        <v>0</v>
      </c>
      <c r="CS144" s="191">
        <v>0</v>
      </c>
      <c r="CT144" s="191">
        <v>0</v>
      </c>
      <c r="CU144" s="191">
        <v>0</v>
      </c>
      <c r="CV144" s="191">
        <v>12.209</v>
      </c>
      <c r="CW144" s="191">
        <v>0</v>
      </c>
      <c r="CX144" s="191">
        <v>0</v>
      </c>
      <c r="CY144" s="191">
        <v>0</v>
      </c>
      <c r="CZ144" s="191">
        <v>0</v>
      </c>
      <c r="DA144" s="200">
        <v>1.43</v>
      </c>
      <c r="DB144" s="191">
        <v>3.9744520259091454</v>
      </c>
      <c r="DC144" s="191">
        <v>0</v>
      </c>
      <c r="DD144" s="191">
        <v>18</v>
      </c>
      <c r="DE144" s="191">
        <v>0</v>
      </c>
      <c r="DF144" s="191">
        <v>38</v>
      </c>
      <c r="DG144" s="191">
        <v>0</v>
      </c>
      <c r="DH144" s="191">
        <v>57.751615090087931</v>
      </c>
      <c r="DI144" s="191">
        <v>19.516129032258064</v>
      </c>
      <c r="DJ144" s="191">
        <v>0</v>
      </c>
      <c r="DK144" s="191">
        <v>30.584733410049864</v>
      </c>
      <c r="DL144" s="191">
        <v>0</v>
      </c>
      <c r="DM144" s="191">
        <v>32.761723506779724</v>
      </c>
      <c r="DN144" s="191">
        <v>0</v>
      </c>
      <c r="DO144" s="191">
        <v>15.278838797814208</v>
      </c>
      <c r="DP144" s="191">
        <v>0</v>
      </c>
      <c r="DQ144" s="191">
        <v>4.5339285714285715</v>
      </c>
      <c r="DR144" s="191">
        <v>15.336857142857141</v>
      </c>
      <c r="DS144" s="200">
        <v>23.362499999999997</v>
      </c>
      <c r="DT144" s="191">
        <v>144.9521168036004</v>
      </c>
      <c r="DU144" s="191">
        <v>5.5441838390114251</v>
      </c>
      <c r="DV144" s="191">
        <v>51.896370235934661</v>
      </c>
      <c r="DW144" s="200">
        <v>1.39</v>
      </c>
      <c r="DX144" s="200">
        <v>2.02</v>
      </c>
      <c r="DY144" s="200">
        <v>3.91</v>
      </c>
      <c r="DZ144" s="200">
        <v>1.38</v>
      </c>
      <c r="EA144" s="191">
        <v>11.964426517713662</v>
      </c>
      <c r="EB144" s="191">
        <v>35.972222222222221</v>
      </c>
      <c r="EC144" s="191">
        <v>13.090945467422097</v>
      </c>
    </row>
    <row r="145" spans="1:133" x14ac:dyDescent="0.2">
      <c r="A145" s="69"/>
      <c r="B145" s="62"/>
      <c r="C145" s="110">
        <v>141</v>
      </c>
      <c r="D145" s="109">
        <v>17.66611111111111</v>
      </c>
      <c r="E145" s="109">
        <v>62.173913043478258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12.209</v>
      </c>
      <c r="L145" s="109">
        <v>0</v>
      </c>
      <c r="M145" s="109">
        <v>0</v>
      </c>
      <c r="N145" s="109">
        <v>0</v>
      </c>
      <c r="O145" s="109">
        <v>0</v>
      </c>
      <c r="P145" s="109">
        <v>1.43</v>
      </c>
      <c r="Q145" s="109">
        <v>3.9744520259091454</v>
      </c>
      <c r="R145" s="109">
        <v>0</v>
      </c>
      <c r="S145" s="109">
        <v>18</v>
      </c>
      <c r="T145" s="109">
        <v>0</v>
      </c>
      <c r="U145" s="109">
        <v>38</v>
      </c>
      <c r="V145" s="109">
        <v>0</v>
      </c>
      <c r="W145" s="109">
        <v>57.751615090087931</v>
      </c>
      <c r="X145" s="109">
        <v>19.516129032258064</v>
      </c>
      <c r="Y145" s="109">
        <v>0</v>
      </c>
      <c r="Z145" s="109">
        <v>30.584733410049864</v>
      </c>
      <c r="AA145" s="109">
        <v>0</v>
      </c>
      <c r="AB145" s="109">
        <v>32.761723506779724</v>
      </c>
      <c r="AC145" s="109">
        <v>0</v>
      </c>
      <c r="AD145" s="109">
        <v>15.278838797814208</v>
      </c>
      <c r="AE145" s="109">
        <v>0</v>
      </c>
      <c r="AF145" s="109">
        <v>4.5339285714285715</v>
      </c>
      <c r="AG145" s="109">
        <v>15.336857142857141</v>
      </c>
      <c r="AH145" s="109">
        <v>23.362499999999997</v>
      </c>
      <c r="AI145" s="109">
        <v>144.9521168036004</v>
      </c>
      <c r="AJ145" s="109">
        <v>5.5441838390114251</v>
      </c>
      <c r="AK145" s="109">
        <v>51.896370235934661</v>
      </c>
      <c r="AL145" s="109">
        <v>1.39</v>
      </c>
      <c r="AM145" s="109">
        <v>2.02</v>
      </c>
      <c r="AN145" s="109">
        <v>3.91</v>
      </c>
      <c r="AO145" s="109">
        <v>1.38</v>
      </c>
      <c r="AP145" s="109">
        <v>11.964426517713662</v>
      </c>
      <c r="AQ145" s="109">
        <v>35.972222222222221</v>
      </c>
      <c r="AR145" s="185">
        <v>13.090945467422097</v>
      </c>
      <c r="AS145" s="109"/>
      <c r="AT145" s="184">
        <v>141</v>
      </c>
      <c r="AU145" s="109">
        <f>CO145*POLICY!$K142</f>
        <v>17.66611111111111</v>
      </c>
      <c r="AV145" s="109">
        <f>CP145*POLICY!$K142</f>
        <v>62.173913043478258</v>
      </c>
      <c r="AW145" s="109">
        <f>CQ145*POLICY!$K142</f>
        <v>0</v>
      </c>
      <c r="AX145" s="109">
        <f>CR145*POLICY!$K142</f>
        <v>0</v>
      </c>
      <c r="AY145" s="109">
        <f>CS145*POLICY!$K142</f>
        <v>0</v>
      </c>
      <c r="AZ145" s="109">
        <f>CT145*POLICY!$K142</f>
        <v>0</v>
      </c>
      <c r="BA145" s="109">
        <f>CU145*POLICY!$K142</f>
        <v>0</v>
      </c>
      <c r="BB145" s="109">
        <f>CV145*POLICY!$K142</f>
        <v>12.209</v>
      </c>
      <c r="BC145" s="109">
        <f>CW145*POLICY!$K142</f>
        <v>0</v>
      </c>
      <c r="BD145" s="109">
        <f>CX145*POLICY!$K142</f>
        <v>0</v>
      </c>
      <c r="BE145" s="109">
        <f>CY145*POLICY!$K142</f>
        <v>0</v>
      </c>
      <c r="BF145" s="109">
        <f>CZ145*POLICY!$K142</f>
        <v>0</v>
      </c>
      <c r="BG145" s="109">
        <f>DA145*POLICY!$K142</f>
        <v>1.43</v>
      </c>
      <c r="BH145" s="109">
        <f>DB145*POLICY!$K142</f>
        <v>3.9744520259091454</v>
      </c>
      <c r="BI145" s="109">
        <f>DC145*POLICY!$K142</f>
        <v>0</v>
      </c>
      <c r="BJ145" s="109">
        <f>DD145*POLICY!$K142</f>
        <v>18</v>
      </c>
      <c r="BK145" s="109">
        <f>DE145*POLICY!$K142</f>
        <v>0</v>
      </c>
      <c r="BL145" s="109">
        <f>DF145*POLICY!$K142</f>
        <v>38</v>
      </c>
      <c r="BM145" s="109">
        <f>DG145*POLICY!$K142</f>
        <v>0</v>
      </c>
      <c r="BN145" s="109">
        <f>DH145*POLICY!$K142</f>
        <v>57.751615090087931</v>
      </c>
      <c r="BO145" s="109">
        <f>DI145*POLICY!$K142</f>
        <v>19.516129032258064</v>
      </c>
      <c r="BP145" s="109">
        <f>DJ145*POLICY!$K142</f>
        <v>0</v>
      </c>
      <c r="BQ145" s="109">
        <f>DK145*POLICY!$K142</f>
        <v>30.584733410049864</v>
      </c>
      <c r="BR145" s="109">
        <f>DL145*POLICY!$K142</f>
        <v>0</v>
      </c>
      <c r="BS145" s="109">
        <f>DM145*POLICY!$K142</f>
        <v>32.761723506779724</v>
      </c>
      <c r="BT145" s="109">
        <f>DN145*POLICY!$K142</f>
        <v>0</v>
      </c>
      <c r="BU145" s="109">
        <f>DO145*POLICY!$K142</f>
        <v>15.278838797814208</v>
      </c>
      <c r="BV145" s="109">
        <f>DP145*POLICY!$K142</f>
        <v>0</v>
      </c>
      <c r="BW145" s="109">
        <f>DQ145*POLICY!$K142</f>
        <v>4.5339285714285715</v>
      </c>
      <c r="BX145" s="109">
        <f>DR145*POLICY!$K142</f>
        <v>15.336857142857141</v>
      </c>
      <c r="BY145" s="109">
        <f>DS145*POLICY!$K142</f>
        <v>23.362499999999997</v>
      </c>
      <c r="BZ145" s="109">
        <f>DT145*POLICY!$K142</f>
        <v>144.9521168036004</v>
      </c>
      <c r="CA145" s="109">
        <f>DU145*POLICY!$K142</f>
        <v>5.5441838390114251</v>
      </c>
      <c r="CB145" s="109">
        <f>DV145*POLICY!$K142</f>
        <v>51.896370235934661</v>
      </c>
      <c r="CC145" s="109">
        <f>DW145*POLICY!$K142</f>
        <v>1.39</v>
      </c>
      <c r="CD145" s="109">
        <f>DX145*POLICY!$K142</f>
        <v>2.02</v>
      </c>
      <c r="CE145" s="109">
        <f>DY145*POLICY!$K142</f>
        <v>3.91</v>
      </c>
      <c r="CF145" s="109">
        <f>DZ145*POLICY!$K142</f>
        <v>1.38</v>
      </c>
      <c r="CG145" s="109">
        <f>EA145*POLICY!$K142</f>
        <v>11.964426517713662</v>
      </c>
      <c r="CH145" s="109">
        <f>EB145*POLICY!$K142</f>
        <v>35.972222222222221</v>
      </c>
      <c r="CI145" s="185">
        <f>EC145*POLICY!$K142</f>
        <v>13.090945467422097</v>
      </c>
      <c r="CJ145" s="109"/>
      <c r="CK145" t="s">
        <v>389</v>
      </c>
      <c r="CL145" s="14" t="s">
        <v>191</v>
      </c>
      <c r="CM145" s="22">
        <v>18</v>
      </c>
      <c r="CN145" s="23">
        <v>141</v>
      </c>
      <c r="CO145" s="191">
        <v>17.66611111111111</v>
      </c>
      <c r="CP145" s="191">
        <v>62.173913043478258</v>
      </c>
      <c r="CQ145" s="191">
        <v>0</v>
      </c>
      <c r="CR145" s="191">
        <v>0</v>
      </c>
      <c r="CS145" s="191">
        <v>0</v>
      </c>
      <c r="CT145" s="191">
        <v>0</v>
      </c>
      <c r="CU145" s="191">
        <v>0</v>
      </c>
      <c r="CV145" s="191">
        <v>12.209</v>
      </c>
      <c r="CW145" s="191">
        <v>0</v>
      </c>
      <c r="CX145" s="191">
        <v>0</v>
      </c>
      <c r="CY145" s="191">
        <v>0</v>
      </c>
      <c r="CZ145" s="191">
        <v>0</v>
      </c>
      <c r="DA145" s="200">
        <v>1.43</v>
      </c>
      <c r="DB145" s="191">
        <v>3.9744520259091454</v>
      </c>
      <c r="DC145" s="191">
        <v>0</v>
      </c>
      <c r="DD145" s="191">
        <v>18</v>
      </c>
      <c r="DE145" s="191">
        <v>0</v>
      </c>
      <c r="DF145" s="191">
        <v>38</v>
      </c>
      <c r="DG145" s="191">
        <v>0</v>
      </c>
      <c r="DH145" s="191">
        <v>57.751615090087931</v>
      </c>
      <c r="DI145" s="191">
        <v>19.516129032258064</v>
      </c>
      <c r="DJ145" s="191">
        <v>0</v>
      </c>
      <c r="DK145" s="191">
        <v>30.584733410049864</v>
      </c>
      <c r="DL145" s="191">
        <v>0</v>
      </c>
      <c r="DM145" s="191">
        <v>32.761723506779724</v>
      </c>
      <c r="DN145" s="191">
        <v>0</v>
      </c>
      <c r="DO145" s="191">
        <v>15.278838797814208</v>
      </c>
      <c r="DP145" s="191">
        <v>0</v>
      </c>
      <c r="DQ145" s="191">
        <v>4.5339285714285715</v>
      </c>
      <c r="DR145" s="191">
        <v>15.336857142857141</v>
      </c>
      <c r="DS145" s="200">
        <v>23.362499999999997</v>
      </c>
      <c r="DT145" s="191">
        <v>144.9521168036004</v>
      </c>
      <c r="DU145" s="191">
        <v>5.5441838390114251</v>
      </c>
      <c r="DV145" s="191">
        <v>51.896370235934661</v>
      </c>
      <c r="DW145" s="200">
        <v>1.39</v>
      </c>
      <c r="DX145" s="200">
        <v>2.02</v>
      </c>
      <c r="DY145" s="200">
        <v>3.91</v>
      </c>
      <c r="DZ145" s="200">
        <v>1.38</v>
      </c>
      <c r="EA145" s="191">
        <v>11.964426517713662</v>
      </c>
      <c r="EB145" s="191">
        <v>35.972222222222221</v>
      </c>
      <c r="EC145" s="191">
        <v>13.090945467422097</v>
      </c>
    </row>
    <row r="146" spans="1:133" x14ac:dyDescent="0.2">
      <c r="A146" s="69"/>
      <c r="B146" s="62"/>
      <c r="C146" s="110">
        <v>142</v>
      </c>
      <c r="D146" s="109">
        <v>18.946276357110811</v>
      </c>
      <c r="E146" s="109">
        <v>45.568187955711586</v>
      </c>
      <c r="F146" s="109">
        <v>0</v>
      </c>
      <c r="G146" s="109">
        <v>0</v>
      </c>
      <c r="H146" s="109">
        <v>0</v>
      </c>
      <c r="I146" s="109">
        <v>5.0193548387096776</v>
      </c>
      <c r="J146" s="109">
        <v>0</v>
      </c>
      <c r="K146" s="109">
        <v>16.504329004329005</v>
      </c>
      <c r="L146" s="109">
        <v>52.424242424242429</v>
      </c>
      <c r="M146" s="109">
        <v>0</v>
      </c>
      <c r="N146" s="109">
        <v>0</v>
      </c>
      <c r="O146" s="109">
        <v>0</v>
      </c>
      <c r="P146" s="109">
        <v>1.43</v>
      </c>
      <c r="Q146" s="109">
        <v>8.841308475985862</v>
      </c>
      <c r="R146" s="109">
        <v>0</v>
      </c>
      <c r="S146" s="109">
        <v>0</v>
      </c>
      <c r="T146" s="109">
        <v>0</v>
      </c>
      <c r="U146" s="109">
        <v>0</v>
      </c>
      <c r="V146" s="109">
        <v>0</v>
      </c>
      <c r="W146" s="109">
        <v>42</v>
      </c>
      <c r="X146" s="109">
        <v>0</v>
      </c>
      <c r="Y146" s="109">
        <v>0</v>
      </c>
      <c r="Z146" s="109">
        <v>40.887417218543042</v>
      </c>
      <c r="AA146" s="109">
        <v>0</v>
      </c>
      <c r="AB146" s="109">
        <v>31.383233390569277</v>
      </c>
      <c r="AC146" s="109">
        <v>0</v>
      </c>
      <c r="AD146" s="109">
        <v>22.124758681089784</v>
      </c>
      <c r="AE146" s="109">
        <v>0</v>
      </c>
      <c r="AF146" s="109">
        <v>0</v>
      </c>
      <c r="AG146" s="109">
        <v>35.642732919254662</v>
      </c>
      <c r="AH146" s="109">
        <v>23.362499999999997</v>
      </c>
      <c r="AI146" s="109">
        <v>0</v>
      </c>
      <c r="AJ146" s="109">
        <v>14.03974247864306</v>
      </c>
      <c r="AK146" s="109">
        <v>0</v>
      </c>
      <c r="AL146" s="109">
        <v>1.39</v>
      </c>
      <c r="AM146" s="109">
        <v>2.02</v>
      </c>
      <c r="AN146" s="109">
        <v>3.91</v>
      </c>
      <c r="AO146" s="109">
        <v>1.38</v>
      </c>
      <c r="AP146" s="109">
        <v>15.268286027736366</v>
      </c>
      <c r="AQ146" s="109">
        <v>0</v>
      </c>
      <c r="AR146" s="185">
        <v>0</v>
      </c>
      <c r="AS146" s="109"/>
      <c r="AT146" s="184">
        <v>142</v>
      </c>
      <c r="AU146" s="109">
        <f>CO146*POLICY!$K143</f>
        <v>18.946276357110811</v>
      </c>
      <c r="AV146" s="109">
        <f>CP146*POLICY!$K143</f>
        <v>45.568187955711586</v>
      </c>
      <c r="AW146" s="109">
        <f>CQ146*POLICY!$K143</f>
        <v>0</v>
      </c>
      <c r="AX146" s="109">
        <f>CR146*POLICY!$K143</f>
        <v>0</v>
      </c>
      <c r="AY146" s="109">
        <f>CS146*POLICY!$K143</f>
        <v>0</v>
      </c>
      <c r="AZ146" s="109">
        <f>CT146*POLICY!$K143</f>
        <v>5.0193548387096776</v>
      </c>
      <c r="BA146" s="109">
        <f>CU146*POLICY!$K143</f>
        <v>0</v>
      </c>
      <c r="BB146" s="109">
        <f>CV146*POLICY!$K143</f>
        <v>16.504329004329005</v>
      </c>
      <c r="BC146" s="109">
        <f>CW146*POLICY!$K143</f>
        <v>52.424242424242429</v>
      </c>
      <c r="BD146" s="109">
        <f>CX146*POLICY!$K143</f>
        <v>0</v>
      </c>
      <c r="BE146" s="109">
        <f>CY146*POLICY!$K143</f>
        <v>0</v>
      </c>
      <c r="BF146" s="109">
        <f>CZ146*POLICY!$K143</f>
        <v>0</v>
      </c>
      <c r="BG146" s="109">
        <f>DA146*POLICY!$K143</f>
        <v>1.43</v>
      </c>
      <c r="BH146" s="109">
        <f>DB146*POLICY!$K143</f>
        <v>8.841308475985862</v>
      </c>
      <c r="BI146" s="109">
        <f>DC146*POLICY!$K143</f>
        <v>0</v>
      </c>
      <c r="BJ146" s="109">
        <f>DD146*POLICY!$K143</f>
        <v>0</v>
      </c>
      <c r="BK146" s="109">
        <f>DE146*POLICY!$K143</f>
        <v>0</v>
      </c>
      <c r="BL146" s="109">
        <f>DF146*POLICY!$K143</f>
        <v>0</v>
      </c>
      <c r="BM146" s="109">
        <f>DG146*POLICY!$K143</f>
        <v>0</v>
      </c>
      <c r="BN146" s="109">
        <f>DH146*POLICY!$K143</f>
        <v>42</v>
      </c>
      <c r="BO146" s="109">
        <f>DI146*POLICY!$K143</f>
        <v>0</v>
      </c>
      <c r="BP146" s="109">
        <f>DJ146*POLICY!$K143</f>
        <v>0</v>
      </c>
      <c r="BQ146" s="109">
        <f>DK146*POLICY!$K143</f>
        <v>40.887417218543042</v>
      </c>
      <c r="BR146" s="109">
        <f>DL146*POLICY!$K143</f>
        <v>0</v>
      </c>
      <c r="BS146" s="109">
        <f>DM146*POLICY!$K143</f>
        <v>31.383233390569277</v>
      </c>
      <c r="BT146" s="109">
        <f>DN146*POLICY!$K143</f>
        <v>0</v>
      </c>
      <c r="BU146" s="109">
        <f>DO146*POLICY!$K143</f>
        <v>22.124758681089784</v>
      </c>
      <c r="BV146" s="109">
        <f>DP146*POLICY!$K143</f>
        <v>0</v>
      </c>
      <c r="BW146" s="109">
        <f>DQ146*POLICY!$K143</f>
        <v>0</v>
      </c>
      <c r="BX146" s="109">
        <f>DR146*POLICY!$K143</f>
        <v>35.642732919254662</v>
      </c>
      <c r="BY146" s="109">
        <f>DS146*POLICY!$K143</f>
        <v>23.362499999999997</v>
      </c>
      <c r="BZ146" s="109">
        <f>DT146*POLICY!$K143</f>
        <v>0</v>
      </c>
      <c r="CA146" s="109">
        <f>DU146*POLICY!$K143</f>
        <v>14.03974247864306</v>
      </c>
      <c r="CB146" s="109">
        <f>DV146*POLICY!$K143</f>
        <v>0</v>
      </c>
      <c r="CC146" s="109">
        <f>DW146*POLICY!$K143</f>
        <v>1.39</v>
      </c>
      <c r="CD146" s="109">
        <f>DX146*POLICY!$K143</f>
        <v>2.02</v>
      </c>
      <c r="CE146" s="109">
        <f>DY146*POLICY!$K143</f>
        <v>3.91</v>
      </c>
      <c r="CF146" s="109">
        <f>DZ146*POLICY!$K143</f>
        <v>1.38</v>
      </c>
      <c r="CG146" s="109">
        <f>EA146*POLICY!$K143</f>
        <v>15.268286027736366</v>
      </c>
      <c r="CH146" s="109">
        <f>EB146*POLICY!$K143</f>
        <v>0</v>
      </c>
      <c r="CI146" s="185">
        <f>EC146*POLICY!$K143</f>
        <v>0</v>
      </c>
      <c r="CJ146" s="109"/>
      <c r="CK146" t="s">
        <v>383</v>
      </c>
      <c r="CL146" s="14" t="s">
        <v>270</v>
      </c>
      <c r="CM146" s="22">
        <v>18</v>
      </c>
      <c r="CN146" s="23">
        <v>142</v>
      </c>
      <c r="CO146" s="191">
        <v>18.946276357110811</v>
      </c>
      <c r="CP146" s="191">
        <v>45.568187955711586</v>
      </c>
      <c r="CQ146" s="191">
        <v>0</v>
      </c>
      <c r="CR146" s="191">
        <v>0</v>
      </c>
      <c r="CS146" s="191">
        <v>0</v>
      </c>
      <c r="CT146" s="191">
        <v>5.0193548387096776</v>
      </c>
      <c r="CU146" s="191">
        <v>0</v>
      </c>
      <c r="CV146" s="191">
        <v>16.504329004329005</v>
      </c>
      <c r="CW146" s="191">
        <v>52.424242424242429</v>
      </c>
      <c r="CX146" s="191">
        <v>0</v>
      </c>
      <c r="CY146" s="191">
        <v>0</v>
      </c>
      <c r="CZ146" s="191">
        <v>0</v>
      </c>
      <c r="DA146" s="200">
        <v>1.43</v>
      </c>
      <c r="DB146" s="191">
        <v>8.841308475985862</v>
      </c>
      <c r="DC146" s="191">
        <v>0</v>
      </c>
      <c r="DD146" s="191">
        <v>0</v>
      </c>
      <c r="DE146" s="191">
        <v>0</v>
      </c>
      <c r="DF146" s="191">
        <v>0</v>
      </c>
      <c r="DG146" s="191">
        <v>0</v>
      </c>
      <c r="DH146" s="191">
        <v>42</v>
      </c>
      <c r="DI146" s="191">
        <v>0</v>
      </c>
      <c r="DJ146" s="191">
        <v>0</v>
      </c>
      <c r="DK146" s="191">
        <v>40.887417218543042</v>
      </c>
      <c r="DL146" s="191">
        <v>0</v>
      </c>
      <c r="DM146" s="191">
        <v>31.383233390569277</v>
      </c>
      <c r="DN146" s="191">
        <v>0</v>
      </c>
      <c r="DO146" s="191">
        <v>22.124758681089784</v>
      </c>
      <c r="DP146" s="191">
        <v>0</v>
      </c>
      <c r="DQ146" s="191">
        <v>0</v>
      </c>
      <c r="DR146" s="191">
        <v>35.642732919254662</v>
      </c>
      <c r="DS146" s="200">
        <v>23.362499999999997</v>
      </c>
      <c r="DT146" s="191">
        <v>0</v>
      </c>
      <c r="DU146" s="191">
        <v>14.03974247864306</v>
      </c>
      <c r="DV146" s="191">
        <v>0</v>
      </c>
      <c r="DW146" s="200">
        <v>1.39</v>
      </c>
      <c r="DX146" s="200">
        <v>2.02</v>
      </c>
      <c r="DY146" s="200">
        <v>3.91</v>
      </c>
      <c r="DZ146" s="200">
        <v>1.38</v>
      </c>
      <c r="EA146" s="191">
        <v>15.268286027736366</v>
      </c>
      <c r="EB146" s="191">
        <v>0</v>
      </c>
      <c r="EC146" s="191">
        <v>0</v>
      </c>
    </row>
    <row r="147" spans="1:133" x14ac:dyDescent="0.2">
      <c r="A147" s="69"/>
      <c r="B147" s="62"/>
      <c r="C147" s="110">
        <v>143</v>
      </c>
      <c r="D147" s="109">
        <v>18.946276357110811</v>
      </c>
      <c r="E147" s="109">
        <v>45.568187955711586</v>
      </c>
      <c r="F147" s="109">
        <v>0</v>
      </c>
      <c r="G147" s="109">
        <v>0</v>
      </c>
      <c r="H147" s="109">
        <v>0</v>
      </c>
      <c r="I147" s="109">
        <v>5.0193548387096776</v>
      </c>
      <c r="J147" s="109">
        <v>0</v>
      </c>
      <c r="K147" s="109">
        <v>16.504329004329005</v>
      </c>
      <c r="L147" s="109">
        <v>52.424242424242429</v>
      </c>
      <c r="M147" s="109">
        <v>0</v>
      </c>
      <c r="N147" s="109">
        <v>0</v>
      </c>
      <c r="O147" s="109">
        <v>0</v>
      </c>
      <c r="P147" s="109">
        <v>1.43</v>
      </c>
      <c r="Q147" s="109">
        <v>8.841308475985862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42</v>
      </c>
      <c r="X147" s="109">
        <v>0</v>
      </c>
      <c r="Y147" s="109">
        <v>0</v>
      </c>
      <c r="Z147" s="109">
        <v>40.887417218543042</v>
      </c>
      <c r="AA147" s="109">
        <v>0</v>
      </c>
      <c r="AB147" s="109">
        <v>31.383233390569277</v>
      </c>
      <c r="AC147" s="109">
        <v>0</v>
      </c>
      <c r="AD147" s="109">
        <v>0</v>
      </c>
      <c r="AE147" s="109">
        <v>0</v>
      </c>
      <c r="AF147" s="109">
        <v>0</v>
      </c>
      <c r="AG147" s="109">
        <v>35.642732919254662</v>
      </c>
      <c r="AH147" s="109">
        <v>23.362499999999997</v>
      </c>
      <c r="AI147" s="109">
        <v>0</v>
      </c>
      <c r="AJ147" s="109">
        <v>14.03974247864306</v>
      </c>
      <c r="AK147" s="109">
        <v>0</v>
      </c>
      <c r="AL147" s="109">
        <v>1.39</v>
      </c>
      <c r="AM147" s="109">
        <v>2.02</v>
      </c>
      <c r="AN147" s="109">
        <v>3.91</v>
      </c>
      <c r="AO147" s="109">
        <v>1.38</v>
      </c>
      <c r="AP147" s="109">
        <v>15.268286027736366</v>
      </c>
      <c r="AQ147" s="109">
        <v>0</v>
      </c>
      <c r="AR147" s="185">
        <v>0</v>
      </c>
      <c r="AS147" s="109"/>
      <c r="AT147" s="184">
        <v>143</v>
      </c>
      <c r="AU147" s="109">
        <f>CO147*POLICY!$K144</f>
        <v>18.946276357110811</v>
      </c>
      <c r="AV147" s="109">
        <f>CP147*POLICY!$K144</f>
        <v>45.568187955711586</v>
      </c>
      <c r="AW147" s="109">
        <f>CQ147*POLICY!$K144</f>
        <v>0</v>
      </c>
      <c r="AX147" s="109">
        <f>CR147*POLICY!$K144</f>
        <v>0</v>
      </c>
      <c r="AY147" s="109">
        <f>CS147*POLICY!$K144</f>
        <v>0</v>
      </c>
      <c r="AZ147" s="109">
        <f>CT147*POLICY!$K144</f>
        <v>5.0193548387096776</v>
      </c>
      <c r="BA147" s="109">
        <f>CU147*POLICY!$K144</f>
        <v>0</v>
      </c>
      <c r="BB147" s="109">
        <f>CV147*POLICY!$K144</f>
        <v>16.504329004329005</v>
      </c>
      <c r="BC147" s="109">
        <f>CW147*POLICY!$K144</f>
        <v>52.424242424242429</v>
      </c>
      <c r="BD147" s="109">
        <f>CX147*POLICY!$K144</f>
        <v>0</v>
      </c>
      <c r="BE147" s="109">
        <f>CY147*POLICY!$K144</f>
        <v>0</v>
      </c>
      <c r="BF147" s="109">
        <f>CZ147*POLICY!$K144</f>
        <v>0</v>
      </c>
      <c r="BG147" s="109">
        <f>DA147*POLICY!$K144</f>
        <v>1.43</v>
      </c>
      <c r="BH147" s="109">
        <f>DB147*POLICY!$K144</f>
        <v>8.841308475985862</v>
      </c>
      <c r="BI147" s="109">
        <f>DC147*POLICY!$K144</f>
        <v>0</v>
      </c>
      <c r="BJ147" s="109">
        <f>DD147*POLICY!$K144</f>
        <v>0</v>
      </c>
      <c r="BK147" s="109">
        <f>DE147*POLICY!$K144</f>
        <v>0</v>
      </c>
      <c r="BL147" s="109">
        <f>DF147*POLICY!$K144</f>
        <v>0</v>
      </c>
      <c r="BM147" s="109">
        <f>DG147*POLICY!$K144</f>
        <v>0</v>
      </c>
      <c r="BN147" s="109">
        <f>DH147*POLICY!$K144</f>
        <v>42</v>
      </c>
      <c r="BO147" s="109">
        <f>DI147*POLICY!$K144</f>
        <v>0</v>
      </c>
      <c r="BP147" s="109">
        <f>DJ147*POLICY!$K144</f>
        <v>0</v>
      </c>
      <c r="BQ147" s="109">
        <f>DK147*POLICY!$K144</f>
        <v>40.887417218543042</v>
      </c>
      <c r="BR147" s="109">
        <f>DL147*POLICY!$K144</f>
        <v>0</v>
      </c>
      <c r="BS147" s="109">
        <f>DM147*POLICY!$K144</f>
        <v>31.383233390569277</v>
      </c>
      <c r="BT147" s="109">
        <f>DN147*POLICY!$K144</f>
        <v>0</v>
      </c>
      <c r="BU147" s="109">
        <f>DO147*POLICY!$K144</f>
        <v>0</v>
      </c>
      <c r="BV147" s="109">
        <f>DP147*POLICY!$K144</f>
        <v>0</v>
      </c>
      <c r="BW147" s="109">
        <f>DQ147*POLICY!$K144</f>
        <v>0</v>
      </c>
      <c r="BX147" s="109">
        <f>DR147*POLICY!$K144</f>
        <v>35.642732919254662</v>
      </c>
      <c r="BY147" s="109">
        <f>DS147*POLICY!$K144</f>
        <v>23.362499999999997</v>
      </c>
      <c r="BZ147" s="109">
        <f>DT147*POLICY!$K144</f>
        <v>0</v>
      </c>
      <c r="CA147" s="109">
        <f>DU147*POLICY!$K144</f>
        <v>14.03974247864306</v>
      </c>
      <c r="CB147" s="109">
        <f>DV147*POLICY!$K144</f>
        <v>0</v>
      </c>
      <c r="CC147" s="109">
        <f>DW147*POLICY!$K144</f>
        <v>1.39</v>
      </c>
      <c r="CD147" s="109">
        <f>DX147*POLICY!$K144</f>
        <v>2.02</v>
      </c>
      <c r="CE147" s="109">
        <f>DY147*POLICY!$K144</f>
        <v>3.91</v>
      </c>
      <c r="CF147" s="109">
        <f>DZ147*POLICY!$K144</f>
        <v>1.38</v>
      </c>
      <c r="CG147" s="109">
        <f>EA147*POLICY!$K144</f>
        <v>15.268286027736366</v>
      </c>
      <c r="CH147" s="109">
        <f>EB147*POLICY!$K144</f>
        <v>0</v>
      </c>
      <c r="CI147" s="185">
        <f>EC147*POLICY!$K144</f>
        <v>0</v>
      </c>
      <c r="CJ147" s="109"/>
      <c r="CK147" t="s">
        <v>386</v>
      </c>
      <c r="CL147" s="14" t="s">
        <v>270</v>
      </c>
      <c r="CM147" s="22">
        <v>18</v>
      </c>
      <c r="CN147" s="23">
        <v>143</v>
      </c>
      <c r="CO147" s="191">
        <v>18.946276357110811</v>
      </c>
      <c r="CP147" s="191">
        <v>45.568187955711586</v>
      </c>
      <c r="CQ147" s="191">
        <v>0</v>
      </c>
      <c r="CR147" s="191">
        <v>0</v>
      </c>
      <c r="CS147" s="191">
        <v>0</v>
      </c>
      <c r="CT147" s="191">
        <v>5.0193548387096776</v>
      </c>
      <c r="CU147" s="191">
        <v>0</v>
      </c>
      <c r="CV147" s="191">
        <v>16.504329004329005</v>
      </c>
      <c r="CW147" s="191">
        <v>52.424242424242429</v>
      </c>
      <c r="CX147" s="191">
        <v>0</v>
      </c>
      <c r="CY147" s="191">
        <v>0</v>
      </c>
      <c r="CZ147" s="191">
        <v>0</v>
      </c>
      <c r="DA147" s="200">
        <v>1.43</v>
      </c>
      <c r="DB147" s="191">
        <v>8.841308475985862</v>
      </c>
      <c r="DC147" s="191">
        <v>0</v>
      </c>
      <c r="DD147" s="191">
        <v>0</v>
      </c>
      <c r="DE147" s="191">
        <v>0</v>
      </c>
      <c r="DF147" s="191">
        <v>0</v>
      </c>
      <c r="DG147" s="191">
        <v>0</v>
      </c>
      <c r="DH147" s="191">
        <v>42</v>
      </c>
      <c r="DI147" s="191">
        <v>0</v>
      </c>
      <c r="DJ147" s="191">
        <v>0</v>
      </c>
      <c r="DK147" s="191">
        <v>40.887417218543042</v>
      </c>
      <c r="DL147" s="191">
        <v>0</v>
      </c>
      <c r="DM147" s="191">
        <v>31.383233390569277</v>
      </c>
      <c r="DN147" s="191">
        <v>0</v>
      </c>
      <c r="DO147" s="191">
        <v>0</v>
      </c>
      <c r="DP147" s="191">
        <v>0</v>
      </c>
      <c r="DQ147" s="191">
        <v>0</v>
      </c>
      <c r="DR147" s="191">
        <v>35.642732919254662</v>
      </c>
      <c r="DS147" s="200">
        <v>23.362499999999997</v>
      </c>
      <c r="DT147" s="191">
        <v>0</v>
      </c>
      <c r="DU147" s="191">
        <v>14.03974247864306</v>
      </c>
      <c r="DV147" s="191">
        <v>0</v>
      </c>
      <c r="DW147" s="200">
        <v>1.39</v>
      </c>
      <c r="DX147" s="200">
        <v>2.02</v>
      </c>
      <c r="DY147" s="200">
        <v>3.91</v>
      </c>
      <c r="DZ147" s="200">
        <v>1.38</v>
      </c>
      <c r="EA147" s="191">
        <v>15.268286027736366</v>
      </c>
      <c r="EB147" s="191">
        <v>0</v>
      </c>
      <c r="EC147" s="191">
        <v>0</v>
      </c>
    </row>
    <row r="148" spans="1:133" x14ac:dyDescent="0.2">
      <c r="A148" s="69"/>
      <c r="B148" s="62"/>
      <c r="C148" s="110">
        <v>144</v>
      </c>
      <c r="D148" s="109">
        <v>18.946276357110811</v>
      </c>
      <c r="E148" s="109">
        <v>45.568187955711586</v>
      </c>
      <c r="F148" s="109">
        <v>0</v>
      </c>
      <c r="G148" s="109">
        <v>0</v>
      </c>
      <c r="H148" s="109">
        <v>0</v>
      </c>
      <c r="I148" s="109">
        <v>5.0193548387096776</v>
      </c>
      <c r="J148" s="109">
        <v>0</v>
      </c>
      <c r="K148" s="109">
        <v>16.504329004329005</v>
      </c>
      <c r="L148" s="109">
        <v>52.424242424242429</v>
      </c>
      <c r="M148" s="109">
        <v>0</v>
      </c>
      <c r="N148" s="109">
        <v>0</v>
      </c>
      <c r="O148" s="109">
        <v>0</v>
      </c>
      <c r="P148" s="109">
        <v>1.43</v>
      </c>
      <c r="Q148" s="109">
        <v>8.841308475985862</v>
      </c>
      <c r="R148" s="109">
        <v>0</v>
      </c>
      <c r="S148" s="109">
        <v>0</v>
      </c>
      <c r="T148" s="109">
        <v>0</v>
      </c>
      <c r="U148" s="109">
        <v>0</v>
      </c>
      <c r="V148" s="109">
        <v>0</v>
      </c>
      <c r="W148" s="109">
        <v>42</v>
      </c>
      <c r="X148" s="109">
        <v>0</v>
      </c>
      <c r="Y148" s="109">
        <v>0</v>
      </c>
      <c r="Z148" s="109">
        <v>40.887417218543042</v>
      </c>
      <c r="AA148" s="109">
        <v>0</v>
      </c>
      <c r="AB148" s="109">
        <v>31.383233390569277</v>
      </c>
      <c r="AC148" s="109">
        <v>0</v>
      </c>
      <c r="AD148" s="109">
        <v>0</v>
      </c>
      <c r="AE148" s="109">
        <v>0</v>
      </c>
      <c r="AF148" s="109">
        <v>0</v>
      </c>
      <c r="AG148" s="109">
        <v>35.642732919254662</v>
      </c>
      <c r="AH148" s="109">
        <v>23.362499999999997</v>
      </c>
      <c r="AI148" s="109">
        <v>0</v>
      </c>
      <c r="AJ148" s="109">
        <v>14.03974247864306</v>
      </c>
      <c r="AK148" s="109">
        <v>0</v>
      </c>
      <c r="AL148" s="109">
        <v>1.39</v>
      </c>
      <c r="AM148" s="109">
        <v>2.02</v>
      </c>
      <c r="AN148" s="109">
        <v>3.91</v>
      </c>
      <c r="AO148" s="109">
        <v>1.38</v>
      </c>
      <c r="AP148" s="109">
        <v>15.268286027736366</v>
      </c>
      <c r="AQ148" s="109">
        <v>0</v>
      </c>
      <c r="AR148" s="185">
        <v>0</v>
      </c>
      <c r="AS148" s="109"/>
      <c r="AT148" s="184">
        <v>144</v>
      </c>
      <c r="AU148" s="109">
        <f>CO148*POLICY!$K145</f>
        <v>18.946276357110811</v>
      </c>
      <c r="AV148" s="109">
        <f>CP148*POLICY!$K145</f>
        <v>45.568187955711586</v>
      </c>
      <c r="AW148" s="109">
        <f>CQ148*POLICY!$K145</f>
        <v>0</v>
      </c>
      <c r="AX148" s="109">
        <f>CR148*POLICY!$K145</f>
        <v>0</v>
      </c>
      <c r="AY148" s="109">
        <f>CS148*POLICY!$K145</f>
        <v>0</v>
      </c>
      <c r="AZ148" s="109">
        <f>CT148*POLICY!$K145</f>
        <v>5.0193548387096776</v>
      </c>
      <c r="BA148" s="109">
        <f>CU148*POLICY!$K145</f>
        <v>0</v>
      </c>
      <c r="BB148" s="109">
        <f>CV148*POLICY!$K145</f>
        <v>16.504329004329005</v>
      </c>
      <c r="BC148" s="109">
        <f>CW148*POLICY!$K145</f>
        <v>52.424242424242429</v>
      </c>
      <c r="BD148" s="109">
        <f>CX148*POLICY!$K145</f>
        <v>0</v>
      </c>
      <c r="BE148" s="109">
        <f>CY148*POLICY!$K145</f>
        <v>0</v>
      </c>
      <c r="BF148" s="109">
        <f>CZ148*POLICY!$K145</f>
        <v>0</v>
      </c>
      <c r="BG148" s="109">
        <f>DA148*POLICY!$K145</f>
        <v>1.43</v>
      </c>
      <c r="BH148" s="109">
        <f>DB148*POLICY!$K145</f>
        <v>8.841308475985862</v>
      </c>
      <c r="BI148" s="109">
        <f>DC148*POLICY!$K145</f>
        <v>0</v>
      </c>
      <c r="BJ148" s="109">
        <f>DD148*POLICY!$K145</f>
        <v>0</v>
      </c>
      <c r="BK148" s="109">
        <f>DE148*POLICY!$K145</f>
        <v>0</v>
      </c>
      <c r="BL148" s="109">
        <f>DF148*POLICY!$K145</f>
        <v>0</v>
      </c>
      <c r="BM148" s="109">
        <f>DG148*POLICY!$K145</f>
        <v>0</v>
      </c>
      <c r="BN148" s="109">
        <f>DH148*POLICY!$K145</f>
        <v>42</v>
      </c>
      <c r="BO148" s="109">
        <f>DI148*POLICY!$K145</f>
        <v>0</v>
      </c>
      <c r="BP148" s="109">
        <f>DJ148*POLICY!$K145</f>
        <v>0</v>
      </c>
      <c r="BQ148" s="109">
        <f>DK148*POLICY!$K145</f>
        <v>40.887417218543042</v>
      </c>
      <c r="BR148" s="109">
        <f>DL148*POLICY!$K145</f>
        <v>0</v>
      </c>
      <c r="BS148" s="109">
        <f>DM148*POLICY!$K145</f>
        <v>31.383233390569277</v>
      </c>
      <c r="BT148" s="109">
        <f>DN148*POLICY!$K145</f>
        <v>0</v>
      </c>
      <c r="BU148" s="109">
        <f>DO148*POLICY!$K145</f>
        <v>0</v>
      </c>
      <c r="BV148" s="109">
        <f>DP148*POLICY!$K145</f>
        <v>0</v>
      </c>
      <c r="BW148" s="109">
        <f>DQ148*POLICY!$K145</f>
        <v>0</v>
      </c>
      <c r="BX148" s="109">
        <f>DR148*POLICY!$K145</f>
        <v>35.642732919254662</v>
      </c>
      <c r="BY148" s="109">
        <f>DS148*POLICY!$K145</f>
        <v>23.362499999999997</v>
      </c>
      <c r="BZ148" s="109">
        <f>DT148*POLICY!$K145</f>
        <v>0</v>
      </c>
      <c r="CA148" s="109">
        <f>DU148*POLICY!$K145</f>
        <v>14.03974247864306</v>
      </c>
      <c r="CB148" s="109">
        <f>DV148*POLICY!$K145</f>
        <v>0</v>
      </c>
      <c r="CC148" s="109">
        <f>DW148*POLICY!$K145</f>
        <v>1.39</v>
      </c>
      <c r="CD148" s="109">
        <f>DX148*POLICY!$K145</f>
        <v>2.02</v>
      </c>
      <c r="CE148" s="109">
        <f>DY148*POLICY!$K145</f>
        <v>3.91</v>
      </c>
      <c r="CF148" s="109">
        <f>DZ148*POLICY!$K145</f>
        <v>1.38</v>
      </c>
      <c r="CG148" s="109">
        <f>EA148*POLICY!$K145</f>
        <v>15.268286027736366</v>
      </c>
      <c r="CH148" s="109">
        <f>EB148*POLICY!$K145</f>
        <v>0</v>
      </c>
      <c r="CI148" s="185">
        <f>EC148*POLICY!$K145</f>
        <v>0</v>
      </c>
      <c r="CJ148" s="109"/>
      <c r="CK148" t="s">
        <v>385</v>
      </c>
      <c r="CL148" s="14" t="s">
        <v>270</v>
      </c>
      <c r="CM148" s="22">
        <v>18</v>
      </c>
      <c r="CN148" s="23">
        <v>144</v>
      </c>
      <c r="CO148" s="191">
        <v>18.946276357110811</v>
      </c>
      <c r="CP148" s="191">
        <v>45.568187955711586</v>
      </c>
      <c r="CQ148" s="191">
        <v>0</v>
      </c>
      <c r="CR148" s="191">
        <v>0</v>
      </c>
      <c r="CS148" s="191">
        <v>0</v>
      </c>
      <c r="CT148" s="191">
        <v>5.0193548387096776</v>
      </c>
      <c r="CU148" s="191">
        <v>0</v>
      </c>
      <c r="CV148" s="191">
        <v>16.504329004329005</v>
      </c>
      <c r="CW148" s="191">
        <v>52.424242424242429</v>
      </c>
      <c r="CX148" s="191">
        <v>0</v>
      </c>
      <c r="CY148" s="191">
        <v>0</v>
      </c>
      <c r="CZ148" s="191">
        <v>0</v>
      </c>
      <c r="DA148" s="200">
        <v>1.43</v>
      </c>
      <c r="DB148" s="191">
        <v>8.841308475985862</v>
      </c>
      <c r="DC148" s="191">
        <v>0</v>
      </c>
      <c r="DD148" s="191">
        <v>0</v>
      </c>
      <c r="DE148" s="191">
        <v>0</v>
      </c>
      <c r="DF148" s="191">
        <v>0</v>
      </c>
      <c r="DG148" s="191">
        <v>0</v>
      </c>
      <c r="DH148" s="191">
        <v>42</v>
      </c>
      <c r="DI148" s="191">
        <v>0</v>
      </c>
      <c r="DJ148" s="191">
        <v>0</v>
      </c>
      <c r="DK148" s="191">
        <v>40.887417218543042</v>
      </c>
      <c r="DL148" s="191">
        <v>0</v>
      </c>
      <c r="DM148" s="191">
        <v>31.383233390569277</v>
      </c>
      <c r="DN148" s="191">
        <v>0</v>
      </c>
      <c r="DO148" s="191">
        <v>0</v>
      </c>
      <c r="DP148" s="191">
        <v>0</v>
      </c>
      <c r="DQ148" s="191">
        <v>0</v>
      </c>
      <c r="DR148" s="191">
        <v>35.642732919254662</v>
      </c>
      <c r="DS148" s="200">
        <v>23.362499999999997</v>
      </c>
      <c r="DT148" s="191">
        <v>0</v>
      </c>
      <c r="DU148" s="191">
        <v>14.03974247864306</v>
      </c>
      <c r="DV148" s="191">
        <v>0</v>
      </c>
      <c r="DW148" s="200">
        <v>1.39</v>
      </c>
      <c r="DX148" s="200">
        <v>2.02</v>
      </c>
      <c r="DY148" s="200">
        <v>3.91</v>
      </c>
      <c r="DZ148" s="200">
        <v>1.38</v>
      </c>
      <c r="EA148" s="191">
        <v>15.268286027736366</v>
      </c>
      <c r="EB148" s="191">
        <v>0</v>
      </c>
      <c r="EC148" s="191">
        <v>0</v>
      </c>
    </row>
    <row r="149" spans="1:133" x14ac:dyDescent="0.2">
      <c r="A149" s="69"/>
      <c r="B149" s="62"/>
      <c r="C149" s="110">
        <v>145</v>
      </c>
      <c r="D149" s="109">
        <v>18.946276357110811</v>
      </c>
      <c r="E149" s="109">
        <v>45.568187955711586</v>
      </c>
      <c r="F149" s="109">
        <v>0</v>
      </c>
      <c r="G149" s="109">
        <v>0</v>
      </c>
      <c r="H149" s="109">
        <v>0</v>
      </c>
      <c r="I149" s="109">
        <v>5.0193548387096776</v>
      </c>
      <c r="J149" s="109">
        <v>0</v>
      </c>
      <c r="K149" s="109">
        <v>16.504329004329005</v>
      </c>
      <c r="L149" s="109">
        <v>52.424242424242429</v>
      </c>
      <c r="M149" s="109">
        <v>0</v>
      </c>
      <c r="N149" s="109">
        <v>0</v>
      </c>
      <c r="O149" s="109">
        <v>0</v>
      </c>
      <c r="P149" s="109">
        <v>1.43</v>
      </c>
      <c r="Q149" s="109">
        <v>8.841308475985862</v>
      </c>
      <c r="R149" s="109">
        <v>0</v>
      </c>
      <c r="S149" s="109">
        <v>0</v>
      </c>
      <c r="T149" s="109">
        <v>0</v>
      </c>
      <c r="U149" s="109">
        <v>0</v>
      </c>
      <c r="V149" s="109">
        <v>0</v>
      </c>
      <c r="W149" s="109">
        <v>42</v>
      </c>
      <c r="X149" s="109">
        <v>0</v>
      </c>
      <c r="Y149" s="109">
        <v>0</v>
      </c>
      <c r="Z149" s="109">
        <v>40.887417218543042</v>
      </c>
      <c r="AA149" s="109">
        <v>0</v>
      </c>
      <c r="AB149" s="109">
        <v>31.383233390569277</v>
      </c>
      <c r="AC149" s="109">
        <v>0</v>
      </c>
      <c r="AD149" s="109">
        <v>0</v>
      </c>
      <c r="AE149" s="109">
        <v>0</v>
      </c>
      <c r="AF149" s="109">
        <v>0</v>
      </c>
      <c r="AG149" s="109">
        <v>35.642732919254662</v>
      </c>
      <c r="AH149" s="109">
        <v>23.362499999999997</v>
      </c>
      <c r="AI149" s="109">
        <v>0</v>
      </c>
      <c r="AJ149" s="109">
        <v>14.03974247864306</v>
      </c>
      <c r="AK149" s="109">
        <v>0</v>
      </c>
      <c r="AL149" s="109">
        <v>1.39</v>
      </c>
      <c r="AM149" s="109">
        <v>2.02</v>
      </c>
      <c r="AN149" s="109">
        <v>3.91</v>
      </c>
      <c r="AO149" s="109">
        <v>1.38</v>
      </c>
      <c r="AP149" s="109">
        <v>15.268286027736366</v>
      </c>
      <c r="AQ149" s="109">
        <v>0</v>
      </c>
      <c r="AR149" s="185">
        <v>0</v>
      </c>
      <c r="AS149" s="109"/>
      <c r="AT149" s="184">
        <v>145</v>
      </c>
      <c r="AU149" s="109">
        <f>CO149*POLICY!$K146</f>
        <v>18.946276357110811</v>
      </c>
      <c r="AV149" s="109">
        <f>CP149*POLICY!$K146</f>
        <v>45.568187955711586</v>
      </c>
      <c r="AW149" s="109">
        <f>CQ149*POLICY!$K146</f>
        <v>0</v>
      </c>
      <c r="AX149" s="109">
        <f>CR149*POLICY!$K146</f>
        <v>0</v>
      </c>
      <c r="AY149" s="109">
        <f>CS149*POLICY!$K146</f>
        <v>0</v>
      </c>
      <c r="AZ149" s="109">
        <f>CT149*POLICY!$K146</f>
        <v>5.0193548387096776</v>
      </c>
      <c r="BA149" s="109">
        <f>CU149*POLICY!$K146</f>
        <v>0</v>
      </c>
      <c r="BB149" s="109">
        <f>CV149*POLICY!$K146</f>
        <v>16.504329004329005</v>
      </c>
      <c r="BC149" s="109">
        <f>CW149*POLICY!$K146</f>
        <v>52.424242424242429</v>
      </c>
      <c r="BD149" s="109">
        <f>CX149*POLICY!$K146</f>
        <v>0</v>
      </c>
      <c r="BE149" s="109">
        <f>CY149*POLICY!$K146</f>
        <v>0</v>
      </c>
      <c r="BF149" s="109">
        <f>CZ149*POLICY!$K146</f>
        <v>0</v>
      </c>
      <c r="BG149" s="109">
        <f>DA149*POLICY!$K146</f>
        <v>1.43</v>
      </c>
      <c r="BH149" s="109">
        <f>DB149*POLICY!$K146</f>
        <v>8.841308475985862</v>
      </c>
      <c r="BI149" s="109">
        <f>DC149*POLICY!$K146</f>
        <v>0</v>
      </c>
      <c r="BJ149" s="109">
        <f>DD149*POLICY!$K146</f>
        <v>0</v>
      </c>
      <c r="BK149" s="109">
        <f>DE149*POLICY!$K146</f>
        <v>0</v>
      </c>
      <c r="BL149" s="109">
        <f>DF149*POLICY!$K146</f>
        <v>0</v>
      </c>
      <c r="BM149" s="109">
        <f>DG149*POLICY!$K146</f>
        <v>0</v>
      </c>
      <c r="BN149" s="109">
        <f>DH149*POLICY!$K146</f>
        <v>42</v>
      </c>
      <c r="BO149" s="109">
        <f>DI149*POLICY!$K146</f>
        <v>0</v>
      </c>
      <c r="BP149" s="109">
        <f>DJ149*POLICY!$K146</f>
        <v>0</v>
      </c>
      <c r="BQ149" s="109">
        <f>DK149*POLICY!$K146</f>
        <v>40.887417218543042</v>
      </c>
      <c r="BR149" s="109">
        <f>DL149*POLICY!$K146</f>
        <v>0</v>
      </c>
      <c r="BS149" s="109">
        <f>DM149*POLICY!$K146</f>
        <v>31.383233390569277</v>
      </c>
      <c r="BT149" s="109">
        <f>DN149*POLICY!$K146</f>
        <v>0</v>
      </c>
      <c r="BU149" s="109">
        <f>DO149*POLICY!$K146</f>
        <v>0</v>
      </c>
      <c r="BV149" s="109">
        <f>DP149*POLICY!$K146</f>
        <v>0</v>
      </c>
      <c r="BW149" s="109">
        <f>DQ149*POLICY!$K146</f>
        <v>0</v>
      </c>
      <c r="BX149" s="109">
        <f>DR149*POLICY!$K146</f>
        <v>35.642732919254662</v>
      </c>
      <c r="BY149" s="109">
        <f>DS149*POLICY!$K146</f>
        <v>23.362499999999997</v>
      </c>
      <c r="BZ149" s="109">
        <f>DT149*POLICY!$K146</f>
        <v>0</v>
      </c>
      <c r="CA149" s="109">
        <f>DU149*POLICY!$K146</f>
        <v>14.03974247864306</v>
      </c>
      <c r="CB149" s="109">
        <f>DV149*POLICY!$K146</f>
        <v>0</v>
      </c>
      <c r="CC149" s="109">
        <f>DW149*POLICY!$K146</f>
        <v>1.39</v>
      </c>
      <c r="CD149" s="109">
        <f>DX149*POLICY!$K146</f>
        <v>2.02</v>
      </c>
      <c r="CE149" s="109">
        <f>DY149*POLICY!$K146</f>
        <v>3.91</v>
      </c>
      <c r="CF149" s="109">
        <f>DZ149*POLICY!$K146</f>
        <v>1.38</v>
      </c>
      <c r="CG149" s="109">
        <f>EA149*POLICY!$K146</f>
        <v>15.268286027736366</v>
      </c>
      <c r="CH149" s="109">
        <f>EB149*POLICY!$K146</f>
        <v>0</v>
      </c>
      <c r="CI149" s="185">
        <f>EC149*POLICY!$K146</f>
        <v>0</v>
      </c>
      <c r="CJ149" s="109"/>
      <c r="CK149" t="s">
        <v>388</v>
      </c>
      <c r="CL149" s="14" t="s">
        <v>270</v>
      </c>
      <c r="CM149" s="22">
        <v>18</v>
      </c>
      <c r="CN149" s="23">
        <v>145</v>
      </c>
      <c r="CO149" s="191">
        <v>18.946276357110811</v>
      </c>
      <c r="CP149" s="191">
        <v>45.568187955711586</v>
      </c>
      <c r="CQ149" s="191">
        <v>0</v>
      </c>
      <c r="CR149" s="191">
        <v>0</v>
      </c>
      <c r="CS149" s="191">
        <v>0</v>
      </c>
      <c r="CT149" s="191">
        <v>5.0193548387096776</v>
      </c>
      <c r="CU149" s="191">
        <v>0</v>
      </c>
      <c r="CV149" s="191">
        <v>16.504329004329005</v>
      </c>
      <c r="CW149" s="191">
        <v>52.424242424242429</v>
      </c>
      <c r="CX149" s="191">
        <v>0</v>
      </c>
      <c r="CY149" s="191">
        <v>0</v>
      </c>
      <c r="CZ149" s="191">
        <v>0</v>
      </c>
      <c r="DA149" s="200">
        <v>1.43</v>
      </c>
      <c r="DB149" s="191">
        <v>8.841308475985862</v>
      </c>
      <c r="DC149" s="191">
        <v>0</v>
      </c>
      <c r="DD149" s="191">
        <v>0</v>
      </c>
      <c r="DE149" s="191">
        <v>0</v>
      </c>
      <c r="DF149" s="191">
        <v>0</v>
      </c>
      <c r="DG149" s="191">
        <v>0</v>
      </c>
      <c r="DH149" s="191">
        <v>42</v>
      </c>
      <c r="DI149" s="191">
        <v>0</v>
      </c>
      <c r="DJ149" s="191">
        <v>0</v>
      </c>
      <c r="DK149" s="191">
        <v>40.887417218543042</v>
      </c>
      <c r="DL149" s="191">
        <v>0</v>
      </c>
      <c r="DM149" s="191">
        <v>31.383233390569277</v>
      </c>
      <c r="DN149" s="191">
        <v>0</v>
      </c>
      <c r="DO149" s="191">
        <v>0</v>
      </c>
      <c r="DP149" s="191">
        <v>0</v>
      </c>
      <c r="DQ149" s="191">
        <v>0</v>
      </c>
      <c r="DR149" s="191">
        <v>35.642732919254662</v>
      </c>
      <c r="DS149" s="200">
        <v>23.362499999999997</v>
      </c>
      <c r="DT149" s="191">
        <v>0</v>
      </c>
      <c r="DU149" s="191">
        <v>14.03974247864306</v>
      </c>
      <c r="DV149" s="191">
        <v>0</v>
      </c>
      <c r="DW149" s="200">
        <v>1.39</v>
      </c>
      <c r="DX149" s="200">
        <v>2.02</v>
      </c>
      <c r="DY149" s="200">
        <v>3.91</v>
      </c>
      <c r="DZ149" s="200">
        <v>1.38</v>
      </c>
      <c r="EA149" s="191">
        <v>15.268286027736366</v>
      </c>
      <c r="EB149" s="191">
        <v>0</v>
      </c>
      <c r="EC149" s="191">
        <v>0</v>
      </c>
    </row>
    <row r="150" spans="1:133" x14ac:dyDescent="0.2">
      <c r="A150" s="69"/>
      <c r="B150" s="62"/>
      <c r="C150" s="110">
        <v>146</v>
      </c>
      <c r="D150" s="109">
        <v>18.946276357110811</v>
      </c>
      <c r="E150" s="109">
        <v>45.568187955711586</v>
      </c>
      <c r="F150" s="109">
        <v>0</v>
      </c>
      <c r="G150" s="109">
        <v>0</v>
      </c>
      <c r="H150" s="109">
        <v>0</v>
      </c>
      <c r="I150" s="109">
        <v>5.0193548387096776</v>
      </c>
      <c r="J150" s="109">
        <v>0</v>
      </c>
      <c r="K150" s="109">
        <v>16.504329004329005</v>
      </c>
      <c r="L150" s="109">
        <v>52.424242424242429</v>
      </c>
      <c r="M150" s="109">
        <v>0</v>
      </c>
      <c r="N150" s="109">
        <v>0</v>
      </c>
      <c r="O150" s="109">
        <v>0</v>
      </c>
      <c r="P150" s="109">
        <v>1.43</v>
      </c>
      <c r="Q150" s="109">
        <v>8.841308475985862</v>
      </c>
      <c r="R150" s="109">
        <v>0</v>
      </c>
      <c r="S150" s="109">
        <v>0</v>
      </c>
      <c r="T150" s="109">
        <v>0</v>
      </c>
      <c r="U150" s="109">
        <v>0</v>
      </c>
      <c r="V150" s="109">
        <v>0</v>
      </c>
      <c r="W150" s="109">
        <v>42</v>
      </c>
      <c r="X150" s="109">
        <v>0</v>
      </c>
      <c r="Y150" s="109">
        <v>0</v>
      </c>
      <c r="Z150" s="109">
        <v>40.887417218543042</v>
      </c>
      <c r="AA150" s="109">
        <v>0</v>
      </c>
      <c r="AB150" s="109">
        <v>31.383233390569277</v>
      </c>
      <c r="AC150" s="109">
        <v>0</v>
      </c>
      <c r="AD150" s="109">
        <v>0</v>
      </c>
      <c r="AE150" s="109">
        <v>0</v>
      </c>
      <c r="AF150" s="109">
        <v>0</v>
      </c>
      <c r="AG150" s="109">
        <v>35.642732919254662</v>
      </c>
      <c r="AH150" s="109">
        <v>23.362499999999997</v>
      </c>
      <c r="AI150" s="109">
        <v>0</v>
      </c>
      <c r="AJ150" s="109">
        <v>14.03974247864306</v>
      </c>
      <c r="AK150" s="109">
        <v>0</v>
      </c>
      <c r="AL150" s="109">
        <v>1.39</v>
      </c>
      <c r="AM150" s="109">
        <v>2.02</v>
      </c>
      <c r="AN150" s="109">
        <v>3.91</v>
      </c>
      <c r="AO150" s="109">
        <v>1.38</v>
      </c>
      <c r="AP150" s="109">
        <v>15.268286027736366</v>
      </c>
      <c r="AQ150" s="109">
        <v>0</v>
      </c>
      <c r="AR150" s="185">
        <v>0</v>
      </c>
      <c r="AS150" s="109"/>
      <c r="AT150" s="184">
        <v>146</v>
      </c>
      <c r="AU150" s="109">
        <f>CO150*POLICY!$K147</f>
        <v>18.946276357110811</v>
      </c>
      <c r="AV150" s="109">
        <f>CP150*POLICY!$K147</f>
        <v>45.568187955711586</v>
      </c>
      <c r="AW150" s="109">
        <f>CQ150*POLICY!$K147</f>
        <v>0</v>
      </c>
      <c r="AX150" s="109">
        <f>CR150*POLICY!$K147</f>
        <v>0</v>
      </c>
      <c r="AY150" s="109">
        <f>CS150*POLICY!$K147</f>
        <v>0</v>
      </c>
      <c r="AZ150" s="109">
        <f>CT150*POLICY!$K147</f>
        <v>5.0193548387096776</v>
      </c>
      <c r="BA150" s="109">
        <f>CU150*POLICY!$K147</f>
        <v>0</v>
      </c>
      <c r="BB150" s="109">
        <f>CV150*POLICY!$K147</f>
        <v>16.504329004329005</v>
      </c>
      <c r="BC150" s="109">
        <f>CW150*POLICY!$K147</f>
        <v>52.424242424242429</v>
      </c>
      <c r="BD150" s="109">
        <f>CX150*POLICY!$K147</f>
        <v>0</v>
      </c>
      <c r="BE150" s="109">
        <f>CY150*POLICY!$K147</f>
        <v>0</v>
      </c>
      <c r="BF150" s="109">
        <f>CZ150*POLICY!$K147</f>
        <v>0</v>
      </c>
      <c r="BG150" s="109">
        <f>DA150*POLICY!$K147</f>
        <v>1.43</v>
      </c>
      <c r="BH150" s="109">
        <f>DB150*POLICY!$K147</f>
        <v>8.841308475985862</v>
      </c>
      <c r="BI150" s="109">
        <f>DC150*POLICY!$K147</f>
        <v>0</v>
      </c>
      <c r="BJ150" s="109">
        <f>DD150*POLICY!$K147</f>
        <v>0</v>
      </c>
      <c r="BK150" s="109">
        <f>DE150*POLICY!$K147</f>
        <v>0</v>
      </c>
      <c r="BL150" s="109">
        <f>DF150*POLICY!$K147</f>
        <v>0</v>
      </c>
      <c r="BM150" s="109">
        <f>DG150*POLICY!$K147</f>
        <v>0</v>
      </c>
      <c r="BN150" s="109">
        <f>DH150*POLICY!$K147</f>
        <v>42</v>
      </c>
      <c r="BO150" s="109">
        <f>DI150*POLICY!$K147</f>
        <v>0</v>
      </c>
      <c r="BP150" s="109">
        <f>DJ150*POLICY!$K147</f>
        <v>0</v>
      </c>
      <c r="BQ150" s="109">
        <f>DK150*POLICY!$K147</f>
        <v>40.887417218543042</v>
      </c>
      <c r="BR150" s="109">
        <f>DL150*POLICY!$K147</f>
        <v>0</v>
      </c>
      <c r="BS150" s="109">
        <f>DM150*POLICY!$K147</f>
        <v>31.383233390569277</v>
      </c>
      <c r="BT150" s="109">
        <f>DN150*POLICY!$K147</f>
        <v>0</v>
      </c>
      <c r="BU150" s="109">
        <f>DO150*POLICY!$K147</f>
        <v>0</v>
      </c>
      <c r="BV150" s="109">
        <f>DP150*POLICY!$K147</f>
        <v>0</v>
      </c>
      <c r="BW150" s="109">
        <f>DQ150*POLICY!$K147</f>
        <v>0</v>
      </c>
      <c r="BX150" s="109">
        <f>DR150*POLICY!$K147</f>
        <v>35.642732919254662</v>
      </c>
      <c r="BY150" s="109">
        <f>DS150*POLICY!$K147</f>
        <v>23.362499999999997</v>
      </c>
      <c r="BZ150" s="109">
        <f>DT150*POLICY!$K147</f>
        <v>0</v>
      </c>
      <c r="CA150" s="109">
        <f>DU150*POLICY!$K147</f>
        <v>14.03974247864306</v>
      </c>
      <c r="CB150" s="109">
        <f>DV150*POLICY!$K147</f>
        <v>0</v>
      </c>
      <c r="CC150" s="109">
        <f>DW150*POLICY!$K147</f>
        <v>1.39</v>
      </c>
      <c r="CD150" s="109">
        <f>DX150*POLICY!$K147</f>
        <v>2.02</v>
      </c>
      <c r="CE150" s="109">
        <f>DY150*POLICY!$K147</f>
        <v>3.91</v>
      </c>
      <c r="CF150" s="109">
        <f>DZ150*POLICY!$K147</f>
        <v>1.38</v>
      </c>
      <c r="CG150" s="109">
        <f>EA150*POLICY!$K147</f>
        <v>15.268286027736366</v>
      </c>
      <c r="CH150" s="109">
        <f>EB150*POLICY!$K147</f>
        <v>0</v>
      </c>
      <c r="CI150" s="185">
        <f>EC150*POLICY!$K147</f>
        <v>0</v>
      </c>
      <c r="CJ150" s="109"/>
      <c r="CK150" t="s">
        <v>390</v>
      </c>
      <c r="CL150" s="14" t="s">
        <v>270</v>
      </c>
      <c r="CM150" s="22">
        <v>18</v>
      </c>
      <c r="CN150" s="23">
        <v>146</v>
      </c>
      <c r="CO150" s="191">
        <v>18.946276357110811</v>
      </c>
      <c r="CP150" s="191">
        <v>45.568187955711586</v>
      </c>
      <c r="CQ150" s="191">
        <v>0</v>
      </c>
      <c r="CR150" s="191">
        <v>0</v>
      </c>
      <c r="CS150" s="191">
        <v>0</v>
      </c>
      <c r="CT150" s="191">
        <v>5.0193548387096776</v>
      </c>
      <c r="CU150" s="191">
        <v>0</v>
      </c>
      <c r="CV150" s="191">
        <v>16.504329004329005</v>
      </c>
      <c r="CW150" s="191">
        <v>52.424242424242429</v>
      </c>
      <c r="CX150" s="191">
        <v>0</v>
      </c>
      <c r="CY150" s="191">
        <v>0</v>
      </c>
      <c r="CZ150" s="191">
        <v>0</v>
      </c>
      <c r="DA150" s="200">
        <v>1.43</v>
      </c>
      <c r="DB150" s="191">
        <v>8.841308475985862</v>
      </c>
      <c r="DC150" s="191">
        <v>0</v>
      </c>
      <c r="DD150" s="191">
        <v>0</v>
      </c>
      <c r="DE150" s="191">
        <v>0</v>
      </c>
      <c r="DF150" s="191">
        <v>0</v>
      </c>
      <c r="DG150" s="191">
        <v>0</v>
      </c>
      <c r="DH150" s="191">
        <v>42</v>
      </c>
      <c r="DI150" s="191">
        <v>0</v>
      </c>
      <c r="DJ150" s="191">
        <v>0</v>
      </c>
      <c r="DK150" s="191">
        <v>40.887417218543042</v>
      </c>
      <c r="DL150" s="191">
        <v>0</v>
      </c>
      <c r="DM150" s="191">
        <v>31.383233390569277</v>
      </c>
      <c r="DN150" s="191">
        <v>0</v>
      </c>
      <c r="DO150" s="191">
        <v>0</v>
      </c>
      <c r="DP150" s="191">
        <v>0</v>
      </c>
      <c r="DQ150" s="191">
        <v>0</v>
      </c>
      <c r="DR150" s="191">
        <v>35.642732919254662</v>
      </c>
      <c r="DS150" s="200">
        <v>23.362499999999997</v>
      </c>
      <c r="DT150" s="191">
        <v>0</v>
      </c>
      <c r="DU150" s="191">
        <v>14.03974247864306</v>
      </c>
      <c r="DV150" s="191">
        <v>0</v>
      </c>
      <c r="DW150" s="200">
        <v>1.39</v>
      </c>
      <c r="DX150" s="200">
        <v>2.02</v>
      </c>
      <c r="DY150" s="200">
        <v>3.91</v>
      </c>
      <c r="DZ150" s="200">
        <v>1.38</v>
      </c>
      <c r="EA150" s="191">
        <v>15.268286027736366</v>
      </c>
      <c r="EB150" s="191">
        <v>0</v>
      </c>
      <c r="EC150" s="191">
        <v>0</v>
      </c>
    </row>
    <row r="151" spans="1:133" x14ac:dyDescent="0.2">
      <c r="A151" s="69"/>
      <c r="B151" s="62"/>
      <c r="C151" s="110">
        <v>147</v>
      </c>
      <c r="D151" s="109">
        <v>18.946276357110811</v>
      </c>
      <c r="E151" s="109">
        <v>45.568187955711586</v>
      </c>
      <c r="F151" s="109">
        <v>0</v>
      </c>
      <c r="G151" s="109">
        <v>0</v>
      </c>
      <c r="H151" s="109">
        <v>0</v>
      </c>
      <c r="I151" s="109">
        <v>5.0193548387096776</v>
      </c>
      <c r="J151" s="109">
        <v>0</v>
      </c>
      <c r="K151" s="109">
        <v>16.504329004329005</v>
      </c>
      <c r="L151" s="109">
        <v>52.424242424242429</v>
      </c>
      <c r="M151" s="109">
        <v>0</v>
      </c>
      <c r="N151" s="109">
        <v>0</v>
      </c>
      <c r="O151" s="109">
        <v>0</v>
      </c>
      <c r="P151" s="109">
        <v>1.43</v>
      </c>
      <c r="Q151" s="109">
        <v>8.841308475985862</v>
      </c>
      <c r="R151" s="109">
        <v>0</v>
      </c>
      <c r="S151" s="109">
        <v>0</v>
      </c>
      <c r="T151" s="109">
        <v>0</v>
      </c>
      <c r="U151" s="109">
        <v>0</v>
      </c>
      <c r="V151" s="109">
        <v>0</v>
      </c>
      <c r="W151" s="109">
        <v>42</v>
      </c>
      <c r="X151" s="109">
        <v>0</v>
      </c>
      <c r="Y151" s="109">
        <v>0</v>
      </c>
      <c r="Z151" s="109">
        <v>40.887417218543042</v>
      </c>
      <c r="AA151" s="109">
        <v>0</v>
      </c>
      <c r="AB151" s="109">
        <v>31.383233390569277</v>
      </c>
      <c r="AC151" s="109">
        <v>0</v>
      </c>
      <c r="AD151" s="109">
        <v>0</v>
      </c>
      <c r="AE151" s="109">
        <v>0</v>
      </c>
      <c r="AF151" s="109">
        <v>0</v>
      </c>
      <c r="AG151" s="109">
        <v>35.642732919254662</v>
      </c>
      <c r="AH151" s="109">
        <v>23.362499999999997</v>
      </c>
      <c r="AI151" s="109">
        <v>0</v>
      </c>
      <c r="AJ151" s="109">
        <v>14.03974247864306</v>
      </c>
      <c r="AK151" s="109">
        <v>0</v>
      </c>
      <c r="AL151" s="109">
        <v>1.39</v>
      </c>
      <c r="AM151" s="109">
        <v>2.02</v>
      </c>
      <c r="AN151" s="109">
        <v>3.91</v>
      </c>
      <c r="AO151" s="109">
        <v>1.38</v>
      </c>
      <c r="AP151" s="109">
        <v>15.268286027736366</v>
      </c>
      <c r="AQ151" s="109">
        <v>0</v>
      </c>
      <c r="AR151" s="185">
        <v>0</v>
      </c>
      <c r="AS151" s="109"/>
      <c r="AT151" s="184">
        <v>147</v>
      </c>
      <c r="AU151" s="109">
        <f>CO151*POLICY!$K148</f>
        <v>18.946276357110811</v>
      </c>
      <c r="AV151" s="109">
        <f>CP151*POLICY!$K148</f>
        <v>45.568187955711586</v>
      </c>
      <c r="AW151" s="109">
        <f>CQ151*POLICY!$K148</f>
        <v>0</v>
      </c>
      <c r="AX151" s="109">
        <f>CR151*POLICY!$K148</f>
        <v>0</v>
      </c>
      <c r="AY151" s="109">
        <f>CS151*POLICY!$K148</f>
        <v>0</v>
      </c>
      <c r="AZ151" s="109">
        <f>CT151*POLICY!$K148</f>
        <v>5.0193548387096776</v>
      </c>
      <c r="BA151" s="109">
        <f>CU151*POLICY!$K148</f>
        <v>0</v>
      </c>
      <c r="BB151" s="109">
        <f>CV151*POLICY!$K148</f>
        <v>16.504329004329005</v>
      </c>
      <c r="BC151" s="109">
        <f>CW151*POLICY!$K148</f>
        <v>52.424242424242429</v>
      </c>
      <c r="BD151" s="109">
        <f>CX151*POLICY!$K148</f>
        <v>0</v>
      </c>
      <c r="BE151" s="109">
        <f>CY151*POLICY!$K148</f>
        <v>0</v>
      </c>
      <c r="BF151" s="109">
        <f>CZ151*POLICY!$K148</f>
        <v>0</v>
      </c>
      <c r="BG151" s="109">
        <f>DA151*POLICY!$K148</f>
        <v>1.43</v>
      </c>
      <c r="BH151" s="109">
        <f>DB151*POLICY!$K148</f>
        <v>8.841308475985862</v>
      </c>
      <c r="BI151" s="109">
        <f>DC151*POLICY!$K148</f>
        <v>0</v>
      </c>
      <c r="BJ151" s="109">
        <f>DD151*POLICY!$K148</f>
        <v>0</v>
      </c>
      <c r="BK151" s="109">
        <f>DE151*POLICY!$K148</f>
        <v>0</v>
      </c>
      <c r="BL151" s="109">
        <f>DF151*POLICY!$K148</f>
        <v>0</v>
      </c>
      <c r="BM151" s="109">
        <f>DG151*POLICY!$K148</f>
        <v>0</v>
      </c>
      <c r="BN151" s="109">
        <f>DH151*POLICY!$K148</f>
        <v>42</v>
      </c>
      <c r="BO151" s="109">
        <f>DI151*POLICY!$K148</f>
        <v>0</v>
      </c>
      <c r="BP151" s="109">
        <f>DJ151*POLICY!$K148</f>
        <v>0</v>
      </c>
      <c r="BQ151" s="109">
        <f>DK151*POLICY!$K148</f>
        <v>40.887417218543042</v>
      </c>
      <c r="BR151" s="109">
        <f>DL151*POLICY!$K148</f>
        <v>0</v>
      </c>
      <c r="BS151" s="109">
        <f>DM151*POLICY!$K148</f>
        <v>31.383233390569277</v>
      </c>
      <c r="BT151" s="109">
        <f>DN151*POLICY!$K148</f>
        <v>0</v>
      </c>
      <c r="BU151" s="109">
        <f>DO151*POLICY!$K148</f>
        <v>0</v>
      </c>
      <c r="BV151" s="109">
        <f>DP151*POLICY!$K148</f>
        <v>0</v>
      </c>
      <c r="BW151" s="109">
        <f>DQ151*POLICY!$K148</f>
        <v>0</v>
      </c>
      <c r="BX151" s="109">
        <f>DR151*POLICY!$K148</f>
        <v>35.642732919254662</v>
      </c>
      <c r="BY151" s="109">
        <f>DS151*POLICY!$K148</f>
        <v>23.362499999999997</v>
      </c>
      <c r="BZ151" s="109">
        <f>DT151*POLICY!$K148</f>
        <v>0</v>
      </c>
      <c r="CA151" s="109">
        <f>DU151*POLICY!$K148</f>
        <v>14.03974247864306</v>
      </c>
      <c r="CB151" s="109">
        <f>DV151*POLICY!$K148</f>
        <v>0</v>
      </c>
      <c r="CC151" s="109">
        <f>DW151*POLICY!$K148</f>
        <v>1.39</v>
      </c>
      <c r="CD151" s="109">
        <f>DX151*POLICY!$K148</f>
        <v>2.02</v>
      </c>
      <c r="CE151" s="109">
        <f>DY151*POLICY!$K148</f>
        <v>3.91</v>
      </c>
      <c r="CF151" s="109">
        <f>DZ151*POLICY!$K148</f>
        <v>1.38</v>
      </c>
      <c r="CG151" s="109">
        <f>EA151*POLICY!$K148</f>
        <v>15.268286027736366</v>
      </c>
      <c r="CH151" s="109">
        <f>EB151*POLICY!$K148</f>
        <v>0</v>
      </c>
      <c r="CI151" s="185">
        <f>EC151*POLICY!$K148</f>
        <v>0</v>
      </c>
      <c r="CJ151" s="109"/>
      <c r="CK151" t="s">
        <v>389</v>
      </c>
      <c r="CL151" s="14" t="s">
        <v>270</v>
      </c>
      <c r="CM151" s="22">
        <v>18</v>
      </c>
      <c r="CN151" s="23">
        <v>147</v>
      </c>
      <c r="CO151" s="191">
        <v>18.946276357110811</v>
      </c>
      <c r="CP151" s="191">
        <v>45.568187955711586</v>
      </c>
      <c r="CQ151" s="191">
        <v>0</v>
      </c>
      <c r="CR151" s="191">
        <v>0</v>
      </c>
      <c r="CS151" s="191">
        <v>0</v>
      </c>
      <c r="CT151" s="191">
        <v>5.0193548387096776</v>
      </c>
      <c r="CU151" s="191">
        <v>0</v>
      </c>
      <c r="CV151" s="191">
        <v>16.504329004329005</v>
      </c>
      <c r="CW151" s="191">
        <v>52.424242424242429</v>
      </c>
      <c r="CX151" s="191">
        <v>0</v>
      </c>
      <c r="CY151" s="191">
        <v>0</v>
      </c>
      <c r="CZ151" s="191">
        <v>0</v>
      </c>
      <c r="DA151" s="200">
        <v>1.43</v>
      </c>
      <c r="DB151" s="191">
        <v>8.841308475985862</v>
      </c>
      <c r="DC151" s="191">
        <v>0</v>
      </c>
      <c r="DD151" s="191">
        <v>0</v>
      </c>
      <c r="DE151" s="191">
        <v>0</v>
      </c>
      <c r="DF151" s="191">
        <v>0</v>
      </c>
      <c r="DG151" s="191">
        <v>0</v>
      </c>
      <c r="DH151" s="191">
        <v>42</v>
      </c>
      <c r="DI151" s="191">
        <v>0</v>
      </c>
      <c r="DJ151" s="191">
        <v>0</v>
      </c>
      <c r="DK151" s="191">
        <v>40.887417218543042</v>
      </c>
      <c r="DL151" s="191">
        <v>0</v>
      </c>
      <c r="DM151" s="191">
        <v>31.383233390569277</v>
      </c>
      <c r="DN151" s="191">
        <v>0</v>
      </c>
      <c r="DO151" s="191">
        <v>0</v>
      </c>
      <c r="DP151" s="191">
        <v>0</v>
      </c>
      <c r="DQ151" s="191">
        <v>0</v>
      </c>
      <c r="DR151" s="191">
        <v>35.642732919254662</v>
      </c>
      <c r="DS151" s="200">
        <v>23.362499999999997</v>
      </c>
      <c r="DT151" s="191">
        <v>0</v>
      </c>
      <c r="DU151" s="191">
        <v>14.03974247864306</v>
      </c>
      <c r="DV151" s="191">
        <v>0</v>
      </c>
      <c r="DW151" s="200">
        <v>1.39</v>
      </c>
      <c r="DX151" s="200">
        <v>2.02</v>
      </c>
      <c r="DY151" s="200">
        <v>3.91</v>
      </c>
      <c r="DZ151" s="200">
        <v>1.38</v>
      </c>
      <c r="EA151" s="191">
        <v>15.268286027736366</v>
      </c>
      <c r="EB151" s="191">
        <v>0</v>
      </c>
      <c r="EC151" s="191">
        <v>0</v>
      </c>
    </row>
    <row r="152" spans="1:133" x14ac:dyDescent="0.2">
      <c r="A152" s="69"/>
      <c r="B152" s="62"/>
      <c r="C152" s="110">
        <v>148</v>
      </c>
      <c r="D152" s="109">
        <v>18.946276357110811</v>
      </c>
      <c r="E152" s="109">
        <v>45.568187955711586</v>
      </c>
      <c r="F152" s="109">
        <v>0</v>
      </c>
      <c r="G152" s="109">
        <v>0</v>
      </c>
      <c r="H152" s="109">
        <v>0</v>
      </c>
      <c r="I152" s="109">
        <v>5.0193548387096776</v>
      </c>
      <c r="J152" s="109">
        <v>0</v>
      </c>
      <c r="K152" s="109">
        <v>16.504329004329005</v>
      </c>
      <c r="L152" s="109">
        <v>52.424242424242429</v>
      </c>
      <c r="M152" s="109">
        <v>0</v>
      </c>
      <c r="N152" s="109">
        <v>0</v>
      </c>
      <c r="O152" s="109">
        <v>0</v>
      </c>
      <c r="P152" s="109">
        <v>1.43</v>
      </c>
      <c r="Q152" s="109">
        <v>8.841308475985862</v>
      </c>
      <c r="R152" s="109">
        <v>0</v>
      </c>
      <c r="S152" s="109">
        <v>0</v>
      </c>
      <c r="T152" s="109">
        <v>0</v>
      </c>
      <c r="U152" s="109">
        <v>0</v>
      </c>
      <c r="V152" s="109">
        <v>0</v>
      </c>
      <c r="W152" s="109">
        <v>42</v>
      </c>
      <c r="X152" s="109">
        <v>0</v>
      </c>
      <c r="Y152" s="109">
        <v>0</v>
      </c>
      <c r="Z152" s="109">
        <v>40.887417218543042</v>
      </c>
      <c r="AA152" s="109">
        <v>0</v>
      </c>
      <c r="AB152" s="109">
        <v>31.383233390569277</v>
      </c>
      <c r="AC152" s="109">
        <v>0</v>
      </c>
      <c r="AD152" s="109">
        <v>0</v>
      </c>
      <c r="AE152" s="109">
        <v>0</v>
      </c>
      <c r="AF152" s="109">
        <v>0</v>
      </c>
      <c r="AG152" s="109">
        <v>35.642732919254662</v>
      </c>
      <c r="AH152" s="109">
        <v>23.362499999999997</v>
      </c>
      <c r="AI152" s="109">
        <v>0</v>
      </c>
      <c r="AJ152" s="109">
        <v>14.03974247864306</v>
      </c>
      <c r="AK152" s="109">
        <v>0</v>
      </c>
      <c r="AL152" s="109">
        <v>1.39</v>
      </c>
      <c r="AM152" s="109">
        <v>2.02</v>
      </c>
      <c r="AN152" s="109">
        <v>3.91</v>
      </c>
      <c r="AO152" s="109">
        <v>1.38</v>
      </c>
      <c r="AP152" s="109">
        <v>15.268286027736366</v>
      </c>
      <c r="AQ152" s="109">
        <v>0</v>
      </c>
      <c r="AR152" s="185">
        <v>0</v>
      </c>
      <c r="AS152" s="109"/>
      <c r="AT152" s="184">
        <v>148</v>
      </c>
      <c r="AU152" s="109">
        <f>CO152*POLICY!$K149</f>
        <v>18.946276357110811</v>
      </c>
      <c r="AV152" s="109">
        <f>CP152*POLICY!$K149</f>
        <v>45.568187955711586</v>
      </c>
      <c r="AW152" s="109">
        <f>CQ152*POLICY!$K149</f>
        <v>0</v>
      </c>
      <c r="AX152" s="109">
        <f>CR152*POLICY!$K149</f>
        <v>0</v>
      </c>
      <c r="AY152" s="109">
        <f>CS152*POLICY!$K149</f>
        <v>0</v>
      </c>
      <c r="AZ152" s="109">
        <f>CT152*POLICY!$K149</f>
        <v>5.0193548387096776</v>
      </c>
      <c r="BA152" s="109">
        <f>CU152*POLICY!$K149</f>
        <v>0</v>
      </c>
      <c r="BB152" s="109">
        <f>CV152*POLICY!$K149</f>
        <v>16.504329004329005</v>
      </c>
      <c r="BC152" s="109">
        <f>CW152*POLICY!$K149</f>
        <v>52.424242424242429</v>
      </c>
      <c r="BD152" s="109">
        <f>CX152*POLICY!$K149</f>
        <v>0</v>
      </c>
      <c r="BE152" s="109">
        <f>CY152*POLICY!$K149</f>
        <v>0</v>
      </c>
      <c r="BF152" s="109">
        <f>CZ152*POLICY!$K149</f>
        <v>0</v>
      </c>
      <c r="BG152" s="109">
        <f>DA152*POLICY!$K149</f>
        <v>1.43</v>
      </c>
      <c r="BH152" s="109">
        <f>DB152*POLICY!$K149</f>
        <v>8.841308475985862</v>
      </c>
      <c r="BI152" s="109">
        <f>DC152*POLICY!$K149</f>
        <v>0</v>
      </c>
      <c r="BJ152" s="109">
        <f>DD152*POLICY!$K149</f>
        <v>0</v>
      </c>
      <c r="BK152" s="109">
        <f>DE152*POLICY!$K149</f>
        <v>0</v>
      </c>
      <c r="BL152" s="109">
        <f>DF152*POLICY!$K149</f>
        <v>0</v>
      </c>
      <c r="BM152" s="109">
        <f>DG152*POLICY!$K149</f>
        <v>0</v>
      </c>
      <c r="BN152" s="109">
        <f>DH152*POLICY!$K149</f>
        <v>42</v>
      </c>
      <c r="BO152" s="109">
        <f>DI152*POLICY!$K149</f>
        <v>0</v>
      </c>
      <c r="BP152" s="109">
        <f>DJ152*POLICY!$K149</f>
        <v>0</v>
      </c>
      <c r="BQ152" s="109">
        <f>DK152*POLICY!$K149</f>
        <v>40.887417218543042</v>
      </c>
      <c r="BR152" s="109">
        <f>DL152*POLICY!$K149</f>
        <v>0</v>
      </c>
      <c r="BS152" s="109">
        <f>DM152*POLICY!$K149</f>
        <v>31.383233390569277</v>
      </c>
      <c r="BT152" s="109">
        <f>DN152*POLICY!$K149</f>
        <v>0</v>
      </c>
      <c r="BU152" s="109">
        <f>DO152*POLICY!$K149</f>
        <v>0</v>
      </c>
      <c r="BV152" s="109">
        <f>DP152*POLICY!$K149</f>
        <v>0</v>
      </c>
      <c r="BW152" s="109">
        <f>DQ152*POLICY!$K149</f>
        <v>0</v>
      </c>
      <c r="BX152" s="109">
        <f>DR152*POLICY!$K149</f>
        <v>35.642732919254662</v>
      </c>
      <c r="BY152" s="109">
        <f>DS152*POLICY!$K149</f>
        <v>23.362499999999997</v>
      </c>
      <c r="BZ152" s="109">
        <f>DT152*POLICY!$K149</f>
        <v>0</v>
      </c>
      <c r="CA152" s="109">
        <f>DU152*POLICY!$K149</f>
        <v>14.03974247864306</v>
      </c>
      <c r="CB152" s="109">
        <f>DV152*POLICY!$K149</f>
        <v>0</v>
      </c>
      <c r="CC152" s="109">
        <f>DW152*POLICY!$K149</f>
        <v>1.39</v>
      </c>
      <c r="CD152" s="109">
        <f>DX152*POLICY!$K149</f>
        <v>2.02</v>
      </c>
      <c r="CE152" s="109">
        <f>DY152*POLICY!$K149</f>
        <v>3.91</v>
      </c>
      <c r="CF152" s="109">
        <f>DZ152*POLICY!$K149</f>
        <v>1.38</v>
      </c>
      <c r="CG152" s="109">
        <f>EA152*POLICY!$K149</f>
        <v>15.268286027736366</v>
      </c>
      <c r="CH152" s="109">
        <f>EB152*POLICY!$K149</f>
        <v>0</v>
      </c>
      <c r="CI152" s="185">
        <f>EC152*POLICY!$K149</f>
        <v>0</v>
      </c>
      <c r="CJ152" s="109"/>
      <c r="CK152" t="s">
        <v>362</v>
      </c>
      <c r="CL152" s="14" t="s">
        <v>270</v>
      </c>
      <c r="CM152" s="22">
        <v>18</v>
      </c>
      <c r="CN152" s="23">
        <v>148</v>
      </c>
      <c r="CO152" s="191">
        <v>18.946276357110811</v>
      </c>
      <c r="CP152" s="191">
        <v>45.568187955711586</v>
      </c>
      <c r="CQ152" s="191">
        <v>0</v>
      </c>
      <c r="CR152" s="191">
        <v>0</v>
      </c>
      <c r="CS152" s="191">
        <v>0</v>
      </c>
      <c r="CT152" s="191">
        <v>5.0193548387096776</v>
      </c>
      <c r="CU152" s="191">
        <v>0</v>
      </c>
      <c r="CV152" s="191">
        <v>16.504329004329005</v>
      </c>
      <c r="CW152" s="191">
        <v>52.424242424242429</v>
      </c>
      <c r="CX152" s="191">
        <v>0</v>
      </c>
      <c r="CY152" s="191">
        <v>0</v>
      </c>
      <c r="CZ152" s="191">
        <v>0</v>
      </c>
      <c r="DA152" s="200">
        <v>1.43</v>
      </c>
      <c r="DB152" s="191">
        <v>8.841308475985862</v>
      </c>
      <c r="DC152" s="191">
        <v>0</v>
      </c>
      <c r="DD152" s="191">
        <v>0</v>
      </c>
      <c r="DE152" s="191">
        <v>0</v>
      </c>
      <c r="DF152" s="191">
        <v>0</v>
      </c>
      <c r="DG152" s="191">
        <v>0</v>
      </c>
      <c r="DH152" s="191">
        <v>42</v>
      </c>
      <c r="DI152" s="191">
        <v>0</v>
      </c>
      <c r="DJ152" s="191">
        <v>0</v>
      </c>
      <c r="DK152" s="191">
        <v>40.887417218543042</v>
      </c>
      <c r="DL152" s="191">
        <v>0</v>
      </c>
      <c r="DM152" s="191">
        <v>31.383233390569277</v>
      </c>
      <c r="DN152" s="191">
        <v>0</v>
      </c>
      <c r="DO152" s="191">
        <v>0</v>
      </c>
      <c r="DP152" s="191">
        <v>0</v>
      </c>
      <c r="DQ152" s="191">
        <v>0</v>
      </c>
      <c r="DR152" s="191">
        <v>35.642732919254662</v>
      </c>
      <c r="DS152" s="200">
        <v>23.362499999999997</v>
      </c>
      <c r="DT152" s="191">
        <v>0</v>
      </c>
      <c r="DU152" s="191">
        <v>14.03974247864306</v>
      </c>
      <c r="DV152" s="191">
        <v>0</v>
      </c>
      <c r="DW152" s="200">
        <v>1.39</v>
      </c>
      <c r="DX152" s="200">
        <v>2.02</v>
      </c>
      <c r="DY152" s="200">
        <v>3.91</v>
      </c>
      <c r="DZ152" s="200">
        <v>1.38</v>
      </c>
      <c r="EA152" s="191">
        <v>15.268286027736366</v>
      </c>
      <c r="EB152" s="191">
        <v>0</v>
      </c>
      <c r="EC152" s="191">
        <v>0</v>
      </c>
    </row>
    <row r="153" spans="1:133" x14ac:dyDescent="0.2">
      <c r="A153" s="69"/>
      <c r="B153" s="62"/>
      <c r="C153" s="110">
        <v>149</v>
      </c>
      <c r="D153" s="109">
        <v>0</v>
      </c>
      <c r="E153" s="109">
        <v>0</v>
      </c>
      <c r="F153" s="109">
        <v>51.875968992248062</v>
      </c>
      <c r="G153" s="109">
        <v>0</v>
      </c>
      <c r="H153" s="109">
        <v>28.036521084337348</v>
      </c>
      <c r="I153" s="109">
        <v>125</v>
      </c>
      <c r="J153" s="109">
        <v>31.721467391304348</v>
      </c>
      <c r="K153" s="109">
        <v>0</v>
      </c>
      <c r="L153" s="109">
        <v>0</v>
      </c>
      <c r="M153" s="109">
        <v>12.778963414634147</v>
      </c>
      <c r="N153" s="109">
        <v>57</v>
      </c>
      <c r="O153" s="109">
        <v>68.637614678899084</v>
      </c>
      <c r="P153" s="109">
        <v>1.43</v>
      </c>
      <c r="Q153" s="109">
        <v>0</v>
      </c>
      <c r="R153" s="109">
        <v>0</v>
      </c>
      <c r="S153" s="109">
        <v>24.802325581395348</v>
      </c>
      <c r="T153" s="109">
        <v>70.737373737373744</v>
      </c>
      <c r="U153" s="109">
        <v>0</v>
      </c>
      <c r="V153" s="109">
        <v>33.160714285714285</v>
      </c>
      <c r="W153" s="109">
        <v>0</v>
      </c>
      <c r="X153" s="109">
        <v>43.28391854521076</v>
      </c>
      <c r="Y153" s="109">
        <v>0</v>
      </c>
      <c r="Z153" s="109">
        <v>0</v>
      </c>
      <c r="AA153" s="109">
        <v>0</v>
      </c>
      <c r="AB153" s="109">
        <v>78.871759890859479</v>
      </c>
      <c r="AC153" s="109">
        <v>0</v>
      </c>
      <c r="AD153" s="109">
        <v>22.533804171180929</v>
      </c>
      <c r="AE153" s="109">
        <v>50.5</v>
      </c>
      <c r="AF153" s="109">
        <v>9.408602150537634</v>
      </c>
      <c r="AG153" s="109">
        <v>0</v>
      </c>
      <c r="AH153" s="109">
        <v>23.362499999999997</v>
      </c>
      <c r="AI153" s="109">
        <v>128.41228070175438</v>
      </c>
      <c r="AJ153" s="109">
        <v>6.3565264527320036</v>
      </c>
      <c r="AK153" s="109">
        <v>51.462463556851311</v>
      </c>
      <c r="AL153" s="109">
        <v>1.39</v>
      </c>
      <c r="AM153" s="109">
        <v>2.02</v>
      </c>
      <c r="AN153" s="109">
        <v>3.91</v>
      </c>
      <c r="AO153" s="109">
        <v>1.38</v>
      </c>
      <c r="AP153" s="109">
        <v>34.262587701196864</v>
      </c>
      <c r="AQ153" s="109">
        <v>88.752646509375211</v>
      </c>
      <c r="AR153" s="185">
        <v>0</v>
      </c>
      <c r="AS153" s="109"/>
      <c r="AT153" s="184">
        <v>149</v>
      </c>
      <c r="AU153" s="109">
        <f>CO153*POLICY!$K150</f>
        <v>0</v>
      </c>
      <c r="AV153" s="109">
        <f>CP153*POLICY!$K150</f>
        <v>0</v>
      </c>
      <c r="AW153" s="109">
        <f>CQ153*POLICY!$K150</f>
        <v>51.875968992248062</v>
      </c>
      <c r="AX153" s="109">
        <f>CR153*POLICY!$K150</f>
        <v>0</v>
      </c>
      <c r="AY153" s="109">
        <f>CS153*POLICY!$K150</f>
        <v>28.036521084337348</v>
      </c>
      <c r="AZ153" s="109">
        <f>CT153*POLICY!$K150</f>
        <v>125</v>
      </c>
      <c r="BA153" s="109">
        <f>CU153*POLICY!$K150</f>
        <v>31.721467391304348</v>
      </c>
      <c r="BB153" s="109">
        <f>CV153*POLICY!$K150</f>
        <v>0</v>
      </c>
      <c r="BC153" s="109">
        <f>CW153*POLICY!$K150</f>
        <v>0</v>
      </c>
      <c r="BD153" s="109">
        <f>CX153*POLICY!$K150</f>
        <v>12.778963414634147</v>
      </c>
      <c r="BE153" s="109">
        <f>CY153*POLICY!$K150</f>
        <v>57</v>
      </c>
      <c r="BF153" s="109">
        <f>CZ153*POLICY!$K150</f>
        <v>68.637614678899084</v>
      </c>
      <c r="BG153" s="109">
        <f>DA153*POLICY!$K150</f>
        <v>1.43</v>
      </c>
      <c r="BH153" s="109">
        <f>DB153*POLICY!$K150</f>
        <v>0</v>
      </c>
      <c r="BI153" s="109">
        <f>DC153*POLICY!$K150</f>
        <v>0</v>
      </c>
      <c r="BJ153" s="109">
        <f>DD153*POLICY!$K150</f>
        <v>24.802325581395348</v>
      </c>
      <c r="BK153" s="109">
        <f>DE153*POLICY!$K150</f>
        <v>70.737373737373744</v>
      </c>
      <c r="BL153" s="109">
        <f>DF153*POLICY!$K150</f>
        <v>0</v>
      </c>
      <c r="BM153" s="109">
        <f>DG153*POLICY!$K150</f>
        <v>33.160714285714285</v>
      </c>
      <c r="BN153" s="109">
        <f>DH153*POLICY!$K150</f>
        <v>0</v>
      </c>
      <c r="BO153" s="109">
        <f>DI153*POLICY!$K150</f>
        <v>43.28391854521076</v>
      </c>
      <c r="BP153" s="109">
        <f>DJ153*POLICY!$K150</f>
        <v>0</v>
      </c>
      <c r="BQ153" s="109">
        <f>DK153*POLICY!$K150</f>
        <v>0</v>
      </c>
      <c r="BR153" s="109">
        <f>DL153*POLICY!$K150</f>
        <v>0</v>
      </c>
      <c r="BS153" s="109">
        <f>DM153*POLICY!$K150</f>
        <v>78.871759890859479</v>
      </c>
      <c r="BT153" s="109">
        <f>DN153*POLICY!$K150</f>
        <v>0</v>
      </c>
      <c r="BU153" s="109">
        <f>DO153*POLICY!$K150</f>
        <v>22.533804171180929</v>
      </c>
      <c r="BV153" s="109">
        <f>DP153*POLICY!$K150</f>
        <v>50.5</v>
      </c>
      <c r="BW153" s="109">
        <f>DQ153*POLICY!$K150</f>
        <v>9.408602150537634</v>
      </c>
      <c r="BX153" s="109">
        <f>DR153*POLICY!$K150</f>
        <v>0</v>
      </c>
      <c r="BY153" s="109">
        <f>DS153*POLICY!$K150</f>
        <v>23.362499999999997</v>
      </c>
      <c r="BZ153" s="109">
        <f>DT153*POLICY!$K150</f>
        <v>128.41228070175438</v>
      </c>
      <c r="CA153" s="109">
        <f>DU153*POLICY!$K150</f>
        <v>6.3565264527320036</v>
      </c>
      <c r="CB153" s="109">
        <f>DV153*POLICY!$K150</f>
        <v>51.462463556851311</v>
      </c>
      <c r="CC153" s="109">
        <f>DW153*POLICY!$K150</f>
        <v>1.39</v>
      </c>
      <c r="CD153" s="109">
        <f>DX153*POLICY!$K150</f>
        <v>2.02</v>
      </c>
      <c r="CE153" s="109">
        <f>DY153*POLICY!$K150</f>
        <v>3.91</v>
      </c>
      <c r="CF153" s="109">
        <f>DZ153*POLICY!$K150</f>
        <v>1.38</v>
      </c>
      <c r="CG153" s="109">
        <f>EA153*POLICY!$K150</f>
        <v>34.262587701196864</v>
      </c>
      <c r="CH153" s="109">
        <f>EB153*POLICY!$K150</f>
        <v>88.752646509375211</v>
      </c>
      <c r="CI153" s="185">
        <f>EC153*POLICY!$K150</f>
        <v>0</v>
      </c>
      <c r="CJ153" s="109"/>
      <c r="CK153" t="s">
        <v>383</v>
      </c>
      <c r="CL153" s="14" t="s">
        <v>192</v>
      </c>
      <c r="CM153" s="22">
        <v>19</v>
      </c>
      <c r="CN153" s="23">
        <v>149</v>
      </c>
      <c r="CO153" s="191">
        <v>0</v>
      </c>
      <c r="CP153" s="191">
        <v>0</v>
      </c>
      <c r="CQ153" s="191">
        <v>51.875968992248062</v>
      </c>
      <c r="CR153" s="191">
        <v>0</v>
      </c>
      <c r="CS153" s="191">
        <v>28.036521084337348</v>
      </c>
      <c r="CT153" s="191">
        <v>125</v>
      </c>
      <c r="CU153" s="191">
        <v>31.721467391304348</v>
      </c>
      <c r="CV153" s="191">
        <v>0</v>
      </c>
      <c r="CW153" s="191">
        <v>0</v>
      </c>
      <c r="CX153" s="191">
        <v>12.778963414634147</v>
      </c>
      <c r="CY153" s="191">
        <v>57</v>
      </c>
      <c r="CZ153" s="191">
        <v>68.637614678899084</v>
      </c>
      <c r="DA153" s="200">
        <v>1.43</v>
      </c>
      <c r="DB153" s="191">
        <v>0</v>
      </c>
      <c r="DC153" s="191">
        <v>0</v>
      </c>
      <c r="DD153" s="191">
        <v>24.802325581395348</v>
      </c>
      <c r="DE153" s="191">
        <v>70.737373737373744</v>
      </c>
      <c r="DF153" s="191">
        <v>0</v>
      </c>
      <c r="DG153" s="191">
        <v>33.160714285714285</v>
      </c>
      <c r="DH153" s="191">
        <v>0</v>
      </c>
      <c r="DI153" s="191">
        <v>43.28391854521076</v>
      </c>
      <c r="DJ153" s="191">
        <v>0</v>
      </c>
      <c r="DK153" s="191">
        <v>0</v>
      </c>
      <c r="DL153" s="191">
        <v>0</v>
      </c>
      <c r="DM153" s="191">
        <v>78.871759890859479</v>
      </c>
      <c r="DN153" s="191">
        <v>0</v>
      </c>
      <c r="DO153" s="191">
        <v>22.533804171180929</v>
      </c>
      <c r="DP153" s="191">
        <v>50.5</v>
      </c>
      <c r="DQ153" s="191">
        <v>9.408602150537634</v>
      </c>
      <c r="DR153" s="191">
        <v>0</v>
      </c>
      <c r="DS153" s="200">
        <v>23.362499999999997</v>
      </c>
      <c r="DT153" s="191">
        <v>128.41228070175438</v>
      </c>
      <c r="DU153" s="191">
        <v>6.3565264527320036</v>
      </c>
      <c r="DV153" s="191">
        <v>51.462463556851311</v>
      </c>
      <c r="DW153" s="200">
        <v>1.39</v>
      </c>
      <c r="DX153" s="200">
        <v>2.02</v>
      </c>
      <c r="DY153" s="200">
        <v>3.91</v>
      </c>
      <c r="DZ153" s="200">
        <v>1.38</v>
      </c>
      <c r="EA153" s="191">
        <v>34.262587701196864</v>
      </c>
      <c r="EB153" s="191">
        <v>88.752646509375211</v>
      </c>
      <c r="EC153" s="191">
        <v>0</v>
      </c>
    </row>
    <row r="154" spans="1:133" x14ac:dyDescent="0.2">
      <c r="A154" s="69"/>
      <c r="B154" s="62"/>
      <c r="C154" s="110">
        <v>150</v>
      </c>
      <c r="D154" s="109">
        <v>0</v>
      </c>
      <c r="E154" s="109">
        <v>0</v>
      </c>
      <c r="F154" s="109">
        <v>51.875968992248062</v>
      </c>
      <c r="G154" s="109">
        <v>0</v>
      </c>
      <c r="H154" s="109">
        <v>28.036521084337348</v>
      </c>
      <c r="I154" s="109">
        <v>125</v>
      </c>
      <c r="J154" s="109">
        <v>31.721467391304348</v>
      </c>
      <c r="K154" s="109">
        <v>0</v>
      </c>
      <c r="L154" s="109">
        <v>0</v>
      </c>
      <c r="M154" s="109">
        <v>12.778963414634147</v>
      </c>
      <c r="N154" s="109">
        <v>57</v>
      </c>
      <c r="O154" s="109">
        <v>68.637614678899084</v>
      </c>
      <c r="P154" s="109">
        <v>1.43</v>
      </c>
      <c r="Q154" s="109">
        <v>0</v>
      </c>
      <c r="R154" s="109">
        <v>0</v>
      </c>
      <c r="S154" s="109">
        <v>24.802325581395348</v>
      </c>
      <c r="T154" s="109">
        <v>70.737373737373744</v>
      </c>
      <c r="U154" s="109">
        <v>0</v>
      </c>
      <c r="V154" s="109">
        <v>33.160714285714285</v>
      </c>
      <c r="W154" s="109">
        <v>0</v>
      </c>
      <c r="X154" s="109">
        <v>43.28391854521076</v>
      </c>
      <c r="Y154" s="109">
        <v>0</v>
      </c>
      <c r="Z154" s="109">
        <v>0</v>
      </c>
      <c r="AA154" s="109">
        <v>0</v>
      </c>
      <c r="AB154" s="109">
        <v>78.871759890859479</v>
      </c>
      <c r="AC154" s="109">
        <v>0</v>
      </c>
      <c r="AD154" s="109">
        <v>22.533804171180929</v>
      </c>
      <c r="AE154" s="109">
        <v>50.5</v>
      </c>
      <c r="AF154" s="109">
        <v>9.408602150537634</v>
      </c>
      <c r="AG154" s="109">
        <v>0</v>
      </c>
      <c r="AH154" s="109">
        <v>23.362499999999997</v>
      </c>
      <c r="AI154" s="109">
        <v>128.41228070175438</v>
      </c>
      <c r="AJ154" s="109">
        <v>6.3565264527320036</v>
      </c>
      <c r="AK154" s="109">
        <v>51.462463556851311</v>
      </c>
      <c r="AL154" s="109">
        <v>1.39</v>
      </c>
      <c r="AM154" s="109">
        <v>2.02</v>
      </c>
      <c r="AN154" s="109">
        <v>3.91</v>
      </c>
      <c r="AO154" s="109">
        <v>1.38</v>
      </c>
      <c r="AP154" s="109">
        <v>34.262587701196864</v>
      </c>
      <c r="AQ154" s="109">
        <v>88.752646509375211</v>
      </c>
      <c r="AR154" s="185">
        <v>0</v>
      </c>
      <c r="AS154" s="109"/>
      <c r="AT154" s="184">
        <v>150</v>
      </c>
      <c r="AU154" s="109">
        <f>CO154*POLICY!$K151</f>
        <v>0</v>
      </c>
      <c r="AV154" s="109">
        <f>CP154*POLICY!$K151</f>
        <v>0</v>
      </c>
      <c r="AW154" s="109">
        <f>CQ154*POLICY!$K151</f>
        <v>51.875968992248062</v>
      </c>
      <c r="AX154" s="109">
        <f>CR154*POLICY!$K151</f>
        <v>0</v>
      </c>
      <c r="AY154" s="109">
        <f>CS154*POLICY!$K151</f>
        <v>28.036521084337348</v>
      </c>
      <c r="AZ154" s="109">
        <f>CT154*POLICY!$K151</f>
        <v>125</v>
      </c>
      <c r="BA154" s="109">
        <f>CU154*POLICY!$K151</f>
        <v>31.721467391304348</v>
      </c>
      <c r="BB154" s="109">
        <f>CV154*POLICY!$K151</f>
        <v>0</v>
      </c>
      <c r="BC154" s="109">
        <f>CW154*POLICY!$K151</f>
        <v>0</v>
      </c>
      <c r="BD154" s="109">
        <f>CX154*POLICY!$K151</f>
        <v>12.778963414634147</v>
      </c>
      <c r="BE154" s="109">
        <f>CY154*POLICY!$K151</f>
        <v>57</v>
      </c>
      <c r="BF154" s="109">
        <f>CZ154*POLICY!$K151</f>
        <v>68.637614678899084</v>
      </c>
      <c r="BG154" s="109">
        <f>DA154*POLICY!$K151</f>
        <v>1.43</v>
      </c>
      <c r="BH154" s="109">
        <f>DB154*POLICY!$K151</f>
        <v>0</v>
      </c>
      <c r="BI154" s="109">
        <f>DC154*POLICY!$K151</f>
        <v>0</v>
      </c>
      <c r="BJ154" s="109">
        <f>DD154*POLICY!$K151</f>
        <v>24.802325581395348</v>
      </c>
      <c r="BK154" s="109">
        <f>DE154*POLICY!$K151</f>
        <v>70.737373737373744</v>
      </c>
      <c r="BL154" s="109">
        <f>DF154*POLICY!$K151</f>
        <v>0</v>
      </c>
      <c r="BM154" s="109">
        <f>DG154*POLICY!$K151</f>
        <v>33.160714285714285</v>
      </c>
      <c r="BN154" s="109">
        <f>DH154*POLICY!$K151</f>
        <v>0</v>
      </c>
      <c r="BO154" s="109">
        <f>DI154*POLICY!$K151</f>
        <v>43.28391854521076</v>
      </c>
      <c r="BP154" s="109">
        <f>DJ154*POLICY!$K151</f>
        <v>0</v>
      </c>
      <c r="BQ154" s="109">
        <f>DK154*POLICY!$K151</f>
        <v>0</v>
      </c>
      <c r="BR154" s="109">
        <f>DL154*POLICY!$K151</f>
        <v>0</v>
      </c>
      <c r="BS154" s="109">
        <f>DM154*POLICY!$K151</f>
        <v>78.871759890859479</v>
      </c>
      <c r="BT154" s="109">
        <f>DN154*POLICY!$K151</f>
        <v>0</v>
      </c>
      <c r="BU154" s="109">
        <f>DO154*POLICY!$K151</f>
        <v>22.533804171180929</v>
      </c>
      <c r="BV154" s="109">
        <f>DP154*POLICY!$K151</f>
        <v>50.5</v>
      </c>
      <c r="BW154" s="109">
        <f>DQ154*POLICY!$K151</f>
        <v>9.408602150537634</v>
      </c>
      <c r="BX154" s="109">
        <f>DR154*POLICY!$K151</f>
        <v>0</v>
      </c>
      <c r="BY154" s="109">
        <f>DS154*POLICY!$K151</f>
        <v>23.362499999999997</v>
      </c>
      <c r="BZ154" s="109">
        <f>DT154*POLICY!$K151</f>
        <v>128.41228070175438</v>
      </c>
      <c r="CA154" s="109">
        <f>DU154*POLICY!$K151</f>
        <v>6.3565264527320036</v>
      </c>
      <c r="CB154" s="109">
        <f>DV154*POLICY!$K151</f>
        <v>51.462463556851311</v>
      </c>
      <c r="CC154" s="109">
        <f>DW154*POLICY!$K151</f>
        <v>1.39</v>
      </c>
      <c r="CD154" s="109">
        <f>DX154*POLICY!$K151</f>
        <v>2.02</v>
      </c>
      <c r="CE154" s="109">
        <f>DY154*POLICY!$K151</f>
        <v>3.91</v>
      </c>
      <c r="CF154" s="109">
        <f>DZ154*POLICY!$K151</f>
        <v>1.38</v>
      </c>
      <c r="CG154" s="109">
        <f>EA154*POLICY!$K151</f>
        <v>34.262587701196864</v>
      </c>
      <c r="CH154" s="109">
        <f>EB154*POLICY!$K151</f>
        <v>88.752646509375211</v>
      </c>
      <c r="CI154" s="185">
        <f>EC154*POLICY!$K151</f>
        <v>0</v>
      </c>
      <c r="CJ154" s="109"/>
      <c r="CK154" t="s">
        <v>389</v>
      </c>
      <c r="CL154" s="14" t="s">
        <v>190</v>
      </c>
      <c r="CM154" s="22">
        <v>19</v>
      </c>
      <c r="CN154" s="23">
        <v>150</v>
      </c>
      <c r="CO154" s="191">
        <v>0</v>
      </c>
      <c r="CP154" s="191">
        <v>0</v>
      </c>
      <c r="CQ154" s="191">
        <v>51.875968992248062</v>
      </c>
      <c r="CR154" s="191">
        <v>0</v>
      </c>
      <c r="CS154" s="191">
        <v>28.036521084337348</v>
      </c>
      <c r="CT154" s="191">
        <v>125</v>
      </c>
      <c r="CU154" s="191">
        <v>31.721467391304348</v>
      </c>
      <c r="CV154" s="191">
        <v>0</v>
      </c>
      <c r="CW154" s="191">
        <v>0</v>
      </c>
      <c r="CX154" s="191">
        <v>12.778963414634147</v>
      </c>
      <c r="CY154" s="191">
        <v>57</v>
      </c>
      <c r="CZ154" s="191">
        <v>68.637614678899084</v>
      </c>
      <c r="DA154" s="200">
        <v>1.43</v>
      </c>
      <c r="DB154" s="191">
        <v>0</v>
      </c>
      <c r="DC154" s="191">
        <v>0</v>
      </c>
      <c r="DD154" s="191">
        <v>24.802325581395348</v>
      </c>
      <c r="DE154" s="191">
        <v>70.737373737373744</v>
      </c>
      <c r="DF154" s="191">
        <v>0</v>
      </c>
      <c r="DG154" s="191">
        <v>33.160714285714285</v>
      </c>
      <c r="DH154" s="191">
        <v>0</v>
      </c>
      <c r="DI154" s="191">
        <v>43.28391854521076</v>
      </c>
      <c r="DJ154" s="191">
        <v>0</v>
      </c>
      <c r="DK154" s="191">
        <v>0</v>
      </c>
      <c r="DL154" s="191">
        <v>0</v>
      </c>
      <c r="DM154" s="191">
        <v>78.871759890859479</v>
      </c>
      <c r="DN154" s="191">
        <v>0</v>
      </c>
      <c r="DO154" s="191">
        <v>22.533804171180929</v>
      </c>
      <c r="DP154" s="191">
        <v>50.5</v>
      </c>
      <c r="DQ154" s="191">
        <v>9.408602150537634</v>
      </c>
      <c r="DR154" s="191">
        <v>0</v>
      </c>
      <c r="DS154" s="200">
        <v>23.362499999999997</v>
      </c>
      <c r="DT154" s="191">
        <v>128.41228070175438</v>
      </c>
      <c r="DU154" s="191">
        <v>6.3565264527320036</v>
      </c>
      <c r="DV154" s="191">
        <v>51.462463556851311</v>
      </c>
      <c r="DW154" s="200">
        <v>1.39</v>
      </c>
      <c r="DX154" s="200">
        <v>2.02</v>
      </c>
      <c r="DY154" s="200">
        <v>3.91</v>
      </c>
      <c r="DZ154" s="200">
        <v>1.38</v>
      </c>
      <c r="EA154" s="191">
        <v>34.262587701196864</v>
      </c>
      <c r="EB154" s="191">
        <v>88.752646509375211</v>
      </c>
      <c r="EC154" s="191">
        <v>0</v>
      </c>
    </row>
    <row r="155" spans="1:133" x14ac:dyDescent="0.2">
      <c r="A155" s="69"/>
      <c r="B155" s="62"/>
      <c r="C155" s="110">
        <v>151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9">
        <v>0</v>
      </c>
      <c r="L155" s="109">
        <v>0</v>
      </c>
      <c r="M155" s="109">
        <v>10</v>
      </c>
      <c r="N155" s="109">
        <v>0</v>
      </c>
      <c r="O155" s="109">
        <v>0</v>
      </c>
      <c r="P155" s="109">
        <v>1.43</v>
      </c>
      <c r="Q155" s="109">
        <v>3.9426288323548597</v>
      </c>
      <c r="R155" s="109">
        <v>0</v>
      </c>
      <c r="S155" s="109">
        <v>10</v>
      </c>
      <c r="T155" s="109">
        <v>0</v>
      </c>
      <c r="U155" s="109">
        <v>0</v>
      </c>
      <c r="V155" s="109">
        <v>0</v>
      </c>
      <c r="W155" s="109">
        <v>53.008521521408575</v>
      </c>
      <c r="X155" s="109">
        <v>20</v>
      </c>
      <c r="Y155" s="109">
        <v>0</v>
      </c>
      <c r="Z155" s="109">
        <v>32.658545034642032</v>
      </c>
      <c r="AA155" s="109">
        <v>0</v>
      </c>
      <c r="AB155" s="109">
        <v>37.729468529454131</v>
      </c>
      <c r="AC155" s="109">
        <v>0</v>
      </c>
      <c r="AD155" s="109">
        <v>16.985375172513983</v>
      </c>
      <c r="AE155" s="109">
        <v>0</v>
      </c>
      <c r="AF155" s="109">
        <v>0</v>
      </c>
      <c r="AG155" s="109">
        <v>15.724175824175825</v>
      </c>
      <c r="AH155" s="109">
        <v>23.362499999999997</v>
      </c>
      <c r="AI155" s="109">
        <v>158.70497427101202</v>
      </c>
      <c r="AJ155" s="109">
        <v>7.6563062426383981</v>
      </c>
      <c r="AK155" s="109">
        <v>38.69047619047619</v>
      </c>
      <c r="AL155" s="109">
        <v>1.39</v>
      </c>
      <c r="AM155" s="109">
        <v>2.02</v>
      </c>
      <c r="AN155" s="109">
        <v>3.91</v>
      </c>
      <c r="AO155" s="109">
        <v>1.38</v>
      </c>
      <c r="AP155" s="109">
        <v>11.587866693908156</v>
      </c>
      <c r="AQ155" s="109">
        <v>70.909090909090907</v>
      </c>
      <c r="AR155" s="185">
        <v>9.8268283093053732</v>
      </c>
      <c r="AS155" s="109"/>
      <c r="AT155" s="184">
        <v>151</v>
      </c>
      <c r="AU155" s="109">
        <f>CO155*POLICY!$K152</f>
        <v>0</v>
      </c>
      <c r="AV155" s="109">
        <f>CP155*POLICY!$K152</f>
        <v>0</v>
      </c>
      <c r="AW155" s="109">
        <f>CQ155*POLICY!$K152</f>
        <v>0</v>
      </c>
      <c r="AX155" s="109">
        <f>CR155*POLICY!$K152</f>
        <v>0</v>
      </c>
      <c r="AY155" s="109">
        <f>CS155*POLICY!$K152</f>
        <v>0</v>
      </c>
      <c r="AZ155" s="109">
        <f>CT155*POLICY!$K152</f>
        <v>0</v>
      </c>
      <c r="BA155" s="109">
        <f>CU155*POLICY!$K152</f>
        <v>0</v>
      </c>
      <c r="BB155" s="109">
        <f>CV155*POLICY!$K152</f>
        <v>0</v>
      </c>
      <c r="BC155" s="109">
        <f>CW155*POLICY!$K152</f>
        <v>0</v>
      </c>
      <c r="BD155" s="109">
        <f>CX155*POLICY!$K152</f>
        <v>10</v>
      </c>
      <c r="BE155" s="109">
        <f>CY155*POLICY!$K152</f>
        <v>0</v>
      </c>
      <c r="BF155" s="109">
        <f>CZ155*POLICY!$K152</f>
        <v>0</v>
      </c>
      <c r="BG155" s="109">
        <f>DA155*POLICY!$K152</f>
        <v>1.43</v>
      </c>
      <c r="BH155" s="109">
        <f>DB155*POLICY!$K152</f>
        <v>3.9426288323548597</v>
      </c>
      <c r="BI155" s="109">
        <f>DC155*POLICY!$K152</f>
        <v>0</v>
      </c>
      <c r="BJ155" s="109">
        <f>DD155*POLICY!$K152</f>
        <v>10</v>
      </c>
      <c r="BK155" s="109">
        <f>DE155*POLICY!$K152</f>
        <v>0</v>
      </c>
      <c r="BL155" s="109">
        <f>DF155*POLICY!$K152</f>
        <v>0</v>
      </c>
      <c r="BM155" s="109">
        <f>DG155*POLICY!$K152</f>
        <v>0</v>
      </c>
      <c r="BN155" s="109">
        <f>DH155*POLICY!$K152</f>
        <v>53.008521521408575</v>
      </c>
      <c r="BO155" s="109">
        <f>DI155*POLICY!$K152</f>
        <v>20</v>
      </c>
      <c r="BP155" s="109">
        <f>DJ155*POLICY!$K152</f>
        <v>0</v>
      </c>
      <c r="BQ155" s="109">
        <f>DK155*POLICY!$K152</f>
        <v>32.658545034642032</v>
      </c>
      <c r="BR155" s="109">
        <f>DL155*POLICY!$K152</f>
        <v>0</v>
      </c>
      <c r="BS155" s="109">
        <f>DM155*POLICY!$K152</f>
        <v>37.729468529454131</v>
      </c>
      <c r="BT155" s="109">
        <f>DN155*POLICY!$K152</f>
        <v>0</v>
      </c>
      <c r="BU155" s="109">
        <f>DO155*POLICY!$K152</f>
        <v>16.985375172513983</v>
      </c>
      <c r="BV155" s="109">
        <f>DP155*POLICY!$K152</f>
        <v>0</v>
      </c>
      <c r="BW155" s="109">
        <f>DQ155*POLICY!$K152</f>
        <v>0</v>
      </c>
      <c r="BX155" s="109">
        <f>DR155*POLICY!$K152</f>
        <v>15.724175824175825</v>
      </c>
      <c r="BY155" s="109">
        <f>DS155*POLICY!$K152</f>
        <v>23.362499999999997</v>
      </c>
      <c r="BZ155" s="109">
        <f>DT155*POLICY!$K152</f>
        <v>158.70497427101202</v>
      </c>
      <c r="CA155" s="109">
        <f>DU155*POLICY!$K152</f>
        <v>7.6563062426383981</v>
      </c>
      <c r="CB155" s="109">
        <f>DV155*POLICY!$K152</f>
        <v>38.69047619047619</v>
      </c>
      <c r="CC155" s="109">
        <f>DW155*POLICY!$K152</f>
        <v>1.39</v>
      </c>
      <c r="CD155" s="109">
        <f>DX155*POLICY!$K152</f>
        <v>2.02</v>
      </c>
      <c r="CE155" s="109">
        <f>DY155*POLICY!$K152</f>
        <v>3.91</v>
      </c>
      <c r="CF155" s="109">
        <f>DZ155*POLICY!$K152</f>
        <v>1.38</v>
      </c>
      <c r="CG155" s="109">
        <f>EA155*POLICY!$K152</f>
        <v>11.587866693908156</v>
      </c>
      <c r="CH155" s="109">
        <f>EB155*POLICY!$K152</f>
        <v>70.909090909090907</v>
      </c>
      <c r="CI155" s="185">
        <f>EC155*POLICY!$K152</f>
        <v>9.8268283093053732</v>
      </c>
      <c r="CJ155" s="109"/>
      <c r="CK155" t="s">
        <v>383</v>
      </c>
      <c r="CL155" s="14" t="s">
        <v>191</v>
      </c>
      <c r="CM155" s="22">
        <v>19</v>
      </c>
      <c r="CN155" s="23">
        <v>151</v>
      </c>
      <c r="CO155" s="191">
        <v>0</v>
      </c>
      <c r="CP155" s="191">
        <v>0</v>
      </c>
      <c r="CQ155" s="191">
        <v>0</v>
      </c>
      <c r="CR155" s="191">
        <v>0</v>
      </c>
      <c r="CS155" s="191">
        <v>0</v>
      </c>
      <c r="CT155" s="191">
        <v>0</v>
      </c>
      <c r="CU155" s="191">
        <v>0</v>
      </c>
      <c r="CV155" s="191">
        <v>0</v>
      </c>
      <c r="CW155" s="191">
        <v>0</v>
      </c>
      <c r="CX155" s="191">
        <v>10</v>
      </c>
      <c r="CY155" s="191">
        <v>0</v>
      </c>
      <c r="CZ155" s="191">
        <v>0</v>
      </c>
      <c r="DA155" s="200">
        <v>1.43</v>
      </c>
      <c r="DB155" s="191">
        <v>3.9426288323548597</v>
      </c>
      <c r="DC155" s="191">
        <v>0</v>
      </c>
      <c r="DD155" s="191">
        <v>10</v>
      </c>
      <c r="DE155" s="191">
        <v>0</v>
      </c>
      <c r="DF155" s="191">
        <v>0</v>
      </c>
      <c r="DG155" s="191">
        <v>0</v>
      </c>
      <c r="DH155" s="191">
        <v>53.008521521408575</v>
      </c>
      <c r="DI155" s="191">
        <v>20</v>
      </c>
      <c r="DJ155" s="191">
        <v>0</v>
      </c>
      <c r="DK155" s="191">
        <v>32.658545034642032</v>
      </c>
      <c r="DL155" s="191">
        <v>0</v>
      </c>
      <c r="DM155" s="191">
        <v>37.729468529454131</v>
      </c>
      <c r="DN155" s="191">
        <v>0</v>
      </c>
      <c r="DO155" s="191">
        <v>16.985375172513983</v>
      </c>
      <c r="DP155" s="191">
        <v>0</v>
      </c>
      <c r="DQ155" s="191">
        <v>0</v>
      </c>
      <c r="DR155" s="191">
        <v>15.724175824175825</v>
      </c>
      <c r="DS155" s="200">
        <v>23.362499999999997</v>
      </c>
      <c r="DT155" s="191">
        <v>158.70497427101202</v>
      </c>
      <c r="DU155" s="191">
        <v>7.6563062426383981</v>
      </c>
      <c r="DV155" s="191">
        <v>38.69047619047619</v>
      </c>
      <c r="DW155" s="200">
        <v>1.39</v>
      </c>
      <c r="DX155" s="200">
        <v>2.02</v>
      </c>
      <c r="DY155" s="200">
        <v>3.91</v>
      </c>
      <c r="DZ155" s="200">
        <v>1.38</v>
      </c>
      <c r="EA155" s="191">
        <v>11.587866693908156</v>
      </c>
      <c r="EB155" s="191">
        <v>70.909090909090907</v>
      </c>
      <c r="EC155" s="191">
        <v>9.8268283093053732</v>
      </c>
    </row>
    <row r="156" spans="1:133" x14ac:dyDescent="0.2">
      <c r="A156" s="69"/>
      <c r="B156" s="62"/>
      <c r="C156" s="110">
        <v>152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9">
        <v>0</v>
      </c>
      <c r="L156" s="109">
        <v>0</v>
      </c>
      <c r="M156" s="109">
        <v>10</v>
      </c>
      <c r="N156" s="109">
        <v>0</v>
      </c>
      <c r="O156" s="109">
        <v>0</v>
      </c>
      <c r="P156" s="109">
        <v>1.43</v>
      </c>
      <c r="Q156" s="109">
        <v>3.9426288323548597</v>
      </c>
      <c r="R156" s="109">
        <v>0</v>
      </c>
      <c r="S156" s="109">
        <v>10</v>
      </c>
      <c r="T156" s="109">
        <v>0</v>
      </c>
      <c r="U156" s="109">
        <v>0</v>
      </c>
      <c r="V156" s="109">
        <v>0</v>
      </c>
      <c r="W156" s="109">
        <v>53.008521521408575</v>
      </c>
      <c r="X156" s="109">
        <v>20</v>
      </c>
      <c r="Y156" s="109">
        <v>0</v>
      </c>
      <c r="Z156" s="109">
        <v>32.658545034642032</v>
      </c>
      <c r="AA156" s="109">
        <v>0</v>
      </c>
      <c r="AB156" s="109">
        <v>37.729468529454131</v>
      </c>
      <c r="AC156" s="109">
        <v>0</v>
      </c>
      <c r="AD156" s="109">
        <v>16.985375172513983</v>
      </c>
      <c r="AE156" s="109">
        <v>0</v>
      </c>
      <c r="AF156" s="109">
        <v>0</v>
      </c>
      <c r="AG156" s="109">
        <v>15.724175824175825</v>
      </c>
      <c r="AH156" s="109">
        <v>23.362499999999997</v>
      </c>
      <c r="AI156" s="109">
        <v>158.70497427101202</v>
      </c>
      <c r="AJ156" s="109">
        <v>7.6563062426383981</v>
      </c>
      <c r="AK156" s="109">
        <v>38.69047619047619</v>
      </c>
      <c r="AL156" s="109">
        <v>1.39</v>
      </c>
      <c r="AM156" s="109">
        <v>2.02</v>
      </c>
      <c r="AN156" s="109">
        <v>3.91</v>
      </c>
      <c r="AO156" s="109">
        <v>1.38</v>
      </c>
      <c r="AP156" s="109">
        <v>11.587866693908156</v>
      </c>
      <c r="AQ156" s="109">
        <v>70.909090909090907</v>
      </c>
      <c r="AR156" s="185">
        <v>9.8268283093053732</v>
      </c>
      <c r="AS156" s="109"/>
      <c r="AT156" s="184">
        <v>152</v>
      </c>
      <c r="AU156" s="109">
        <f>CO156*POLICY!$K153</f>
        <v>0</v>
      </c>
      <c r="AV156" s="109">
        <f>CP156*POLICY!$K153</f>
        <v>0</v>
      </c>
      <c r="AW156" s="109">
        <f>CQ156*POLICY!$K153</f>
        <v>0</v>
      </c>
      <c r="AX156" s="109">
        <f>CR156*POLICY!$K153</f>
        <v>0</v>
      </c>
      <c r="AY156" s="109">
        <f>CS156*POLICY!$K153</f>
        <v>0</v>
      </c>
      <c r="AZ156" s="109">
        <f>CT156*POLICY!$K153</f>
        <v>0</v>
      </c>
      <c r="BA156" s="109">
        <f>CU156*POLICY!$K153</f>
        <v>0</v>
      </c>
      <c r="BB156" s="109">
        <f>CV156*POLICY!$K153</f>
        <v>0</v>
      </c>
      <c r="BC156" s="109">
        <f>CW156*POLICY!$K153</f>
        <v>0</v>
      </c>
      <c r="BD156" s="109">
        <f>CX156*POLICY!$K153</f>
        <v>10</v>
      </c>
      <c r="BE156" s="109">
        <f>CY156*POLICY!$K153</f>
        <v>0</v>
      </c>
      <c r="BF156" s="109">
        <f>CZ156*POLICY!$K153</f>
        <v>0</v>
      </c>
      <c r="BG156" s="109">
        <f>DA156*POLICY!$K153</f>
        <v>1.43</v>
      </c>
      <c r="BH156" s="109">
        <f>DB156*POLICY!$K153</f>
        <v>3.9426288323548597</v>
      </c>
      <c r="BI156" s="109">
        <f>DC156*POLICY!$K153</f>
        <v>0</v>
      </c>
      <c r="BJ156" s="109">
        <f>DD156*POLICY!$K153</f>
        <v>10</v>
      </c>
      <c r="BK156" s="109">
        <f>DE156*POLICY!$K153</f>
        <v>0</v>
      </c>
      <c r="BL156" s="109">
        <f>DF156*POLICY!$K153</f>
        <v>0</v>
      </c>
      <c r="BM156" s="109">
        <f>DG156*POLICY!$K153</f>
        <v>0</v>
      </c>
      <c r="BN156" s="109">
        <f>DH156*POLICY!$K153</f>
        <v>53.008521521408575</v>
      </c>
      <c r="BO156" s="109">
        <f>DI156*POLICY!$K153</f>
        <v>20</v>
      </c>
      <c r="BP156" s="109">
        <f>DJ156*POLICY!$K153</f>
        <v>0</v>
      </c>
      <c r="BQ156" s="109">
        <f>DK156*POLICY!$K153</f>
        <v>32.658545034642032</v>
      </c>
      <c r="BR156" s="109">
        <f>DL156*POLICY!$K153</f>
        <v>0</v>
      </c>
      <c r="BS156" s="109">
        <f>DM156*POLICY!$K153</f>
        <v>37.729468529454131</v>
      </c>
      <c r="BT156" s="109">
        <f>DN156*POLICY!$K153</f>
        <v>0</v>
      </c>
      <c r="BU156" s="109">
        <f>DO156*POLICY!$K153</f>
        <v>16.985375172513983</v>
      </c>
      <c r="BV156" s="109">
        <f>DP156*POLICY!$K153</f>
        <v>0</v>
      </c>
      <c r="BW156" s="109">
        <f>DQ156*POLICY!$K153</f>
        <v>0</v>
      </c>
      <c r="BX156" s="109">
        <f>DR156*POLICY!$K153</f>
        <v>15.724175824175825</v>
      </c>
      <c r="BY156" s="109">
        <f>DS156*POLICY!$K153</f>
        <v>23.362499999999997</v>
      </c>
      <c r="BZ156" s="109">
        <f>DT156*POLICY!$K153</f>
        <v>158.70497427101202</v>
      </c>
      <c r="CA156" s="109">
        <f>DU156*POLICY!$K153</f>
        <v>7.6563062426383981</v>
      </c>
      <c r="CB156" s="109">
        <f>DV156*POLICY!$K153</f>
        <v>38.69047619047619</v>
      </c>
      <c r="CC156" s="109">
        <f>DW156*POLICY!$K153</f>
        <v>1.39</v>
      </c>
      <c r="CD156" s="109">
        <f>DX156*POLICY!$K153</f>
        <v>2.02</v>
      </c>
      <c r="CE156" s="109">
        <f>DY156*POLICY!$K153</f>
        <v>3.91</v>
      </c>
      <c r="CF156" s="109">
        <f>DZ156*POLICY!$K153</f>
        <v>1.38</v>
      </c>
      <c r="CG156" s="109">
        <f>EA156*POLICY!$K153</f>
        <v>11.587866693908156</v>
      </c>
      <c r="CH156" s="109">
        <f>EB156*POLICY!$K153</f>
        <v>70.909090909090907</v>
      </c>
      <c r="CI156" s="185">
        <f>EC156*POLICY!$K153</f>
        <v>9.8268283093053732</v>
      </c>
      <c r="CJ156" s="109"/>
      <c r="CK156" t="s">
        <v>385</v>
      </c>
      <c r="CL156" s="14" t="s">
        <v>191</v>
      </c>
      <c r="CM156" s="22">
        <v>19</v>
      </c>
      <c r="CN156" s="23">
        <v>152</v>
      </c>
      <c r="CO156" s="191">
        <v>0</v>
      </c>
      <c r="CP156" s="191">
        <v>0</v>
      </c>
      <c r="CQ156" s="191">
        <v>0</v>
      </c>
      <c r="CR156" s="191">
        <v>0</v>
      </c>
      <c r="CS156" s="191">
        <v>0</v>
      </c>
      <c r="CT156" s="191">
        <v>0</v>
      </c>
      <c r="CU156" s="191">
        <v>0</v>
      </c>
      <c r="CV156" s="191">
        <v>0</v>
      </c>
      <c r="CW156" s="191">
        <v>0</v>
      </c>
      <c r="CX156" s="191">
        <v>10</v>
      </c>
      <c r="CY156" s="191">
        <v>0</v>
      </c>
      <c r="CZ156" s="191">
        <v>0</v>
      </c>
      <c r="DA156" s="200">
        <v>1.43</v>
      </c>
      <c r="DB156" s="191">
        <v>3.9426288323548597</v>
      </c>
      <c r="DC156" s="191">
        <v>0</v>
      </c>
      <c r="DD156" s="191">
        <v>10</v>
      </c>
      <c r="DE156" s="191">
        <v>0</v>
      </c>
      <c r="DF156" s="191">
        <v>0</v>
      </c>
      <c r="DG156" s="191">
        <v>0</v>
      </c>
      <c r="DH156" s="191">
        <v>53.008521521408575</v>
      </c>
      <c r="DI156" s="191">
        <v>20</v>
      </c>
      <c r="DJ156" s="191">
        <v>0</v>
      </c>
      <c r="DK156" s="191">
        <v>32.658545034642032</v>
      </c>
      <c r="DL156" s="191">
        <v>0</v>
      </c>
      <c r="DM156" s="191">
        <v>37.729468529454131</v>
      </c>
      <c r="DN156" s="191">
        <v>0</v>
      </c>
      <c r="DO156" s="191">
        <v>16.985375172513983</v>
      </c>
      <c r="DP156" s="191">
        <v>0</v>
      </c>
      <c r="DQ156" s="191">
        <v>0</v>
      </c>
      <c r="DR156" s="191">
        <v>15.724175824175825</v>
      </c>
      <c r="DS156" s="200">
        <v>23.362499999999997</v>
      </c>
      <c r="DT156" s="191">
        <v>158.70497427101202</v>
      </c>
      <c r="DU156" s="191">
        <v>7.6563062426383981</v>
      </c>
      <c r="DV156" s="191">
        <v>38.69047619047619</v>
      </c>
      <c r="DW156" s="200">
        <v>1.39</v>
      </c>
      <c r="DX156" s="200">
        <v>2.02</v>
      </c>
      <c r="DY156" s="200">
        <v>3.91</v>
      </c>
      <c r="DZ156" s="200">
        <v>1.38</v>
      </c>
      <c r="EA156" s="191">
        <v>11.587866693908156</v>
      </c>
      <c r="EB156" s="191">
        <v>70.909090909090907</v>
      </c>
      <c r="EC156" s="191">
        <v>9.8268283093053732</v>
      </c>
    </row>
    <row r="157" spans="1:133" x14ac:dyDescent="0.2">
      <c r="A157" s="69"/>
      <c r="B157" s="62"/>
      <c r="C157" s="110">
        <v>153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1.43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0</v>
      </c>
      <c r="W157" s="109">
        <v>0</v>
      </c>
      <c r="X157" s="109">
        <v>0</v>
      </c>
      <c r="Y157" s="109">
        <v>0</v>
      </c>
      <c r="Z157" s="109">
        <v>0</v>
      </c>
      <c r="AA157" s="109">
        <v>0</v>
      </c>
      <c r="AB157" s="109">
        <v>42.395496535796767</v>
      </c>
      <c r="AC157" s="109">
        <v>0</v>
      </c>
      <c r="AD157" s="109">
        <v>0</v>
      </c>
      <c r="AE157" s="109">
        <v>0</v>
      </c>
      <c r="AF157" s="109">
        <v>0</v>
      </c>
      <c r="AG157" s="109">
        <v>45</v>
      </c>
      <c r="AH157" s="109">
        <v>23.362499999999997</v>
      </c>
      <c r="AI157" s="109">
        <v>0</v>
      </c>
      <c r="AJ157" s="109">
        <v>26.738544474393532</v>
      </c>
      <c r="AK157" s="109">
        <v>0</v>
      </c>
      <c r="AL157" s="109">
        <v>1.39</v>
      </c>
      <c r="AM157" s="109">
        <v>2.02</v>
      </c>
      <c r="AN157" s="109">
        <v>3.91</v>
      </c>
      <c r="AO157" s="109">
        <v>1.38</v>
      </c>
      <c r="AP157" s="109">
        <v>12.31638418079096</v>
      </c>
      <c r="AQ157" s="109">
        <v>0</v>
      </c>
      <c r="AR157" s="185">
        <v>0</v>
      </c>
      <c r="AS157" s="109"/>
      <c r="AT157" s="184">
        <v>153</v>
      </c>
      <c r="AU157" s="109">
        <f>CO157*POLICY!$K154</f>
        <v>0</v>
      </c>
      <c r="AV157" s="109">
        <f>CP157*POLICY!$K154</f>
        <v>0</v>
      </c>
      <c r="AW157" s="109">
        <f>CQ157*POLICY!$K154</f>
        <v>0</v>
      </c>
      <c r="AX157" s="109">
        <f>CR157*POLICY!$K154</f>
        <v>0</v>
      </c>
      <c r="AY157" s="109">
        <f>CS157*POLICY!$K154</f>
        <v>0</v>
      </c>
      <c r="AZ157" s="109">
        <f>CT157*POLICY!$K154</f>
        <v>0</v>
      </c>
      <c r="BA157" s="109">
        <f>CU157*POLICY!$K154</f>
        <v>0</v>
      </c>
      <c r="BB157" s="109">
        <f>CV157*POLICY!$K154</f>
        <v>0</v>
      </c>
      <c r="BC157" s="109">
        <f>CW157*POLICY!$K154</f>
        <v>0</v>
      </c>
      <c r="BD157" s="109">
        <f>CX157*POLICY!$K154</f>
        <v>0</v>
      </c>
      <c r="BE157" s="109">
        <f>CY157*POLICY!$K154</f>
        <v>0</v>
      </c>
      <c r="BF157" s="109">
        <f>CZ157*POLICY!$K154</f>
        <v>0</v>
      </c>
      <c r="BG157" s="109">
        <f>DA157*POLICY!$K154</f>
        <v>1.43</v>
      </c>
      <c r="BH157" s="109">
        <f>DB157*POLICY!$K154</f>
        <v>0</v>
      </c>
      <c r="BI157" s="109">
        <f>DC157*POLICY!$K154</f>
        <v>0</v>
      </c>
      <c r="BJ157" s="109">
        <f>DD157*POLICY!$K154</f>
        <v>0</v>
      </c>
      <c r="BK157" s="109">
        <f>DE157*POLICY!$K154</f>
        <v>0</v>
      </c>
      <c r="BL157" s="109">
        <f>DF157*POLICY!$K154</f>
        <v>0</v>
      </c>
      <c r="BM157" s="109">
        <f>DG157*POLICY!$K154</f>
        <v>0</v>
      </c>
      <c r="BN157" s="109">
        <f>DH157*POLICY!$K154</f>
        <v>0</v>
      </c>
      <c r="BO157" s="109">
        <f>DI157*POLICY!$K154</f>
        <v>0</v>
      </c>
      <c r="BP157" s="109">
        <f>DJ157*POLICY!$K154</f>
        <v>0</v>
      </c>
      <c r="BQ157" s="109">
        <f>DK157*POLICY!$K154</f>
        <v>0</v>
      </c>
      <c r="BR157" s="109">
        <f>DL157*POLICY!$K154</f>
        <v>0</v>
      </c>
      <c r="BS157" s="109">
        <f>DM157*POLICY!$K154</f>
        <v>42.395496535796767</v>
      </c>
      <c r="BT157" s="109">
        <f>DN157*POLICY!$K154</f>
        <v>0</v>
      </c>
      <c r="BU157" s="109">
        <f>DO157*POLICY!$K154</f>
        <v>0</v>
      </c>
      <c r="BV157" s="109">
        <f>DP157*POLICY!$K154</f>
        <v>0</v>
      </c>
      <c r="BW157" s="109">
        <f>DQ157*POLICY!$K154</f>
        <v>0</v>
      </c>
      <c r="BX157" s="109">
        <f>DR157*POLICY!$K154</f>
        <v>45</v>
      </c>
      <c r="BY157" s="109">
        <f>DS157*POLICY!$K154</f>
        <v>23.362499999999997</v>
      </c>
      <c r="BZ157" s="109">
        <f>DT157*POLICY!$K154</f>
        <v>0</v>
      </c>
      <c r="CA157" s="109">
        <f>DU157*POLICY!$K154</f>
        <v>26.738544474393532</v>
      </c>
      <c r="CB157" s="109">
        <f>DV157*POLICY!$K154</f>
        <v>0</v>
      </c>
      <c r="CC157" s="109">
        <f>DW157*POLICY!$K154</f>
        <v>1.39</v>
      </c>
      <c r="CD157" s="109">
        <f>DX157*POLICY!$K154</f>
        <v>2.02</v>
      </c>
      <c r="CE157" s="109">
        <f>DY157*POLICY!$K154</f>
        <v>3.91</v>
      </c>
      <c r="CF157" s="109">
        <f>DZ157*POLICY!$K154</f>
        <v>1.38</v>
      </c>
      <c r="CG157" s="109">
        <f>EA157*POLICY!$K154</f>
        <v>12.31638418079096</v>
      </c>
      <c r="CH157" s="109">
        <f>EB157*POLICY!$K154</f>
        <v>0</v>
      </c>
      <c r="CI157" s="185">
        <f>EC157*POLICY!$K154</f>
        <v>0</v>
      </c>
      <c r="CJ157" s="109"/>
      <c r="CK157" t="s">
        <v>383</v>
      </c>
      <c r="CL157" s="14" t="s">
        <v>270</v>
      </c>
      <c r="CM157" s="22">
        <v>19</v>
      </c>
      <c r="CN157" s="23">
        <v>153</v>
      </c>
      <c r="CO157" s="191">
        <v>0</v>
      </c>
      <c r="CP157" s="191">
        <v>0</v>
      </c>
      <c r="CQ157" s="191">
        <v>0</v>
      </c>
      <c r="CR157" s="191">
        <v>0</v>
      </c>
      <c r="CS157" s="191">
        <v>0</v>
      </c>
      <c r="CT157" s="191">
        <v>0</v>
      </c>
      <c r="CU157" s="191">
        <v>0</v>
      </c>
      <c r="CV157" s="191">
        <v>0</v>
      </c>
      <c r="CW157" s="191">
        <v>0</v>
      </c>
      <c r="CX157" s="191">
        <v>0</v>
      </c>
      <c r="CY157" s="191">
        <v>0</v>
      </c>
      <c r="CZ157" s="191">
        <v>0</v>
      </c>
      <c r="DA157" s="200">
        <v>1.43</v>
      </c>
      <c r="DB157" s="191">
        <v>0</v>
      </c>
      <c r="DC157" s="191">
        <v>0</v>
      </c>
      <c r="DD157" s="191">
        <v>0</v>
      </c>
      <c r="DE157" s="191">
        <v>0</v>
      </c>
      <c r="DF157" s="191">
        <v>0</v>
      </c>
      <c r="DG157" s="191">
        <v>0</v>
      </c>
      <c r="DH157" s="191">
        <v>0</v>
      </c>
      <c r="DI157" s="191">
        <v>0</v>
      </c>
      <c r="DJ157" s="191">
        <v>0</v>
      </c>
      <c r="DK157" s="191">
        <v>0</v>
      </c>
      <c r="DL157" s="191">
        <v>0</v>
      </c>
      <c r="DM157" s="191">
        <v>42.395496535796767</v>
      </c>
      <c r="DN157" s="191">
        <v>0</v>
      </c>
      <c r="DO157" s="191">
        <v>0</v>
      </c>
      <c r="DP157" s="191">
        <v>0</v>
      </c>
      <c r="DQ157" s="191">
        <v>0</v>
      </c>
      <c r="DR157" s="191">
        <v>45</v>
      </c>
      <c r="DS157" s="200">
        <v>23.362499999999997</v>
      </c>
      <c r="DT157" s="191">
        <v>0</v>
      </c>
      <c r="DU157" s="191">
        <v>26.738544474393532</v>
      </c>
      <c r="DV157" s="191">
        <v>0</v>
      </c>
      <c r="DW157" s="200">
        <v>1.39</v>
      </c>
      <c r="DX157" s="200">
        <v>2.02</v>
      </c>
      <c r="DY157" s="200">
        <v>3.91</v>
      </c>
      <c r="DZ157" s="200">
        <v>1.38</v>
      </c>
      <c r="EA157" s="191">
        <v>12.31638418079096</v>
      </c>
      <c r="EB157" s="191">
        <v>0</v>
      </c>
      <c r="EC157" s="191">
        <v>0</v>
      </c>
    </row>
    <row r="158" spans="1:133" x14ac:dyDescent="0.2">
      <c r="C158" s="110">
        <v>154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0</v>
      </c>
      <c r="K158" s="109">
        <v>0</v>
      </c>
      <c r="L158" s="109">
        <v>0</v>
      </c>
      <c r="M158" s="109">
        <v>0</v>
      </c>
      <c r="N158" s="109">
        <v>0</v>
      </c>
      <c r="O158" s="109">
        <v>0</v>
      </c>
      <c r="P158" s="109">
        <v>1.43</v>
      </c>
      <c r="Q158" s="109">
        <v>0</v>
      </c>
      <c r="R158" s="109">
        <v>0</v>
      </c>
      <c r="S158" s="109">
        <v>0</v>
      </c>
      <c r="T158" s="109">
        <v>0</v>
      </c>
      <c r="U158" s="109">
        <v>0</v>
      </c>
      <c r="V158" s="109">
        <v>0</v>
      </c>
      <c r="W158" s="109">
        <v>57.751615090087931</v>
      </c>
      <c r="X158" s="109">
        <v>0</v>
      </c>
      <c r="Y158" s="109">
        <v>0</v>
      </c>
      <c r="Z158" s="109">
        <v>30.584733410049864</v>
      </c>
      <c r="AA158" s="109">
        <v>0</v>
      </c>
      <c r="AB158" s="109">
        <v>42.395496535796767</v>
      </c>
      <c r="AC158" s="109">
        <v>0</v>
      </c>
      <c r="AD158" s="109">
        <v>0</v>
      </c>
      <c r="AE158" s="109">
        <v>0</v>
      </c>
      <c r="AF158" s="109">
        <v>0</v>
      </c>
      <c r="AG158" s="109">
        <v>45</v>
      </c>
      <c r="AH158" s="109">
        <v>23.362499999999997</v>
      </c>
      <c r="AI158" s="109">
        <v>0</v>
      </c>
      <c r="AJ158" s="109">
        <v>26.738544474393532</v>
      </c>
      <c r="AK158" s="109">
        <v>0</v>
      </c>
      <c r="AL158" s="109">
        <v>1.39</v>
      </c>
      <c r="AM158" s="109">
        <v>2.02</v>
      </c>
      <c r="AN158" s="109">
        <v>3.91</v>
      </c>
      <c r="AO158" s="109">
        <v>1.38</v>
      </c>
      <c r="AP158" s="109">
        <v>12.31638418079096</v>
      </c>
      <c r="AQ158" s="109">
        <v>0</v>
      </c>
      <c r="AR158" s="185">
        <v>0</v>
      </c>
      <c r="AS158" s="109"/>
      <c r="AT158" s="184">
        <v>154</v>
      </c>
      <c r="AU158" s="109">
        <f>CO158*POLICY!$K155</f>
        <v>0</v>
      </c>
      <c r="AV158" s="109">
        <f>CP158*POLICY!$K155</f>
        <v>0</v>
      </c>
      <c r="AW158" s="109">
        <f>CQ158*POLICY!$K155</f>
        <v>0</v>
      </c>
      <c r="AX158" s="109">
        <f>CR158*POLICY!$K155</f>
        <v>0</v>
      </c>
      <c r="AY158" s="109">
        <f>CS158*POLICY!$K155</f>
        <v>0</v>
      </c>
      <c r="AZ158" s="109">
        <f>CT158*POLICY!$K155</f>
        <v>0</v>
      </c>
      <c r="BA158" s="109">
        <f>CU158*POLICY!$K155</f>
        <v>0</v>
      </c>
      <c r="BB158" s="109">
        <f>CV158*POLICY!$K155</f>
        <v>0</v>
      </c>
      <c r="BC158" s="109">
        <f>CW158*POLICY!$K155</f>
        <v>0</v>
      </c>
      <c r="BD158" s="109">
        <f>CX158*POLICY!$K155</f>
        <v>0</v>
      </c>
      <c r="BE158" s="109">
        <f>CY158*POLICY!$K155</f>
        <v>0</v>
      </c>
      <c r="BF158" s="109">
        <f>CZ158*POLICY!$K155</f>
        <v>0</v>
      </c>
      <c r="BG158" s="109">
        <f>DA158*POLICY!$K155</f>
        <v>1.43</v>
      </c>
      <c r="BH158" s="109">
        <f>DB158*POLICY!$K155</f>
        <v>0</v>
      </c>
      <c r="BI158" s="109">
        <f>DC158*POLICY!$K155</f>
        <v>0</v>
      </c>
      <c r="BJ158" s="109">
        <f>DD158*POLICY!$K155</f>
        <v>0</v>
      </c>
      <c r="BK158" s="109">
        <f>DE158*POLICY!$K155</f>
        <v>0</v>
      </c>
      <c r="BL158" s="109">
        <f>DF158*POLICY!$K155</f>
        <v>0</v>
      </c>
      <c r="BM158" s="109">
        <f>DG158*POLICY!$K155</f>
        <v>0</v>
      </c>
      <c r="BN158" s="109">
        <f>DH158*POLICY!$K155</f>
        <v>57.751615090087931</v>
      </c>
      <c r="BO158" s="109">
        <f>DI158*POLICY!$K155</f>
        <v>0</v>
      </c>
      <c r="BP158" s="109">
        <f>DJ158*POLICY!$K155</f>
        <v>0</v>
      </c>
      <c r="BQ158" s="109">
        <f>DK158*POLICY!$K155</f>
        <v>30.584733410049864</v>
      </c>
      <c r="BR158" s="109">
        <f>DL158*POLICY!$K155</f>
        <v>0</v>
      </c>
      <c r="BS158" s="109">
        <f>DM158*POLICY!$K155</f>
        <v>42.395496535796767</v>
      </c>
      <c r="BT158" s="109">
        <f>DN158*POLICY!$K155</f>
        <v>0</v>
      </c>
      <c r="BU158" s="109">
        <f>DO158*POLICY!$K155</f>
        <v>0</v>
      </c>
      <c r="BV158" s="109">
        <f>DP158*POLICY!$K155</f>
        <v>0</v>
      </c>
      <c r="BW158" s="109">
        <f>DQ158*POLICY!$K155</f>
        <v>0</v>
      </c>
      <c r="BX158" s="109">
        <f>DR158*POLICY!$K155</f>
        <v>45</v>
      </c>
      <c r="BY158" s="109">
        <f>DS158*POLICY!$K155</f>
        <v>23.362499999999997</v>
      </c>
      <c r="BZ158" s="109">
        <f>DT158*POLICY!$K155</f>
        <v>0</v>
      </c>
      <c r="CA158" s="109">
        <f>DU158*POLICY!$K155</f>
        <v>26.738544474393532</v>
      </c>
      <c r="CB158" s="109">
        <f>DV158*POLICY!$K155</f>
        <v>0</v>
      </c>
      <c r="CC158" s="109">
        <f>DW158*POLICY!$K155</f>
        <v>1.39</v>
      </c>
      <c r="CD158" s="109">
        <f>DX158*POLICY!$K155</f>
        <v>2.02</v>
      </c>
      <c r="CE158" s="109">
        <f>DY158*POLICY!$K155</f>
        <v>3.91</v>
      </c>
      <c r="CF158" s="109">
        <f>DZ158*POLICY!$K155</f>
        <v>1.38</v>
      </c>
      <c r="CG158" s="109">
        <f>EA158*POLICY!$K155</f>
        <v>12.31638418079096</v>
      </c>
      <c r="CH158" s="109">
        <f>EB158*POLICY!$K155</f>
        <v>0</v>
      </c>
      <c r="CI158" s="185">
        <f>EC158*POLICY!$K155</f>
        <v>0</v>
      </c>
      <c r="CJ158" s="109"/>
      <c r="CK158" t="s">
        <v>390</v>
      </c>
      <c r="CL158" s="14" t="s">
        <v>270</v>
      </c>
      <c r="CM158" s="22">
        <v>19</v>
      </c>
      <c r="CN158" s="23">
        <v>154</v>
      </c>
      <c r="CO158" s="191">
        <v>0</v>
      </c>
      <c r="CP158" s="191">
        <v>0</v>
      </c>
      <c r="CQ158" s="191">
        <v>0</v>
      </c>
      <c r="CR158" s="191">
        <v>0</v>
      </c>
      <c r="CS158" s="191">
        <v>0</v>
      </c>
      <c r="CT158" s="191">
        <v>0</v>
      </c>
      <c r="CU158" s="191">
        <v>0</v>
      </c>
      <c r="CV158" s="191">
        <v>0</v>
      </c>
      <c r="CW158" s="191">
        <v>0</v>
      </c>
      <c r="CX158" s="191">
        <v>0</v>
      </c>
      <c r="CY158" s="191">
        <v>0</v>
      </c>
      <c r="CZ158" s="191">
        <v>0</v>
      </c>
      <c r="DA158" s="200">
        <v>1.43</v>
      </c>
      <c r="DB158" s="191">
        <v>0</v>
      </c>
      <c r="DC158" s="191">
        <v>0</v>
      </c>
      <c r="DD158" s="191">
        <v>0</v>
      </c>
      <c r="DE158" s="191">
        <v>0</v>
      </c>
      <c r="DF158" s="191">
        <v>0</v>
      </c>
      <c r="DG158" s="191">
        <v>0</v>
      </c>
      <c r="DH158" s="191">
        <v>57.751615090087931</v>
      </c>
      <c r="DI158" s="191">
        <v>0</v>
      </c>
      <c r="DJ158" s="191">
        <v>0</v>
      </c>
      <c r="DK158" s="191">
        <v>30.584733410049864</v>
      </c>
      <c r="DL158" s="191">
        <v>0</v>
      </c>
      <c r="DM158" s="191">
        <v>42.395496535796767</v>
      </c>
      <c r="DN158" s="191">
        <v>0</v>
      </c>
      <c r="DO158" s="191">
        <v>0</v>
      </c>
      <c r="DP158" s="191">
        <v>0</v>
      </c>
      <c r="DQ158" s="191">
        <v>0</v>
      </c>
      <c r="DR158" s="191">
        <v>45</v>
      </c>
      <c r="DS158" s="200">
        <v>23.362499999999997</v>
      </c>
      <c r="DT158" s="191">
        <v>0</v>
      </c>
      <c r="DU158" s="191">
        <v>26.738544474393532</v>
      </c>
      <c r="DV158" s="191">
        <v>0</v>
      </c>
      <c r="DW158" s="200">
        <v>1.39</v>
      </c>
      <c r="DX158" s="200">
        <v>2.02</v>
      </c>
      <c r="DY158" s="200">
        <v>3.91</v>
      </c>
      <c r="DZ158" s="200">
        <v>1.38</v>
      </c>
      <c r="EA158" s="191">
        <v>12.31638418079096</v>
      </c>
      <c r="EB158" s="191">
        <v>0</v>
      </c>
      <c r="EC158" s="191">
        <v>0</v>
      </c>
    </row>
    <row r="159" spans="1:133" x14ac:dyDescent="0.2">
      <c r="C159" s="110">
        <v>155</v>
      </c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1.43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  <c r="Z159" s="109">
        <v>0</v>
      </c>
      <c r="AA159" s="109">
        <v>0</v>
      </c>
      <c r="AB159" s="109">
        <v>42.395496535796767</v>
      </c>
      <c r="AC159" s="109">
        <v>0</v>
      </c>
      <c r="AD159" s="109">
        <v>0</v>
      </c>
      <c r="AE159" s="109">
        <v>0</v>
      </c>
      <c r="AF159" s="109">
        <v>0</v>
      </c>
      <c r="AG159" s="109">
        <v>45</v>
      </c>
      <c r="AH159" s="109">
        <v>23.362499999999997</v>
      </c>
      <c r="AI159" s="109">
        <v>0</v>
      </c>
      <c r="AJ159" s="109">
        <v>26.738544474393532</v>
      </c>
      <c r="AK159" s="109">
        <v>0</v>
      </c>
      <c r="AL159" s="109">
        <v>1.39</v>
      </c>
      <c r="AM159" s="109">
        <v>2.02</v>
      </c>
      <c r="AN159" s="109">
        <v>3.91</v>
      </c>
      <c r="AO159" s="109">
        <v>1.38</v>
      </c>
      <c r="AP159" s="109">
        <v>12.31638418079096</v>
      </c>
      <c r="AQ159" s="109">
        <v>0</v>
      </c>
      <c r="AR159" s="185">
        <v>0</v>
      </c>
      <c r="AS159" s="109"/>
      <c r="AT159" s="184">
        <v>155</v>
      </c>
      <c r="AU159" s="109">
        <f>CO159*POLICY!$K156</f>
        <v>0</v>
      </c>
      <c r="AV159" s="109">
        <f>CP159*POLICY!$K156</f>
        <v>0</v>
      </c>
      <c r="AW159" s="109">
        <f>CQ159*POLICY!$K156</f>
        <v>0</v>
      </c>
      <c r="AX159" s="109">
        <f>CR159*POLICY!$K156</f>
        <v>0</v>
      </c>
      <c r="AY159" s="109">
        <f>CS159*POLICY!$K156</f>
        <v>0</v>
      </c>
      <c r="AZ159" s="109">
        <f>CT159*POLICY!$K156</f>
        <v>0</v>
      </c>
      <c r="BA159" s="109">
        <f>CU159*POLICY!$K156</f>
        <v>0</v>
      </c>
      <c r="BB159" s="109">
        <f>CV159*POLICY!$K156</f>
        <v>0</v>
      </c>
      <c r="BC159" s="109">
        <f>CW159*POLICY!$K156</f>
        <v>0</v>
      </c>
      <c r="BD159" s="109">
        <f>CX159*POLICY!$K156</f>
        <v>0</v>
      </c>
      <c r="BE159" s="109">
        <f>CY159*POLICY!$K156</f>
        <v>0</v>
      </c>
      <c r="BF159" s="109">
        <f>CZ159*POLICY!$K156</f>
        <v>0</v>
      </c>
      <c r="BG159" s="109">
        <f>DA159*POLICY!$K156</f>
        <v>1.43</v>
      </c>
      <c r="BH159" s="109">
        <f>DB159*POLICY!$K156</f>
        <v>0</v>
      </c>
      <c r="BI159" s="109">
        <f>DC159*POLICY!$K156</f>
        <v>0</v>
      </c>
      <c r="BJ159" s="109">
        <f>DD159*POLICY!$K156</f>
        <v>0</v>
      </c>
      <c r="BK159" s="109">
        <f>DE159*POLICY!$K156</f>
        <v>0</v>
      </c>
      <c r="BL159" s="109">
        <f>DF159*POLICY!$K156</f>
        <v>0</v>
      </c>
      <c r="BM159" s="109">
        <f>DG159*POLICY!$K156</f>
        <v>0</v>
      </c>
      <c r="BN159" s="109">
        <f>DH159*POLICY!$K156</f>
        <v>0</v>
      </c>
      <c r="BO159" s="109">
        <f>DI159*POLICY!$K156</f>
        <v>0</v>
      </c>
      <c r="BP159" s="109">
        <f>DJ159*POLICY!$K156</f>
        <v>0</v>
      </c>
      <c r="BQ159" s="109">
        <f>DK159*POLICY!$K156</f>
        <v>0</v>
      </c>
      <c r="BR159" s="109">
        <f>DL159*POLICY!$K156</f>
        <v>0</v>
      </c>
      <c r="BS159" s="109">
        <f>DM159*POLICY!$K156</f>
        <v>42.395496535796767</v>
      </c>
      <c r="BT159" s="109">
        <f>DN159*POLICY!$K156</f>
        <v>0</v>
      </c>
      <c r="BU159" s="109">
        <f>DO159*POLICY!$K156</f>
        <v>0</v>
      </c>
      <c r="BV159" s="109">
        <f>DP159*POLICY!$K156</f>
        <v>0</v>
      </c>
      <c r="BW159" s="109">
        <f>DQ159*POLICY!$K156</f>
        <v>0</v>
      </c>
      <c r="BX159" s="109">
        <f>DR159*POLICY!$K156</f>
        <v>45</v>
      </c>
      <c r="BY159" s="109">
        <f>DS159*POLICY!$K156</f>
        <v>23.362499999999997</v>
      </c>
      <c r="BZ159" s="109">
        <f>DT159*POLICY!$K156</f>
        <v>0</v>
      </c>
      <c r="CA159" s="109">
        <f>DU159*POLICY!$K156</f>
        <v>26.738544474393532</v>
      </c>
      <c r="CB159" s="109">
        <f>DV159*POLICY!$K156</f>
        <v>0</v>
      </c>
      <c r="CC159" s="109">
        <f>DW159*POLICY!$K156</f>
        <v>1.39</v>
      </c>
      <c r="CD159" s="109">
        <f>DX159*POLICY!$K156</f>
        <v>2.02</v>
      </c>
      <c r="CE159" s="109">
        <f>DY159*POLICY!$K156</f>
        <v>3.91</v>
      </c>
      <c r="CF159" s="109">
        <f>DZ159*POLICY!$K156</f>
        <v>1.38</v>
      </c>
      <c r="CG159" s="109">
        <f>EA159*POLICY!$K156</f>
        <v>12.31638418079096</v>
      </c>
      <c r="CH159" s="109">
        <f>EB159*POLICY!$K156</f>
        <v>0</v>
      </c>
      <c r="CI159" s="185">
        <f>EC159*POLICY!$K156</f>
        <v>0</v>
      </c>
      <c r="CJ159" s="109"/>
      <c r="CK159" t="s">
        <v>389</v>
      </c>
      <c r="CL159" s="14" t="s">
        <v>270</v>
      </c>
      <c r="CM159" s="22">
        <v>19</v>
      </c>
      <c r="CN159" s="23">
        <v>155</v>
      </c>
      <c r="CO159" s="191">
        <v>0</v>
      </c>
      <c r="CP159" s="191">
        <v>0</v>
      </c>
      <c r="CQ159" s="191">
        <v>0</v>
      </c>
      <c r="CR159" s="191">
        <v>0</v>
      </c>
      <c r="CS159" s="191">
        <v>0</v>
      </c>
      <c r="CT159" s="191">
        <v>0</v>
      </c>
      <c r="CU159" s="191">
        <v>0</v>
      </c>
      <c r="CV159" s="191">
        <v>0</v>
      </c>
      <c r="CW159" s="191">
        <v>0</v>
      </c>
      <c r="CX159" s="191">
        <v>0</v>
      </c>
      <c r="CY159" s="191">
        <v>0</v>
      </c>
      <c r="CZ159" s="191">
        <v>0</v>
      </c>
      <c r="DA159" s="200">
        <v>1.43</v>
      </c>
      <c r="DB159" s="191">
        <v>0</v>
      </c>
      <c r="DC159" s="191">
        <v>0</v>
      </c>
      <c r="DD159" s="191">
        <v>0</v>
      </c>
      <c r="DE159" s="191">
        <v>0</v>
      </c>
      <c r="DF159" s="191">
        <v>0</v>
      </c>
      <c r="DG159" s="191">
        <v>0</v>
      </c>
      <c r="DH159" s="191">
        <v>0</v>
      </c>
      <c r="DI159" s="191">
        <v>0</v>
      </c>
      <c r="DJ159" s="191">
        <v>0</v>
      </c>
      <c r="DK159" s="191">
        <v>0</v>
      </c>
      <c r="DL159" s="191">
        <v>0</v>
      </c>
      <c r="DM159" s="191">
        <v>42.395496535796767</v>
      </c>
      <c r="DN159" s="191">
        <v>0</v>
      </c>
      <c r="DO159" s="191">
        <v>0</v>
      </c>
      <c r="DP159" s="191">
        <v>0</v>
      </c>
      <c r="DQ159" s="191">
        <v>0</v>
      </c>
      <c r="DR159" s="191">
        <v>45</v>
      </c>
      <c r="DS159" s="200">
        <v>23.362499999999997</v>
      </c>
      <c r="DT159" s="191">
        <v>0</v>
      </c>
      <c r="DU159" s="191">
        <v>26.738544474393532</v>
      </c>
      <c r="DV159" s="191">
        <v>0</v>
      </c>
      <c r="DW159" s="200">
        <v>1.39</v>
      </c>
      <c r="DX159" s="200">
        <v>2.02</v>
      </c>
      <c r="DY159" s="200">
        <v>3.91</v>
      </c>
      <c r="DZ159" s="200">
        <v>1.38</v>
      </c>
      <c r="EA159" s="191">
        <v>12.31638418079096</v>
      </c>
      <c r="EB159" s="191">
        <v>0</v>
      </c>
      <c r="EC159" s="191">
        <v>0</v>
      </c>
    </row>
    <row r="160" spans="1:133" x14ac:dyDescent="0.2">
      <c r="C160" s="110">
        <v>156</v>
      </c>
      <c r="D160" s="109">
        <v>0</v>
      </c>
      <c r="E160" s="109">
        <v>0</v>
      </c>
      <c r="F160" s="109">
        <v>0</v>
      </c>
      <c r="G160" s="109">
        <v>0.95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0.99</v>
      </c>
      <c r="Q160" s="109">
        <v>4.3499999999999996</v>
      </c>
      <c r="R160" s="109">
        <v>0</v>
      </c>
      <c r="S160" s="109">
        <v>0</v>
      </c>
      <c r="T160" s="109">
        <v>0</v>
      </c>
      <c r="U160" s="109">
        <v>0</v>
      </c>
      <c r="V160" s="109">
        <v>0</v>
      </c>
      <c r="W160" s="109">
        <v>0</v>
      </c>
      <c r="X160" s="109">
        <v>13.1</v>
      </c>
      <c r="Y160" s="109">
        <v>0</v>
      </c>
      <c r="Z160" s="109">
        <v>0</v>
      </c>
      <c r="AA160" s="109">
        <v>0</v>
      </c>
      <c r="AB160" s="109">
        <v>0</v>
      </c>
      <c r="AC160" s="109">
        <v>0</v>
      </c>
      <c r="AD160" s="109">
        <v>0</v>
      </c>
      <c r="AE160" s="109">
        <v>0</v>
      </c>
      <c r="AF160" s="109">
        <v>0</v>
      </c>
      <c r="AG160" s="109">
        <v>0</v>
      </c>
      <c r="AH160" s="109">
        <v>0</v>
      </c>
      <c r="AI160" s="109">
        <v>0</v>
      </c>
      <c r="AJ160" s="109">
        <v>0</v>
      </c>
      <c r="AK160" s="109">
        <v>0</v>
      </c>
      <c r="AL160" s="109">
        <v>0.99</v>
      </c>
      <c r="AM160" s="109">
        <v>2.4300000000000002</v>
      </c>
      <c r="AN160" s="109">
        <v>3.91</v>
      </c>
      <c r="AO160" s="109">
        <v>1.38</v>
      </c>
      <c r="AP160" s="109">
        <v>13.33651168109736</v>
      </c>
      <c r="AQ160" s="109">
        <v>0</v>
      </c>
      <c r="AR160" s="185">
        <v>3.1063862100387274</v>
      </c>
      <c r="AS160" s="109"/>
      <c r="AT160" s="184">
        <v>156</v>
      </c>
      <c r="AU160" s="109">
        <f>CO160*POLICY!$K157</f>
        <v>0</v>
      </c>
      <c r="AV160" s="109">
        <f>CP160*POLICY!$K157</f>
        <v>0</v>
      </c>
      <c r="AW160" s="109">
        <f>CQ160*POLICY!$K157</f>
        <v>0</v>
      </c>
      <c r="AX160" s="109">
        <f>CR160*POLICY!$K157</f>
        <v>0.95</v>
      </c>
      <c r="AY160" s="109">
        <f>CS160*POLICY!$K157</f>
        <v>0</v>
      </c>
      <c r="AZ160" s="109">
        <f>CT160*POLICY!$K157</f>
        <v>0</v>
      </c>
      <c r="BA160" s="109">
        <f>CU160*POLICY!$K157</f>
        <v>0</v>
      </c>
      <c r="BB160" s="109">
        <f>CV160*POLICY!$K157</f>
        <v>0</v>
      </c>
      <c r="BC160" s="109">
        <f>CW160*POLICY!$K157</f>
        <v>0</v>
      </c>
      <c r="BD160" s="109">
        <f>CX160*POLICY!$K157</f>
        <v>0</v>
      </c>
      <c r="BE160" s="109">
        <f>CY160*POLICY!$K157</f>
        <v>0</v>
      </c>
      <c r="BF160" s="109">
        <f>CZ160*POLICY!$K157</f>
        <v>0</v>
      </c>
      <c r="BG160" s="109">
        <f>DA160*POLICY!$K157</f>
        <v>0.99</v>
      </c>
      <c r="BH160" s="109">
        <f>DB160*POLICY!$K157</f>
        <v>4.3499999999999996</v>
      </c>
      <c r="BI160" s="109">
        <f>DC160*POLICY!$K157</f>
        <v>0</v>
      </c>
      <c r="BJ160" s="109">
        <f>DD160*POLICY!$K157</f>
        <v>0</v>
      </c>
      <c r="BK160" s="109">
        <f>DE160*POLICY!$K157</f>
        <v>0</v>
      </c>
      <c r="BL160" s="109">
        <f>DF160*POLICY!$K157</f>
        <v>0</v>
      </c>
      <c r="BM160" s="109">
        <f>DG160*POLICY!$K157</f>
        <v>0</v>
      </c>
      <c r="BN160" s="109">
        <f>DH160*POLICY!$K157</f>
        <v>0</v>
      </c>
      <c r="BO160" s="109">
        <f>DI160*POLICY!$K157</f>
        <v>13.1</v>
      </c>
      <c r="BP160" s="109">
        <f>DJ160*POLICY!$K157</f>
        <v>0</v>
      </c>
      <c r="BQ160" s="109">
        <f>DK160*POLICY!$K157</f>
        <v>0</v>
      </c>
      <c r="BR160" s="109">
        <f>DL160*POLICY!$K157</f>
        <v>0</v>
      </c>
      <c r="BS160" s="109">
        <f>DM160*POLICY!$K157</f>
        <v>0</v>
      </c>
      <c r="BT160" s="109">
        <f>DN160*POLICY!$K157</f>
        <v>0</v>
      </c>
      <c r="BU160" s="109">
        <f>DO160*POLICY!$K157</f>
        <v>0</v>
      </c>
      <c r="BV160" s="109">
        <f>DP160*POLICY!$K157</f>
        <v>0</v>
      </c>
      <c r="BW160" s="109">
        <f>DQ160*POLICY!$K157</f>
        <v>0</v>
      </c>
      <c r="BX160" s="109">
        <f>DR160*POLICY!$K157</f>
        <v>0</v>
      </c>
      <c r="BY160" s="109">
        <f>DS160*POLICY!$K157</f>
        <v>0</v>
      </c>
      <c r="BZ160" s="109">
        <f>DT160*POLICY!$K157</f>
        <v>0</v>
      </c>
      <c r="CA160" s="109">
        <f>DU160*POLICY!$K157</f>
        <v>0</v>
      </c>
      <c r="CB160" s="109">
        <f>DV160*POLICY!$K157</f>
        <v>0</v>
      </c>
      <c r="CC160" s="109">
        <f>DW160*POLICY!$K157</f>
        <v>0.99</v>
      </c>
      <c r="CD160" s="109">
        <f>DX160*POLICY!$K157</f>
        <v>2.4300000000000002</v>
      </c>
      <c r="CE160" s="109">
        <f>DY160*POLICY!$K157</f>
        <v>3.91</v>
      </c>
      <c r="CF160" s="109">
        <f>DZ160*POLICY!$K157</f>
        <v>1.38</v>
      </c>
      <c r="CG160" s="109">
        <f>EA160*POLICY!$K157</f>
        <v>13.33651168109736</v>
      </c>
      <c r="CH160" s="109">
        <f>EB160*POLICY!$K157</f>
        <v>0</v>
      </c>
      <c r="CI160" s="185">
        <f>EC160*POLICY!$K157</f>
        <v>3.1063862100387274</v>
      </c>
      <c r="CJ160" s="109"/>
      <c r="CK160" s="14" t="s">
        <v>364</v>
      </c>
      <c r="CL160" s="14" t="s">
        <v>191</v>
      </c>
      <c r="CM160" s="248">
        <v>20</v>
      </c>
      <c r="CN160" s="23">
        <v>156</v>
      </c>
      <c r="CO160" s="191">
        <v>0</v>
      </c>
      <c r="CP160" s="191">
        <v>0</v>
      </c>
      <c r="CQ160" s="191">
        <v>0</v>
      </c>
      <c r="CR160" s="191">
        <v>0.95</v>
      </c>
      <c r="CS160" s="191">
        <v>0</v>
      </c>
      <c r="CT160" s="191">
        <v>0</v>
      </c>
      <c r="CU160" s="191">
        <v>0</v>
      </c>
      <c r="CV160" s="191">
        <v>0</v>
      </c>
      <c r="CW160" s="191">
        <v>0</v>
      </c>
      <c r="CX160" s="191">
        <v>0</v>
      </c>
      <c r="CY160" s="191">
        <v>0</v>
      </c>
      <c r="CZ160" s="191">
        <v>0</v>
      </c>
      <c r="DA160" s="191">
        <v>0.99</v>
      </c>
      <c r="DB160" s="191">
        <v>4.3499999999999996</v>
      </c>
      <c r="DC160" s="191">
        <v>0</v>
      </c>
      <c r="DD160" s="191">
        <v>0</v>
      </c>
      <c r="DE160" s="191">
        <v>0</v>
      </c>
      <c r="DF160" s="191">
        <v>0</v>
      </c>
      <c r="DG160" s="191">
        <v>0</v>
      </c>
      <c r="DH160" s="191">
        <v>0</v>
      </c>
      <c r="DI160" s="191">
        <v>13.1</v>
      </c>
      <c r="DJ160" s="191">
        <v>0</v>
      </c>
      <c r="DK160" s="191">
        <v>0</v>
      </c>
      <c r="DL160" s="191">
        <v>0</v>
      </c>
      <c r="DM160" s="191">
        <v>0</v>
      </c>
      <c r="DN160" s="191">
        <v>0</v>
      </c>
      <c r="DO160" s="191">
        <v>0</v>
      </c>
      <c r="DP160" s="191">
        <v>0</v>
      </c>
      <c r="DQ160" s="191">
        <v>0</v>
      </c>
      <c r="DR160" s="191">
        <v>0</v>
      </c>
      <c r="DS160" s="191">
        <v>0</v>
      </c>
      <c r="DT160" s="191">
        <v>0</v>
      </c>
      <c r="DU160" s="191">
        <v>0</v>
      </c>
      <c r="DV160" s="191">
        <v>0</v>
      </c>
      <c r="DW160" s="191">
        <v>0.99</v>
      </c>
      <c r="DX160" s="191">
        <v>2.4300000000000002</v>
      </c>
      <c r="DY160" s="200">
        <v>3.91</v>
      </c>
      <c r="DZ160" s="200">
        <v>1.38</v>
      </c>
      <c r="EA160" s="191">
        <v>13.33651168109736</v>
      </c>
      <c r="EB160" s="191">
        <v>0</v>
      </c>
      <c r="EC160" s="191">
        <v>3.1063862100387274</v>
      </c>
    </row>
    <row r="161" spans="3:133" x14ac:dyDescent="0.2">
      <c r="C161" s="110">
        <v>157</v>
      </c>
      <c r="D161" s="109">
        <v>0</v>
      </c>
      <c r="E161" s="109">
        <v>0</v>
      </c>
      <c r="F161" s="109">
        <v>0</v>
      </c>
      <c r="G161" s="109">
        <v>0.95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0.99</v>
      </c>
      <c r="Q161" s="109">
        <v>4.3499999999999996</v>
      </c>
      <c r="R161" s="109">
        <v>0</v>
      </c>
      <c r="S161" s="109">
        <v>0</v>
      </c>
      <c r="T161" s="109">
        <v>0</v>
      </c>
      <c r="U161" s="109">
        <v>0</v>
      </c>
      <c r="V161" s="109">
        <v>0</v>
      </c>
      <c r="W161" s="109">
        <v>0</v>
      </c>
      <c r="X161" s="109">
        <v>13.1</v>
      </c>
      <c r="Y161" s="109">
        <v>0</v>
      </c>
      <c r="Z161" s="109">
        <v>0</v>
      </c>
      <c r="AA161" s="109">
        <v>0</v>
      </c>
      <c r="AB161" s="109">
        <v>0</v>
      </c>
      <c r="AC161" s="109">
        <v>0</v>
      </c>
      <c r="AD161" s="109">
        <v>0</v>
      </c>
      <c r="AE161" s="109">
        <v>0</v>
      </c>
      <c r="AF161" s="109">
        <v>0</v>
      </c>
      <c r="AG161" s="109">
        <v>0</v>
      </c>
      <c r="AH161" s="109">
        <v>0</v>
      </c>
      <c r="AI161" s="109">
        <v>0</v>
      </c>
      <c r="AJ161" s="109">
        <v>0</v>
      </c>
      <c r="AK161" s="109">
        <v>0</v>
      </c>
      <c r="AL161" s="109">
        <v>0.99</v>
      </c>
      <c r="AM161" s="109">
        <v>2.4300000000000002</v>
      </c>
      <c r="AN161" s="109">
        <v>3.91</v>
      </c>
      <c r="AO161" s="109">
        <v>1.38</v>
      </c>
      <c r="AP161" s="109">
        <v>13.33651168109736</v>
      </c>
      <c r="AQ161" s="109">
        <v>0</v>
      </c>
      <c r="AR161" s="185">
        <v>3.1063862100387274</v>
      </c>
      <c r="AS161" s="109"/>
      <c r="AT161" s="184">
        <v>157</v>
      </c>
      <c r="AU161" s="109">
        <f>CO161*POLICY!$K158</f>
        <v>0</v>
      </c>
      <c r="AV161" s="109">
        <f>CP161*POLICY!$K158</f>
        <v>0</v>
      </c>
      <c r="AW161" s="109">
        <f>CQ161*POLICY!$K158</f>
        <v>0</v>
      </c>
      <c r="AX161" s="109">
        <f>CR161*POLICY!$K158</f>
        <v>0.95</v>
      </c>
      <c r="AY161" s="109">
        <f>CS161*POLICY!$K158</f>
        <v>0</v>
      </c>
      <c r="AZ161" s="109">
        <f>CT161*POLICY!$K158</f>
        <v>0</v>
      </c>
      <c r="BA161" s="109">
        <f>CU161*POLICY!$K158</f>
        <v>0</v>
      </c>
      <c r="BB161" s="109">
        <f>CV161*POLICY!$K158</f>
        <v>0</v>
      </c>
      <c r="BC161" s="109">
        <f>CW161*POLICY!$K158</f>
        <v>0</v>
      </c>
      <c r="BD161" s="109">
        <f>CX161*POLICY!$K158</f>
        <v>0</v>
      </c>
      <c r="BE161" s="109">
        <f>CY161*POLICY!$K158</f>
        <v>0</v>
      </c>
      <c r="BF161" s="109">
        <f>CZ161*POLICY!$K158</f>
        <v>0</v>
      </c>
      <c r="BG161" s="109">
        <f>DA161*POLICY!$K158</f>
        <v>0.99</v>
      </c>
      <c r="BH161" s="109">
        <f>DB161*POLICY!$K158</f>
        <v>4.3499999999999996</v>
      </c>
      <c r="BI161" s="109">
        <f>DC161*POLICY!$K158</f>
        <v>0</v>
      </c>
      <c r="BJ161" s="109">
        <f>DD161*POLICY!$K158</f>
        <v>0</v>
      </c>
      <c r="BK161" s="109">
        <f>DE161*POLICY!$K158</f>
        <v>0</v>
      </c>
      <c r="BL161" s="109">
        <f>DF161*POLICY!$K158</f>
        <v>0</v>
      </c>
      <c r="BM161" s="109">
        <f>DG161*POLICY!$K158</f>
        <v>0</v>
      </c>
      <c r="BN161" s="109">
        <f>DH161*POLICY!$K158</f>
        <v>0</v>
      </c>
      <c r="BO161" s="109">
        <f>DI161*POLICY!$K158</f>
        <v>13.1</v>
      </c>
      <c r="BP161" s="109">
        <f>DJ161*POLICY!$K158</f>
        <v>0</v>
      </c>
      <c r="BQ161" s="109">
        <f>DK161*POLICY!$K158</f>
        <v>0</v>
      </c>
      <c r="BR161" s="109">
        <f>DL161*POLICY!$K158</f>
        <v>0</v>
      </c>
      <c r="BS161" s="109">
        <f>DM161*POLICY!$K158</f>
        <v>0</v>
      </c>
      <c r="BT161" s="109">
        <f>DN161*POLICY!$K158</f>
        <v>0</v>
      </c>
      <c r="BU161" s="109">
        <f>DO161*POLICY!$K158</f>
        <v>0</v>
      </c>
      <c r="BV161" s="109">
        <f>DP161*POLICY!$K158</f>
        <v>0</v>
      </c>
      <c r="BW161" s="109">
        <f>DQ161*POLICY!$K158</f>
        <v>0</v>
      </c>
      <c r="BX161" s="109">
        <f>DR161*POLICY!$K158</f>
        <v>0</v>
      </c>
      <c r="BY161" s="109">
        <f>DS161*POLICY!$K158</f>
        <v>0</v>
      </c>
      <c r="BZ161" s="109">
        <f>DT161*POLICY!$K158</f>
        <v>0</v>
      </c>
      <c r="CA161" s="109">
        <f>DU161*POLICY!$K158</f>
        <v>0</v>
      </c>
      <c r="CB161" s="109">
        <f>DV161*POLICY!$K158</f>
        <v>0</v>
      </c>
      <c r="CC161" s="109">
        <f>DW161*POLICY!$K158</f>
        <v>0.99</v>
      </c>
      <c r="CD161" s="109">
        <f>DX161*POLICY!$K158</f>
        <v>2.4300000000000002</v>
      </c>
      <c r="CE161" s="109">
        <f>DY161*POLICY!$K158</f>
        <v>3.91</v>
      </c>
      <c r="CF161" s="109">
        <f>DZ161*POLICY!$K158</f>
        <v>1.38</v>
      </c>
      <c r="CG161" s="109">
        <f>EA161*POLICY!$K158</f>
        <v>13.33651168109736</v>
      </c>
      <c r="CH161" s="109">
        <f>EB161*POLICY!$K158</f>
        <v>0</v>
      </c>
      <c r="CI161" s="185">
        <f>EC161*POLICY!$K158</f>
        <v>3.1063862100387274</v>
      </c>
      <c r="CJ161" s="109"/>
      <c r="CK161" s="14" t="s">
        <v>364</v>
      </c>
      <c r="CL161" s="14" t="s">
        <v>191</v>
      </c>
      <c r="CM161" s="248">
        <v>20</v>
      </c>
      <c r="CN161" s="23">
        <v>157</v>
      </c>
      <c r="CO161" s="191">
        <v>0</v>
      </c>
      <c r="CP161" s="191">
        <v>0</v>
      </c>
      <c r="CQ161" s="191">
        <v>0</v>
      </c>
      <c r="CR161" s="191">
        <v>0.95</v>
      </c>
      <c r="CS161" s="191">
        <v>0</v>
      </c>
      <c r="CT161" s="191">
        <v>0</v>
      </c>
      <c r="CU161" s="191">
        <v>0</v>
      </c>
      <c r="CV161" s="191">
        <v>0</v>
      </c>
      <c r="CW161" s="191">
        <v>0</v>
      </c>
      <c r="CX161" s="191">
        <v>0</v>
      </c>
      <c r="CY161" s="191">
        <v>0</v>
      </c>
      <c r="CZ161" s="191">
        <v>0</v>
      </c>
      <c r="DA161" s="191">
        <v>0.99</v>
      </c>
      <c r="DB161" s="191">
        <v>4.3499999999999996</v>
      </c>
      <c r="DC161" s="191">
        <v>0</v>
      </c>
      <c r="DD161" s="191">
        <v>0</v>
      </c>
      <c r="DE161" s="191">
        <v>0</v>
      </c>
      <c r="DF161" s="191">
        <v>0</v>
      </c>
      <c r="DG161" s="191">
        <v>0</v>
      </c>
      <c r="DH161" s="191">
        <v>0</v>
      </c>
      <c r="DI161" s="191">
        <v>13.1</v>
      </c>
      <c r="DJ161" s="191">
        <v>0</v>
      </c>
      <c r="DK161" s="191">
        <v>0</v>
      </c>
      <c r="DL161" s="191">
        <v>0</v>
      </c>
      <c r="DM161" s="191">
        <v>0</v>
      </c>
      <c r="DN161" s="191">
        <v>0</v>
      </c>
      <c r="DO161" s="191">
        <v>0</v>
      </c>
      <c r="DP161" s="191">
        <v>0</v>
      </c>
      <c r="DQ161" s="191">
        <v>0</v>
      </c>
      <c r="DR161" s="191">
        <v>0</v>
      </c>
      <c r="DS161" s="191">
        <v>0</v>
      </c>
      <c r="DT161" s="191">
        <v>0</v>
      </c>
      <c r="DU161" s="191">
        <v>0</v>
      </c>
      <c r="DV161" s="191">
        <v>0</v>
      </c>
      <c r="DW161" s="191">
        <v>0.99</v>
      </c>
      <c r="DX161" s="191">
        <v>2.4300000000000002</v>
      </c>
      <c r="DY161" s="200">
        <v>3.91</v>
      </c>
      <c r="DZ161" s="200">
        <v>1.38</v>
      </c>
      <c r="EA161" s="191">
        <v>13.33651168109736</v>
      </c>
      <c r="EB161" s="191">
        <v>0</v>
      </c>
      <c r="EC161" s="191">
        <v>3.1063862100387274</v>
      </c>
    </row>
    <row r="162" spans="3:133" x14ac:dyDescent="0.2">
      <c r="C162" s="110">
        <v>158</v>
      </c>
      <c r="D162" s="109">
        <v>0</v>
      </c>
      <c r="E162" s="109">
        <v>0</v>
      </c>
      <c r="F162" s="109">
        <v>0</v>
      </c>
      <c r="G162" s="109">
        <v>0.95</v>
      </c>
      <c r="H162" s="109">
        <v>0</v>
      </c>
      <c r="I162" s="109">
        <v>0</v>
      </c>
      <c r="J162" s="109">
        <v>0</v>
      </c>
      <c r="K162" s="109">
        <v>0</v>
      </c>
      <c r="L162" s="109">
        <v>0</v>
      </c>
      <c r="M162" s="109">
        <v>0</v>
      </c>
      <c r="N162" s="109">
        <v>0</v>
      </c>
      <c r="O162" s="109">
        <v>0</v>
      </c>
      <c r="P162" s="109">
        <v>0.8</v>
      </c>
      <c r="Q162" s="109">
        <v>2.46</v>
      </c>
      <c r="R162" s="109">
        <v>0</v>
      </c>
      <c r="S162" s="109">
        <v>0</v>
      </c>
      <c r="T162" s="109">
        <v>0</v>
      </c>
      <c r="U162" s="109">
        <v>0</v>
      </c>
      <c r="V162" s="109">
        <v>0</v>
      </c>
      <c r="W162" s="109">
        <v>0</v>
      </c>
      <c r="X162" s="109">
        <v>1.31</v>
      </c>
      <c r="Y162" s="109">
        <v>0</v>
      </c>
      <c r="Z162" s="109">
        <v>0</v>
      </c>
      <c r="AA162" s="109">
        <v>0</v>
      </c>
      <c r="AB162" s="109">
        <v>0</v>
      </c>
      <c r="AC162" s="109">
        <v>0</v>
      </c>
      <c r="AD162" s="109">
        <v>0</v>
      </c>
      <c r="AE162" s="109">
        <v>0</v>
      </c>
      <c r="AF162" s="109">
        <v>0</v>
      </c>
      <c r="AG162" s="109">
        <v>0</v>
      </c>
      <c r="AH162" s="109">
        <v>0</v>
      </c>
      <c r="AI162" s="109">
        <v>0</v>
      </c>
      <c r="AJ162" s="109">
        <v>0</v>
      </c>
      <c r="AK162" s="109">
        <v>0</v>
      </c>
      <c r="AL162" s="109">
        <v>0.84</v>
      </c>
      <c r="AM162" s="109">
        <v>1.34</v>
      </c>
      <c r="AN162" s="109">
        <v>3.91</v>
      </c>
      <c r="AO162" s="109">
        <v>1.38</v>
      </c>
      <c r="AP162" s="109">
        <v>15.268286027736366</v>
      </c>
      <c r="AQ162" s="109">
        <v>0</v>
      </c>
      <c r="AR162" s="185">
        <v>3.1063862100387274</v>
      </c>
      <c r="AS162" s="109"/>
      <c r="AT162" s="184">
        <v>158</v>
      </c>
      <c r="AU162" s="109">
        <f>CO162*POLICY!$K159</f>
        <v>0</v>
      </c>
      <c r="AV162" s="109">
        <f>CP162*POLICY!$K159</f>
        <v>0</v>
      </c>
      <c r="AW162" s="109">
        <f>CQ162*POLICY!$K159</f>
        <v>0</v>
      </c>
      <c r="AX162" s="109">
        <f>CR162*POLICY!$K159</f>
        <v>0.95</v>
      </c>
      <c r="AY162" s="109">
        <f>CS162*POLICY!$K159</f>
        <v>0</v>
      </c>
      <c r="AZ162" s="109">
        <f>CT162*POLICY!$K159</f>
        <v>0</v>
      </c>
      <c r="BA162" s="109">
        <f>CU162*POLICY!$K159</f>
        <v>0</v>
      </c>
      <c r="BB162" s="109">
        <f>CV162*POLICY!$K159</f>
        <v>0</v>
      </c>
      <c r="BC162" s="109">
        <f>CW162*POLICY!$K159</f>
        <v>0</v>
      </c>
      <c r="BD162" s="109">
        <f>CX162*POLICY!$K159</f>
        <v>0</v>
      </c>
      <c r="BE162" s="109">
        <f>CY162*POLICY!$K159</f>
        <v>0</v>
      </c>
      <c r="BF162" s="109">
        <f>CZ162*POLICY!$K159</f>
        <v>0</v>
      </c>
      <c r="BG162" s="109">
        <f>DA162*POLICY!$K159</f>
        <v>0.8</v>
      </c>
      <c r="BH162" s="109">
        <f>DB162*POLICY!$K159</f>
        <v>2.46</v>
      </c>
      <c r="BI162" s="109">
        <f>DC162*POLICY!$K159</f>
        <v>0</v>
      </c>
      <c r="BJ162" s="109">
        <f>DD162*POLICY!$K159</f>
        <v>0</v>
      </c>
      <c r="BK162" s="109">
        <f>DE162*POLICY!$K159</f>
        <v>0</v>
      </c>
      <c r="BL162" s="109">
        <f>DF162*POLICY!$K159</f>
        <v>0</v>
      </c>
      <c r="BM162" s="109">
        <f>DG162*POLICY!$K159</f>
        <v>0</v>
      </c>
      <c r="BN162" s="109">
        <f>DH162*POLICY!$K159</f>
        <v>0</v>
      </c>
      <c r="BO162" s="109">
        <f>DI162*POLICY!$K159</f>
        <v>1.31</v>
      </c>
      <c r="BP162" s="109">
        <f>DJ162*POLICY!$K159</f>
        <v>0</v>
      </c>
      <c r="BQ162" s="109">
        <f>DK162*POLICY!$K159</f>
        <v>0</v>
      </c>
      <c r="BR162" s="109">
        <f>DL162*POLICY!$K159</f>
        <v>0</v>
      </c>
      <c r="BS162" s="109">
        <f>DM162*POLICY!$K159</f>
        <v>0</v>
      </c>
      <c r="BT162" s="109">
        <f>DN162*POLICY!$K159</f>
        <v>0</v>
      </c>
      <c r="BU162" s="109">
        <f>DO162*POLICY!$K159</f>
        <v>0</v>
      </c>
      <c r="BV162" s="109">
        <f>DP162*POLICY!$K159</f>
        <v>0</v>
      </c>
      <c r="BW162" s="109">
        <f>DQ162*POLICY!$K159</f>
        <v>0</v>
      </c>
      <c r="BX162" s="109">
        <f>DR162*POLICY!$K159</f>
        <v>0</v>
      </c>
      <c r="BY162" s="109">
        <f>DS162*POLICY!$K159</f>
        <v>0</v>
      </c>
      <c r="BZ162" s="109">
        <f>DT162*POLICY!$K159</f>
        <v>0</v>
      </c>
      <c r="CA162" s="109">
        <f>DU162*POLICY!$K159</f>
        <v>0</v>
      </c>
      <c r="CB162" s="109">
        <f>DV162*POLICY!$K159</f>
        <v>0</v>
      </c>
      <c r="CC162" s="109">
        <f>DW162*POLICY!$K159</f>
        <v>0.84</v>
      </c>
      <c r="CD162" s="109">
        <f>DX162*POLICY!$K159</f>
        <v>1.34</v>
      </c>
      <c r="CE162" s="109">
        <f>DY162*POLICY!$K159</f>
        <v>3.91</v>
      </c>
      <c r="CF162" s="109">
        <f>DZ162*POLICY!$K159</f>
        <v>1.38</v>
      </c>
      <c r="CG162" s="109">
        <f>EA162*POLICY!$K159</f>
        <v>15.268286027736366</v>
      </c>
      <c r="CH162" s="109">
        <f>EB162*POLICY!$K159</f>
        <v>0</v>
      </c>
      <c r="CI162" s="185">
        <f>EC162*POLICY!$K159</f>
        <v>3.1063862100387274</v>
      </c>
      <c r="CJ162" s="109"/>
      <c r="CK162" s="14" t="s">
        <v>364</v>
      </c>
      <c r="CL162" s="14" t="s">
        <v>270</v>
      </c>
      <c r="CM162" s="248">
        <v>20</v>
      </c>
      <c r="CN162" s="23">
        <v>158</v>
      </c>
      <c r="CO162" s="191">
        <v>0</v>
      </c>
      <c r="CP162" s="191">
        <v>0</v>
      </c>
      <c r="CQ162" s="191">
        <v>0</v>
      </c>
      <c r="CR162" s="191">
        <v>0.95</v>
      </c>
      <c r="CS162" s="191">
        <v>0</v>
      </c>
      <c r="CT162" s="191">
        <v>0</v>
      </c>
      <c r="CU162" s="191">
        <v>0</v>
      </c>
      <c r="CV162" s="191">
        <v>0</v>
      </c>
      <c r="CW162" s="191">
        <v>0</v>
      </c>
      <c r="CX162" s="191">
        <v>0</v>
      </c>
      <c r="CY162" s="191">
        <v>0</v>
      </c>
      <c r="CZ162" s="191">
        <v>0</v>
      </c>
      <c r="DA162" s="191">
        <v>0.8</v>
      </c>
      <c r="DB162" s="191">
        <v>2.46</v>
      </c>
      <c r="DC162" s="191">
        <v>0</v>
      </c>
      <c r="DD162" s="191">
        <v>0</v>
      </c>
      <c r="DE162" s="191">
        <v>0</v>
      </c>
      <c r="DF162" s="191">
        <v>0</v>
      </c>
      <c r="DG162" s="191">
        <v>0</v>
      </c>
      <c r="DH162" s="191">
        <v>0</v>
      </c>
      <c r="DI162" s="191">
        <v>1.31</v>
      </c>
      <c r="DJ162" s="191">
        <v>0</v>
      </c>
      <c r="DK162" s="191">
        <v>0</v>
      </c>
      <c r="DL162" s="191">
        <v>0</v>
      </c>
      <c r="DM162" s="191">
        <v>0</v>
      </c>
      <c r="DN162" s="191">
        <v>0</v>
      </c>
      <c r="DO162" s="191">
        <v>0</v>
      </c>
      <c r="DP162" s="191">
        <v>0</v>
      </c>
      <c r="DQ162" s="191">
        <v>0</v>
      </c>
      <c r="DR162" s="191">
        <v>0</v>
      </c>
      <c r="DS162" s="191">
        <v>0</v>
      </c>
      <c r="DT162" s="191">
        <v>0</v>
      </c>
      <c r="DU162" s="191">
        <v>0</v>
      </c>
      <c r="DV162" s="191">
        <v>0</v>
      </c>
      <c r="DW162" s="191">
        <v>0.84</v>
      </c>
      <c r="DX162" s="191">
        <v>1.34</v>
      </c>
      <c r="DY162" s="200">
        <v>3.91</v>
      </c>
      <c r="DZ162" s="200">
        <v>1.38</v>
      </c>
      <c r="EA162" s="191">
        <v>15.268286027736366</v>
      </c>
      <c r="EB162" s="191">
        <v>0</v>
      </c>
      <c r="EC162" s="191">
        <v>3.1063862100387274</v>
      </c>
    </row>
    <row r="163" spans="3:133" x14ac:dyDescent="0.2">
      <c r="C163" s="110">
        <v>159</v>
      </c>
      <c r="D163" s="109">
        <v>0</v>
      </c>
      <c r="E163" s="109">
        <v>0</v>
      </c>
      <c r="F163" s="109">
        <v>0</v>
      </c>
      <c r="G163" s="109">
        <v>0.95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0.8</v>
      </c>
      <c r="Q163" s="109">
        <v>2.46</v>
      </c>
      <c r="R163" s="109">
        <v>0</v>
      </c>
      <c r="S163" s="109">
        <v>0</v>
      </c>
      <c r="T163" s="109">
        <v>0</v>
      </c>
      <c r="U163" s="109">
        <v>0</v>
      </c>
      <c r="V163" s="109">
        <v>0</v>
      </c>
      <c r="W163" s="109">
        <v>0</v>
      </c>
      <c r="X163" s="109">
        <v>1.31</v>
      </c>
      <c r="Y163" s="109">
        <v>0</v>
      </c>
      <c r="Z163" s="109">
        <v>0</v>
      </c>
      <c r="AA163" s="109">
        <v>0</v>
      </c>
      <c r="AB163" s="109">
        <v>0</v>
      </c>
      <c r="AC163" s="109">
        <v>0</v>
      </c>
      <c r="AD163" s="109">
        <v>0</v>
      </c>
      <c r="AE163" s="109">
        <v>0</v>
      </c>
      <c r="AF163" s="109">
        <v>0</v>
      </c>
      <c r="AG163" s="109">
        <v>0</v>
      </c>
      <c r="AH163" s="109">
        <v>0</v>
      </c>
      <c r="AI163" s="109">
        <v>0</v>
      </c>
      <c r="AJ163" s="109">
        <v>0</v>
      </c>
      <c r="AK163" s="109">
        <v>0</v>
      </c>
      <c r="AL163" s="109">
        <v>0.84</v>
      </c>
      <c r="AM163" s="109">
        <v>1.34</v>
      </c>
      <c r="AN163" s="109">
        <v>3.91</v>
      </c>
      <c r="AO163" s="109">
        <v>1.38</v>
      </c>
      <c r="AP163" s="109">
        <v>15.268286027736366</v>
      </c>
      <c r="AQ163" s="109">
        <v>0</v>
      </c>
      <c r="AR163" s="185">
        <v>3.1063862100387274</v>
      </c>
      <c r="AS163" s="109"/>
      <c r="AT163" s="184">
        <v>159</v>
      </c>
      <c r="AU163" s="109">
        <f>CO163*POLICY!$K160</f>
        <v>0</v>
      </c>
      <c r="AV163" s="109">
        <f>CP163*POLICY!$K160</f>
        <v>0</v>
      </c>
      <c r="AW163" s="109">
        <f>CQ163*POLICY!$K160</f>
        <v>0</v>
      </c>
      <c r="AX163" s="109">
        <f>CR163*POLICY!$K160</f>
        <v>0.95</v>
      </c>
      <c r="AY163" s="109">
        <f>CS163*POLICY!$K160</f>
        <v>0</v>
      </c>
      <c r="AZ163" s="109">
        <f>CT163*POLICY!$K160</f>
        <v>0</v>
      </c>
      <c r="BA163" s="109">
        <f>CU163*POLICY!$K160</f>
        <v>0</v>
      </c>
      <c r="BB163" s="109">
        <f>CV163*POLICY!$K160</f>
        <v>0</v>
      </c>
      <c r="BC163" s="109">
        <f>CW163*POLICY!$K160</f>
        <v>0</v>
      </c>
      <c r="BD163" s="109">
        <f>CX163*POLICY!$K160</f>
        <v>0</v>
      </c>
      <c r="BE163" s="109">
        <f>CY163*POLICY!$K160</f>
        <v>0</v>
      </c>
      <c r="BF163" s="109">
        <f>CZ163*POLICY!$K160</f>
        <v>0</v>
      </c>
      <c r="BG163" s="109">
        <f>DA163*POLICY!$K160</f>
        <v>0.8</v>
      </c>
      <c r="BH163" s="109">
        <f>DB163*POLICY!$K160</f>
        <v>2.46</v>
      </c>
      <c r="BI163" s="109">
        <f>DC163*POLICY!$K160</f>
        <v>0</v>
      </c>
      <c r="BJ163" s="109">
        <f>DD163*POLICY!$K160</f>
        <v>0</v>
      </c>
      <c r="BK163" s="109">
        <f>DE163*POLICY!$K160</f>
        <v>0</v>
      </c>
      <c r="BL163" s="109">
        <f>DF163*POLICY!$K160</f>
        <v>0</v>
      </c>
      <c r="BM163" s="109">
        <f>DG163*POLICY!$K160</f>
        <v>0</v>
      </c>
      <c r="BN163" s="109">
        <f>DH163*POLICY!$K160</f>
        <v>0</v>
      </c>
      <c r="BO163" s="109">
        <f>DI163*POLICY!$K160</f>
        <v>1.31</v>
      </c>
      <c r="BP163" s="109">
        <f>DJ163*POLICY!$K160</f>
        <v>0</v>
      </c>
      <c r="BQ163" s="109">
        <f>DK163*POLICY!$K160</f>
        <v>0</v>
      </c>
      <c r="BR163" s="109">
        <f>DL163*POLICY!$K160</f>
        <v>0</v>
      </c>
      <c r="BS163" s="109">
        <f>DM163*POLICY!$K160</f>
        <v>0</v>
      </c>
      <c r="BT163" s="109">
        <f>DN163*POLICY!$K160</f>
        <v>0</v>
      </c>
      <c r="BU163" s="109">
        <f>DO163*POLICY!$K160</f>
        <v>0</v>
      </c>
      <c r="BV163" s="109">
        <f>DP163*POLICY!$K160</f>
        <v>0</v>
      </c>
      <c r="BW163" s="109">
        <f>DQ163*POLICY!$K160</f>
        <v>0</v>
      </c>
      <c r="BX163" s="109">
        <f>DR163*POLICY!$K160</f>
        <v>0</v>
      </c>
      <c r="BY163" s="109">
        <f>DS163*POLICY!$K160</f>
        <v>0</v>
      </c>
      <c r="BZ163" s="109">
        <f>DT163*POLICY!$K160</f>
        <v>0</v>
      </c>
      <c r="CA163" s="109">
        <f>DU163*POLICY!$K160</f>
        <v>0</v>
      </c>
      <c r="CB163" s="109">
        <f>DV163*POLICY!$K160</f>
        <v>0</v>
      </c>
      <c r="CC163" s="109">
        <f>DW163*POLICY!$K160</f>
        <v>0.84</v>
      </c>
      <c r="CD163" s="109">
        <f>DX163*POLICY!$K160</f>
        <v>1.34</v>
      </c>
      <c r="CE163" s="109">
        <f>DY163*POLICY!$K160</f>
        <v>3.91</v>
      </c>
      <c r="CF163" s="109">
        <f>DZ163*POLICY!$K160</f>
        <v>1.38</v>
      </c>
      <c r="CG163" s="109">
        <f>EA163*POLICY!$K160</f>
        <v>15.268286027736366</v>
      </c>
      <c r="CH163" s="109">
        <f>EB163*POLICY!$K160</f>
        <v>0</v>
      </c>
      <c r="CI163" s="185">
        <f>EC163*POLICY!$K160</f>
        <v>3.1063862100387274</v>
      </c>
      <c r="CJ163" s="109"/>
      <c r="CK163" s="14" t="s">
        <v>364</v>
      </c>
      <c r="CL163" s="14" t="s">
        <v>270</v>
      </c>
      <c r="CM163" s="248">
        <v>20</v>
      </c>
      <c r="CN163" s="23">
        <v>159</v>
      </c>
      <c r="CO163" s="191">
        <v>0</v>
      </c>
      <c r="CP163" s="191">
        <v>0</v>
      </c>
      <c r="CQ163" s="191">
        <v>0</v>
      </c>
      <c r="CR163" s="191">
        <v>0.95</v>
      </c>
      <c r="CS163" s="191">
        <v>0</v>
      </c>
      <c r="CT163" s="191">
        <v>0</v>
      </c>
      <c r="CU163" s="191">
        <v>0</v>
      </c>
      <c r="CV163" s="191">
        <v>0</v>
      </c>
      <c r="CW163" s="191">
        <v>0</v>
      </c>
      <c r="CX163" s="191">
        <v>0</v>
      </c>
      <c r="CY163" s="191">
        <v>0</v>
      </c>
      <c r="CZ163" s="191">
        <v>0</v>
      </c>
      <c r="DA163" s="191">
        <v>0.8</v>
      </c>
      <c r="DB163" s="191">
        <v>2.46</v>
      </c>
      <c r="DC163" s="191">
        <v>0</v>
      </c>
      <c r="DD163" s="191">
        <v>0</v>
      </c>
      <c r="DE163" s="191">
        <v>0</v>
      </c>
      <c r="DF163" s="191">
        <v>0</v>
      </c>
      <c r="DG163" s="191">
        <v>0</v>
      </c>
      <c r="DH163" s="191">
        <v>0</v>
      </c>
      <c r="DI163" s="191">
        <v>1.31</v>
      </c>
      <c r="DJ163" s="191">
        <v>0</v>
      </c>
      <c r="DK163" s="191">
        <v>0</v>
      </c>
      <c r="DL163" s="191">
        <v>0</v>
      </c>
      <c r="DM163" s="191">
        <v>0</v>
      </c>
      <c r="DN163" s="191">
        <v>0</v>
      </c>
      <c r="DO163" s="191">
        <v>0</v>
      </c>
      <c r="DP163" s="191">
        <v>0</v>
      </c>
      <c r="DQ163" s="191">
        <v>0</v>
      </c>
      <c r="DR163" s="191">
        <v>0</v>
      </c>
      <c r="DS163" s="191">
        <v>0</v>
      </c>
      <c r="DT163" s="191">
        <v>0</v>
      </c>
      <c r="DU163" s="191">
        <v>0</v>
      </c>
      <c r="DV163" s="191">
        <v>0</v>
      </c>
      <c r="DW163" s="191">
        <v>0.84</v>
      </c>
      <c r="DX163" s="191">
        <v>1.34</v>
      </c>
      <c r="DY163" s="200">
        <v>3.91</v>
      </c>
      <c r="DZ163" s="200">
        <v>1.38</v>
      </c>
      <c r="EA163" s="191">
        <v>15.268286027736366</v>
      </c>
      <c r="EB163" s="191">
        <v>0</v>
      </c>
      <c r="EC163" s="191">
        <v>3.1063862100387274</v>
      </c>
    </row>
    <row r="164" spans="3:133" x14ac:dyDescent="0.2">
      <c r="C164" s="110">
        <v>160</v>
      </c>
      <c r="D164" s="109">
        <v>0</v>
      </c>
      <c r="E164" s="109">
        <v>0</v>
      </c>
      <c r="F164" s="109">
        <v>0</v>
      </c>
      <c r="G164" s="109">
        <v>0.95</v>
      </c>
      <c r="H164" s="109">
        <v>0</v>
      </c>
      <c r="I164" s="109">
        <v>0</v>
      </c>
      <c r="J164" s="109">
        <v>0</v>
      </c>
      <c r="K164" s="109">
        <v>0</v>
      </c>
      <c r="L164" s="109">
        <v>0</v>
      </c>
      <c r="M164" s="109">
        <v>0</v>
      </c>
      <c r="N164" s="109">
        <v>0</v>
      </c>
      <c r="O164" s="109">
        <v>0</v>
      </c>
      <c r="P164" s="109">
        <v>0.87</v>
      </c>
      <c r="Q164" s="109">
        <v>4.87</v>
      </c>
      <c r="R164" s="109">
        <v>0</v>
      </c>
      <c r="S164" s="109">
        <v>0</v>
      </c>
      <c r="T164" s="109">
        <v>0</v>
      </c>
      <c r="U164" s="109">
        <v>0</v>
      </c>
      <c r="V164" s="109">
        <v>0</v>
      </c>
      <c r="W164" s="109">
        <v>0</v>
      </c>
      <c r="X164" s="109">
        <v>25.48</v>
      </c>
      <c r="Y164" s="109">
        <v>0</v>
      </c>
      <c r="Z164" s="109">
        <v>0</v>
      </c>
      <c r="AA164" s="109">
        <v>0</v>
      </c>
      <c r="AB164" s="109">
        <v>0</v>
      </c>
      <c r="AC164" s="109">
        <v>0</v>
      </c>
      <c r="AD164" s="109">
        <v>0</v>
      </c>
      <c r="AE164" s="109">
        <v>0</v>
      </c>
      <c r="AF164" s="109">
        <v>0</v>
      </c>
      <c r="AG164" s="109">
        <v>0</v>
      </c>
      <c r="AH164" s="109">
        <v>0</v>
      </c>
      <c r="AI164" s="109">
        <v>0</v>
      </c>
      <c r="AJ164" s="109">
        <v>0</v>
      </c>
      <c r="AK164" s="109">
        <v>0</v>
      </c>
      <c r="AL164" s="109">
        <v>0.89</v>
      </c>
      <c r="AM164" s="109">
        <v>6.55</v>
      </c>
      <c r="AN164" s="109">
        <v>3.91</v>
      </c>
      <c r="AO164" s="109">
        <v>1.38</v>
      </c>
      <c r="AP164" s="109">
        <v>14.73003435582822</v>
      </c>
      <c r="AQ164" s="109">
        <v>0</v>
      </c>
      <c r="AR164" s="185">
        <v>3.1063862100387274</v>
      </c>
      <c r="AS164" s="109"/>
      <c r="AT164" s="184">
        <v>160</v>
      </c>
      <c r="AU164" s="109">
        <f>CO164*POLICY!$K161</f>
        <v>0</v>
      </c>
      <c r="AV164" s="109">
        <f>CP164*POLICY!$K161</f>
        <v>0</v>
      </c>
      <c r="AW164" s="109">
        <f>CQ164*POLICY!$K161</f>
        <v>0</v>
      </c>
      <c r="AX164" s="109">
        <f>CR164*POLICY!$K161</f>
        <v>0.95</v>
      </c>
      <c r="AY164" s="109">
        <f>CS164*POLICY!$K161</f>
        <v>0</v>
      </c>
      <c r="AZ164" s="109">
        <f>CT164*POLICY!$K161</f>
        <v>0</v>
      </c>
      <c r="BA164" s="109">
        <f>CU164*POLICY!$K161</f>
        <v>0</v>
      </c>
      <c r="BB164" s="109">
        <f>CV164*POLICY!$K161</f>
        <v>0</v>
      </c>
      <c r="BC164" s="109">
        <f>CW164*POLICY!$K161</f>
        <v>0</v>
      </c>
      <c r="BD164" s="109">
        <f>CX164*POLICY!$K161</f>
        <v>0</v>
      </c>
      <c r="BE164" s="109">
        <f>CY164*POLICY!$K161</f>
        <v>0</v>
      </c>
      <c r="BF164" s="109">
        <f>CZ164*POLICY!$K161</f>
        <v>0</v>
      </c>
      <c r="BG164" s="109">
        <f>DA164*POLICY!$K161</f>
        <v>0.87</v>
      </c>
      <c r="BH164" s="109">
        <f>DB164*POLICY!$K161</f>
        <v>4.87</v>
      </c>
      <c r="BI164" s="109">
        <f>DC164*POLICY!$K161</f>
        <v>0</v>
      </c>
      <c r="BJ164" s="109">
        <f>DD164*POLICY!$K161</f>
        <v>0</v>
      </c>
      <c r="BK164" s="109">
        <f>DE164*POLICY!$K161</f>
        <v>0</v>
      </c>
      <c r="BL164" s="109">
        <f>DF164*POLICY!$K161</f>
        <v>0</v>
      </c>
      <c r="BM164" s="109">
        <f>DG164*POLICY!$K161</f>
        <v>0</v>
      </c>
      <c r="BN164" s="109">
        <f>DH164*POLICY!$K161</f>
        <v>0</v>
      </c>
      <c r="BO164" s="109">
        <f>DI164*POLICY!$K161</f>
        <v>25.48</v>
      </c>
      <c r="BP164" s="109">
        <f>DJ164*POLICY!$K161</f>
        <v>0</v>
      </c>
      <c r="BQ164" s="109">
        <f>DK164*POLICY!$K161</f>
        <v>0</v>
      </c>
      <c r="BR164" s="109">
        <f>DL164*POLICY!$K161</f>
        <v>0</v>
      </c>
      <c r="BS164" s="109">
        <f>DM164*POLICY!$K161</f>
        <v>0</v>
      </c>
      <c r="BT164" s="109">
        <f>DN164*POLICY!$K161</f>
        <v>0</v>
      </c>
      <c r="BU164" s="109">
        <f>DO164*POLICY!$K161</f>
        <v>0</v>
      </c>
      <c r="BV164" s="109">
        <f>DP164*POLICY!$K161</f>
        <v>0</v>
      </c>
      <c r="BW164" s="109">
        <f>DQ164*POLICY!$K161</f>
        <v>0</v>
      </c>
      <c r="BX164" s="109">
        <f>DR164*POLICY!$K161</f>
        <v>0</v>
      </c>
      <c r="BY164" s="109">
        <f>DS164*POLICY!$K161</f>
        <v>0</v>
      </c>
      <c r="BZ164" s="109">
        <f>DT164*POLICY!$K161</f>
        <v>0</v>
      </c>
      <c r="CA164" s="109">
        <f>DU164*POLICY!$K161</f>
        <v>0</v>
      </c>
      <c r="CB164" s="109">
        <f>DV164*POLICY!$K161</f>
        <v>0</v>
      </c>
      <c r="CC164" s="109">
        <f>DW164*POLICY!$K161</f>
        <v>0.89</v>
      </c>
      <c r="CD164" s="109">
        <f>DX164*POLICY!$K161</f>
        <v>6.55</v>
      </c>
      <c r="CE164" s="109">
        <f>DY164*POLICY!$K161</f>
        <v>3.91</v>
      </c>
      <c r="CF164" s="109">
        <f>DZ164*POLICY!$K161</f>
        <v>1.38</v>
      </c>
      <c r="CG164" s="109">
        <f>EA164*POLICY!$K161</f>
        <v>14.73003435582822</v>
      </c>
      <c r="CH164" s="109">
        <f>EB164*POLICY!$K161</f>
        <v>0</v>
      </c>
      <c r="CI164" s="185">
        <f>EC164*POLICY!$K161</f>
        <v>3.1063862100387274</v>
      </c>
      <c r="CJ164" s="109"/>
      <c r="CK164" s="80" t="s">
        <v>391</v>
      </c>
      <c r="CL164" s="242" t="s">
        <v>192</v>
      </c>
      <c r="CM164" s="249">
        <v>21</v>
      </c>
      <c r="CN164" s="23">
        <v>160</v>
      </c>
      <c r="CO164" s="191">
        <v>0</v>
      </c>
      <c r="CP164" s="191">
        <v>0</v>
      </c>
      <c r="CQ164" s="191">
        <v>0</v>
      </c>
      <c r="CR164" s="191">
        <v>0.95</v>
      </c>
      <c r="CS164" s="191">
        <v>0</v>
      </c>
      <c r="CT164" s="191">
        <v>0</v>
      </c>
      <c r="CU164" s="191">
        <v>0</v>
      </c>
      <c r="CV164" s="191">
        <v>0</v>
      </c>
      <c r="CW164" s="191">
        <v>0</v>
      </c>
      <c r="CX164" s="191">
        <v>0</v>
      </c>
      <c r="CY164" s="191">
        <v>0</v>
      </c>
      <c r="CZ164" s="191">
        <v>0</v>
      </c>
      <c r="DA164" s="191">
        <v>0.87</v>
      </c>
      <c r="DB164" s="191">
        <v>4.87</v>
      </c>
      <c r="DC164" s="191">
        <v>0</v>
      </c>
      <c r="DD164" s="191">
        <v>0</v>
      </c>
      <c r="DE164" s="191">
        <v>0</v>
      </c>
      <c r="DF164" s="191">
        <v>0</v>
      </c>
      <c r="DG164" s="191">
        <v>0</v>
      </c>
      <c r="DH164" s="191">
        <v>0</v>
      </c>
      <c r="DI164" s="191">
        <v>25.48</v>
      </c>
      <c r="DJ164" s="191">
        <v>0</v>
      </c>
      <c r="DK164" s="191">
        <v>0</v>
      </c>
      <c r="DL164" s="191">
        <v>0</v>
      </c>
      <c r="DM164" s="191">
        <v>0</v>
      </c>
      <c r="DN164" s="191">
        <v>0</v>
      </c>
      <c r="DO164" s="191">
        <v>0</v>
      </c>
      <c r="DP164" s="191">
        <v>0</v>
      </c>
      <c r="DQ164" s="191">
        <v>0</v>
      </c>
      <c r="DR164" s="191">
        <v>0</v>
      </c>
      <c r="DS164" s="191">
        <v>0</v>
      </c>
      <c r="DT164" s="191">
        <v>0</v>
      </c>
      <c r="DU164" s="191">
        <v>0</v>
      </c>
      <c r="DV164" s="191">
        <v>0</v>
      </c>
      <c r="DW164" s="191">
        <v>0.89</v>
      </c>
      <c r="DX164" s="191">
        <v>6.55</v>
      </c>
      <c r="DY164" s="200">
        <v>3.91</v>
      </c>
      <c r="DZ164" s="200">
        <v>1.38</v>
      </c>
      <c r="EA164" s="191">
        <v>14.73003435582822</v>
      </c>
      <c r="EB164" s="191">
        <v>0</v>
      </c>
      <c r="EC164" s="191">
        <v>3.1063862100387274</v>
      </c>
    </row>
    <row r="165" spans="3:133" x14ac:dyDescent="0.2">
      <c r="C165" s="110">
        <v>161</v>
      </c>
      <c r="D165" s="109">
        <v>0</v>
      </c>
      <c r="E165" s="109">
        <v>0</v>
      </c>
      <c r="F165" s="109">
        <v>0</v>
      </c>
      <c r="G165" s="109">
        <v>0.95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0.87</v>
      </c>
      <c r="Q165" s="109">
        <v>4.87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25.48</v>
      </c>
      <c r="Y165" s="109">
        <v>0</v>
      </c>
      <c r="Z165" s="109">
        <v>0</v>
      </c>
      <c r="AA165" s="109">
        <v>0</v>
      </c>
      <c r="AB165" s="109">
        <v>0</v>
      </c>
      <c r="AC165" s="109">
        <v>0</v>
      </c>
      <c r="AD165" s="109">
        <v>0</v>
      </c>
      <c r="AE165" s="109">
        <v>0</v>
      </c>
      <c r="AF165" s="109">
        <v>0</v>
      </c>
      <c r="AG165" s="109">
        <v>0</v>
      </c>
      <c r="AH165" s="109">
        <v>0</v>
      </c>
      <c r="AI165" s="109">
        <v>0</v>
      </c>
      <c r="AJ165" s="109">
        <v>0</v>
      </c>
      <c r="AK165" s="109">
        <v>0</v>
      </c>
      <c r="AL165" s="109">
        <v>0.89</v>
      </c>
      <c r="AM165" s="109">
        <v>6.55</v>
      </c>
      <c r="AN165" s="109">
        <v>3.91</v>
      </c>
      <c r="AO165" s="109">
        <v>1.38</v>
      </c>
      <c r="AP165" s="109">
        <v>14.73003435582822</v>
      </c>
      <c r="AQ165" s="109">
        <v>0</v>
      </c>
      <c r="AR165" s="185">
        <v>3.1063862100387274</v>
      </c>
      <c r="AS165" s="109"/>
      <c r="AT165" s="184">
        <v>161</v>
      </c>
      <c r="AU165" s="109">
        <f>CO165*POLICY!$K162</f>
        <v>0</v>
      </c>
      <c r="AV165" s="109">
        <f>CP165*POLICY!$K162</f>
        <v>0</v>
      </c>
      <c r="AW165" s="109">
        <f>CQ165*POLICY!$K162</f>
        <v>0</v>
      </c>
      <c r="AX165" s="109">
        <f>CR165*POLICY!$K162</f>
        <v>0.95</v>
      </c>
      <c r="AY165" s="109">
        <f>CS165*POLICY!$K162</f>
        <v>0</v>
      </c>
      <c r="AZ165" s="109">
        <f>CT165*POLICY!$K162</f>
        <v>0</v>
      </c>
      <c r="BA165" s="109">
        <f>CU165*POLICY!$K162</f>
        <v>0</v>
      </c>
      <c r="BB165" s="109">
        <f>CV165*POLICY!$K162</f>
        <v>0</v>
      </c>
      <c r="BC165" s="109">
        <f>CW165*POLICY!$K162</f>
        <v>0</v>
      </c>
      <c r="BD165" s="109">
        <f>CX165*POLICY!$K162</f>
        <v>0</v>
      </c>
      <c r="BE165" s="109">
        <f>CY165*POLICY!$K162</f>
        <v>0</v>
      </c>
      <c r="BF165" s="109">
        <f>CZ165*POLICY!$K162</f>
        <v>0</v>
      </c>
      <c r="BG165" s="109">
        <f>DA165*POLICY!$K162</f>
        <v>0.87</v>
      </c>
      <c r="BH165" s="109">
        <f>DB165*POLICY!$K162</f>
        <v>4.87</v>
      </c>
      <c r="BI165" s="109">
        <f>DC165*POLICY!$K162</f>
        <v>0</v>
      </c>
      <c r="BJ165" s="109">
        <f>DD165*POLICY!$K162</f>
        <v>0</v>
      </c>
      <c r="BK165" s="109">
        <f>DE165*POLICY!$K162</f>
        <v>0</v>
      </c>
      <c r="BL165" s="109">
        <f>DF165*POLICY!$K162</f>
        <v>0</v>
      </c>
      <c r="BM165" s="109">
        <f>DG165*POLICY!$K162</f>
        <v>0</v>
      </c>
      <c r="BN165" s="109">
        <f>DH165*POLICY!$K162</f>
        <v>0</v>
      </c>
      <c r="BO165" s="109">
        <f>DI165*POLICY!$K162</f>
        <v>25.48</v>
      </c>
      <c r="BP165" s="109">
        <f>DJ165*POLICY!$K162</f>
        <v>0</v>
      </c>
      <c r="BQ165" s="109">
        <f>DK165*POLICY!$K162</f>
        <v>0</v>
      </c>
      <c r="BR165" s="109">
        <f>DL165*POLICY!$K162</f>
        <v>0</v>
      </c>
      <c r="BS165" s="109">
        <f>DM165*POLICY!$K162</f>
        <v>0</v>
      </c>
      <c r="BT165" s="109">
        <f>DN165*POLICY!$K162</f>
        <v>0</v>
      </c>
      <c r="BU165" s="109">
        <f>DO165*POLICY!$K162</f>
        <v>0</v>
      </c>
      <c r="BV165" s="109">
        <f>DP165*POLICY!$K162</f>
        <v>0</v>
      </c>
      <c r="BW165" s="109">
        <f>DQ165*POLICY!$K162</f>
        <v>0</v>
      </c>
      <c r="BX165" s="109">
        <f>DR165*POLICY!$K162</f>
        <v>0</v>
      </c>
      <c r="BY165" s="109">
        <f>DS165*POLICY!$K162</f>
        <v>0</v>
      </c>
      <c r="BZ165" s="109">
        <f>DT165*POLICY!$K162</f>
        <v>0</v>
      </c>
      <c r="CA165" s="109">
        <f>DU165*POLICY!$K162</f>
        <v>0</v>
      </c>
      <c r="CB165" s="109">
        <f>DV165*POLICY!$K162</f>
        <v>0</v>
      </c>
      <c r="CC165" s="109">
        <f>DW165*POLICY!$K162</f>
        <v>0.89</v>
      </c>
      <c r="CD165" s="109">
        <f>DX165*POLICY!$K162</f>
        <v>6.55</v>
      </c>
      <c r="CE165" s="109">
        <f>DY165*POLICY!$K162</f>
        <v>3.91</v>
      </c>
      <c r="CF165" s="109">
        <f>DZ165*POLICY!$K162</f>
        <v>1.38</v>
      </c>
      <c r="CG165" s="109">
        <f>EA165*POLICY!$K162</f>
        <v>14.73003435582822</v>
      </c>
      <c r="CH165" s="109">
        <f>EB165*POLICY!$K162</f>
        <v>0</v>
      </c>
      <c r="CI165" s="185">
        <f>EC165*POLICY!$K162</f>
        <v>3.1063862100387274</v>
      </c>
      <c r="CJ165" s="109"/>
      <c r="CK165" s="14" t="s">
        <v>393</v>
      </c>
      <c r="CL165" s="80" t="s">
        <v>192</v>
      </c>
      <c r="CM165" s="249">
        <v>21</v>
      </c>
      <c r="CN165" s="23">
        <v>161</v>
      </c>
      <c r="CO165" s="191">
        <v>0</v>
      </c>
      <c r="CP165" s="191">
        <v>0</v>
      </c>
      <c r="CQ165" s="191">
        <v>0</v>
      </c>
      <c r="CR165" s="191">
        <v>0.95</v>
      </c>
      <c r="CS165" s="191">
        <v>0</v>
      </c>
      <c r="CT165" s="191">
        <v>0</v>
      </c>
      <c r="CU165" s="191">
        <v>0</v>
      </c>
      <c r="CV165" s="191">
        <v>0</v>
      </c>
      <c r="CW165" s="191">
        <v>0</v>
      </c>
      <c r="CX165" s="191">
        <v>0</v>
      </c>
      <c r="CY165" s="191">
        <v>0</v>
      </c>
      <c r="CZ165" s="191">
        <v>0</v>
      </c>
      <c r="DA165" s="191">
        <v>0.87</v>
      </c>
      <c r="DB165" s="191">
        <v>4.87</v>
      </c>
      <c r="DC165" s="191">
        <v>0</v>
      </c>
      <c r="DD165" s="191">
        <v>0</v>
      </c>
      <c r="DE165" s="191">
        <v>0</v>
      </c>
      <c r="DF165" s="191">
        <v>0</v>
      </c>
      <c r="DG165" s="191">
        <v>0</v>
      </c>
      <c r="DH165" s="191">
        <v>0</v>
      </c>
      <c r="DI165" s="191">
        <v>25.48</v>
      </c>
      <c r="DJ165" s="191">
        <v>0</v>
      </c>
      <c r="DK165" s="191">
        <v>0</v>
      </c>
      <c r="DL165" s="191">
        <v>0</v>
      </c>
      <c r="DM165" s="191">
        <v>0</v>
      </c>
      <c r="DN165" s="191">
        <v>0</v>
      </c>
      <c r="DO165" s="191">
        <v>0</v>
      </c>
      <c r="DP165" s="191">
        <v>0</v>
      </c>
      <c r="DQ165" s="191">
        <v>0</v>
      </c>
      <c r="DR165" s="191">
        <v>0</v>
      </c>
      <c r="DS165" s="191">
        <v>0</v>
      </c>
      <c r="DT165" s="191">
        <v>0</v>
      </c>
      <c r="DU165" s="191">
        <v>0</v>
      </c>
      <c r="DV165" s="191">
        <v>0</v>
      </c>
      <c r="DW165" s="191">
        <v>0.89</v>
      </c>
      <c r="DX165" s="191">
        <v>6.55</v>
      </c>
      <c r="DY165" s="200">
        <v>3.91</v>
      </c>
      <c r="DZ165" s="200">
        <v>1.38</v>
      </c>
      <c r="EA165" s="191">
        <v>14.73003435582822</v>
      </c>
      <c r="EB165" s="191">
        <v>0</v>
      </c>
      <c r="EC165" s="191">
        <v>3.1063862100387274</v>
      </c>
    </row>
    <row r="166" spans="3:133" x14ac:dyDescent="0.2">
      <c r="C166" s="110">
        <v>162</v>
      </c>
      <c r="D166" s="109">
        <v>0</v>
      </c>
      <c r="E166" s="109">
        <v>0</v>
      </c>
      <c r="F166" s="109">
        <v>0</v>
      </c>
      <c r="G166" s="109">
        <v>0.95</v>
      </c>
      <c r="H166" s="109">
        <v>0</v>
      </c>
      <c r="I166" s="109">
        <v>0</v>
      </c>
      <c r="J166" s="109">
        <v>0</v>
      </c>
      <c r="K166" s="109">
        <v>0</v>
      </c>
      <c r="L166" s="109">
        <v>0</v>
      </c>
      <c r="M166" s="109">
        <v>0</v>
      </c>
      <c r="N166" s="109">
        <v>0</v>
      </c>
      <c r="O166" s="109">
        <v>0</v>
      </c>
      <c r="P166" s="109">
        <v>0.87</v>
      </c>
      <c r="Q166" s="109">
        <v>4.87</v>
      </c>
      <c r="R166" s="109">
        <v>0</v>
      </c>
      <c r="S166" s="109">
        <v>0</v>
      </c>
      <c r="T166" s="109">
        <v>0</v>
      </c>
      <c r="U166" s="109">
        <v>0</v>
      </c>
      <c r="V166" s="109">
        <v>0</v>
      </c>
      <c r="W166" s="109">
        <v>0</v>
      </c>
      <c r="X166" s="109">
        <v>25.48</v>
      </c>
      <c r="Y166" s="109">
        <v>0</v>
      </c>
      <c r="Z166" s="109">
        <v>0</v>
      </c>
      <c r="AA166" s="109">
        <v>0</v>
      </c>
      <c r="AB166" s="109">
        <v>0</v>
      </c>
      <c r="AC166" s="109">
        <v>0</v>
      </c>
      <c r="AD166" s="109">
        <v>0</v>
      </c>
      <c r="AE166" s="109">
        <v>0</v>
      </c>
      <c r="AF166" s="109">
        <v>0</v>
      </c>
      <c r="AG166" s="109">
        <v>0</v>
      </c>
      <c r="AH166" s="109">
        <v>0</v>
      </c>
      <c r="AI166" s="109">
        <v>0</v>
      </c>
      <c r="AJ166" s="109">
        <v>0</v>
      </c>
      <c r="AK166" s="109">
        <v>0</v>
      </c>
      <c r="AL166" s="109">
        <v>0.89</v>
      </c>
      <c r="AM166" s="109">
        <v>6.55</v>
      </c>
      <c r="AN166" s="109">
        <v>3.91</v>
      </c>
      <c r="AO166" s="109">
        <v>1.38</v>
      </c>
      <c r="AP166" s="109">
        <v>14.73003435582822</v>
      </c>
      <c r="AQ166" s="109">
        <v>0</v>
      </c>
      <c r="AR166" s="185">
        <v>3.1063862100387274</v>
      </c>
      <c r="AS166" s="109"/>
      <c r="AT166" s="184">
        <v>162</v>
      </c>
      <c r="AU166" s="109">
        <f>CO166*POLICY!$K163</f>
        <v>0</v>
      </c>
      <c r="AV166" s="109">
        <f>CP166*POLICY!$K163</f>
        <v>0</v>
      </c>
      <c r="AW166" s="109">
        <f>CQ166*POLICY!$K163</f>
        <v>0</v>
      </c>
      <c r="AX166" s="109">
        <f>CR166*POLICY!$K163</f>
        <v>0.95</v>
      </c>
      <c r="AY166" s="109">
        <f>CS166*POLICY!$K163</f>
        <v>0</v>
      </c>
      <c r="AZ166" s="109">
        <f>CT166*POLICY!$K163</f>
        <v>0</v>
      </c>
      <c r="BA166" s="109">
        <f>CU166*POLICY!$K163</f>
        <v>0</v>
      </c>
      <c r="BB166" s="109">
        <f>CV166*POLICY!$K163</f>
        <v>0</v>
      </c>
      <c r="BC166" s="109">
        <f>CW166*POLICY!$K163</f>
        <v>0</v>
      </c>
      <c r="BD166" s="109">
        <f>CX166*POLICY!$K163</f>
        <v>0</v>
      </c>
      <c r="BE166" s="109">
        <f>CY166*POLICY!$K163</f>
        <v>0</v>
      </c>
      <c r="BF166" s="109">
        <f>CZ166*POLICY!$K163</f>
        <v>0</v>
      </c>
      <c r="BG166" s="109">
        <f>DA166*POLICY!$K163</f>
        <v>0.87</v>
      </c>
      <c r="BH166" s="109">
        <f>DB166*POLICY!$K163</f>
        <v>4.87</v>
      </c>
      <c r="BI166" s="109">
        <f>DC166*POLICY!$K163</f>
        <v>0</v>
      </c>
      <c r="BJ166" s="109">
        <f>DD166*POLICY!$K163</f>
        <v>0</v>
      </c>
      <c r="BK166" s="109">
        <f>DE166*POLICY!$K163</f>
        <v>0</v>
      </c>
      <c r="BL166" s="109">
        <f>DF166*POLICY!$K163</f>
        <v>0</v>
      </c>
      <c r="BM166" s="109">
        <f>DG166*POLICY!$K163</f>
        <v>0</v>
      </c>
      <c r="BN166" s="109">
        <f>DH166*POLICY!$K163</f>
        <v>0</v>
      </c>
      <c r="BO166" s="109">
        <f>DI166*POLICY!$K163</f>
        <v>25.48</v>
      </c>
      <c r="BP166" s="109">
        <f>DJ166*POLICY!$K163</f>
        <v>0</v>
      </c>
      <c r="BQ166" s="109">
        <f>DK166*POLICY!$K163</f>
        <v>0</v>
      </c>
      <c r="BR166" s="109">
        <f>DL166*POLICY!$K163</f>
        <v>0</v>
      </c>
      <c r="BS166" s="109">
        <f>DM166*POLICY!$K163</f>
        <v>0</v>
      </c>
      <c r="BT166" s="109">
        <f>DN166*POLICY!$K163</f>
        <v>0</v>
      </c>
      <c r="BU166" s="109">
        <f>DO166*POLICY!$K163</f>
        <v>0</v>
      </c>
      <c r="BV166" s="109">
        <f>DP166*POLICY!$K163</f>
        <v>0</v>
      </c>
      <c r="BW166" s="109">
        <f>DQ166*POLICY!$K163</f>
        <v>0</v>
      </c>
      <c r="BX166" s="109">
        <f>DR166*POLICY!$K163</f>
        <v>0</v>
      </c>
      <c r="BY166" s="109">
        <f>DS166*POLICY!$K163</f>
        <v>0</v>
      </c>
      <c r="BZ166" s="109">
        <f>DT166*POLICY!$K163</f>
        <v>0</v>
      </c>
      <c r="CA166" s="109">
        <f>DU166*POLICY!$K163</f>
        <v>0</v>
      </c>
      <c r="CB166" s="109">
        <f>DV166*POLICY!$K163</f>
        <v>0</v>
      </c>
      <c r="CC166" s="109">
        <f>DW166*POLICY!$K163</f>
        <v>0.89</v>
      </c>
      <c r="CD166" s="109">
        <f>DX166*POLICY!$K163</f>
        <v>6.55</v>
      </c>
      <c r="CE166" s="109">
        <f>DY166*POLICY!$K163</f>
        <v>3.91</v>
      </c>
      <c r="CF166" s="109">
        <f>DZ166*POLICY!$K163</f>
        <v>1.38</v>
      </c>
      <c r="CG166" s="109">
        <f>EA166*POLICY!$K163</f>
        <v>14.73003435582822</v>
      </c>
      <c r="CH166" s="109">
        <f>EB166*POLICY!$K163</f>
        <v>0</v>
      </c>
      <c r="CI166" s="185">
        <f>EC166*POLICY!$K163</f>
        <v>3.1063862100387274</v>
      </c>
      <c r="CJ166" s="109"/>
      <c r="CK166" s="14" t="s">
        <v>392</v>
      </c>
      <c r="CL166" s="242" t="s">
        <v>190</v>
      </c>
      <c r="CM166" s="249">
        <v>21</v>
      </c>
      <c r="CN166" s="23">
        <v>162</v>
      </c>
      <c r="CO166" s="191">
        <v>0</v>
      </c>
      <c r="CP166" s="191">
        <v>0</v>
      </c>
      <c r="CQ166" s="191">
        <v>0</v>
      </c>
      <c r="CR166" s="191">
        <v>0.95</v>
      </c>
      <c r="CS166" s="191">
        <v>0</v>
      </c>
      <c r="CT166" s="191">
        <v>0</v>
      </c>
      <c r="CU166" s="191">
        <v>0</v>
      </c>
      <c r="CV166" s="191">
        <v>0</v>
      </c>
      <c r="CW166" s="191">
        <v>0</v>
      </c>
      <c r="CX166" s="191">
        <v>0</v>
      </c>
      <c r="CY166" s="191">
        <v>0</v>
      </c>
      <c r="CZ166" s="191">
        <v>0</v>
      </c>
      <c r="DA166" s="191">
        <v>0.87</v>
      </c>
      <c r="DB166" s="191">
        <v>4.87</v>
      </c>
      <c r="DC166" s="191">
        <v>0</v>
      </c>
      <c r="DD166" s="191">
        <v>0</v>
      </c>
      <c r="DE166" s="191">
        <v>0</v>
      </c>
      <c r="DF166" s="191">
        <v>0</v>
      </c>
      <c r="DG166" s="191">
        <v>0</v>
      </c>
      <c r="DH166" s="191">
        <v>0</v>
      </c>
      <c r="DI166" s="191">
        <v>25.48</v>
      </c>
      <c r="DJ166" s="191">
        <v>0</v>
      </c>
      <c r="DK166" s="191">
        <v>0</v>
      </c>
      <c r="DL166" s="191">
        <v>0</v>
      </c>
      <c r="DM166" s="191">
        <v>0</v>
      </c>
      <c r="DN166" s="191">
        <v>0</v>
      </c>
      <c r="DO166" s="191">
        <v>0</v>
      </c>
      <c r="DP166" s="191">
        <v>0</v>
      </c>
      <c r="DQ166" s="191">
        <v>0</v>
      </c>
      <c r="DR166" s="191">
        <v>0</v>
      </c>
      <c r="DS166" s="191">
        <v>0</v>
      </c>
      <c r="DT166" s="191">
        <v>0</v>
      </c>
      <c r="DU166" s="191">
        <v>0</v>
      </c>
      <c r="DV166" s="191">
        <v>0</v>
      </c>
      <c r="DW166" s="191">
        <v>0.89</v>
      </c>
      <c r="DX166" s="191">
        <v>6.55</v>
      </c>
      <c r="DY166" s="200">
        <v>3.91</v>
      </c>
      <c r="DZ166" s="200">
        <v>1.38</v>
      </c>
      <c r="EA166" s="191">
        <v>14.73003435582822</v>
      </c>
      <c r="EB166" s="191">
        <v>0</v>
      </c>
      <c r="EC166" s="191">
        <v>3.1063862100387274</v>
      </c>
    </row>
    <row r="167" spans="3:133" x14ac:dyDescent="0.2">
      <c r="C167" s="110">
        <v>163</v>
      </c>
      <c r="D167" s="109">
        <v>0</v>
      </c>
      <c r="E167" s="109">
        <v>0</v>
      </c>
      <c r="F167" s="109">
        <v>0</v>
      </c>
      <c r="G167" s="109">
        <v>0.95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0.87</v>
      </c>
      <c r="Q167" s="109">
        <v>4.87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25.48</v>
      </c>
      <c r="Y167" s="109">
        <v>0</v>
      </c>
      <c r="Z167" s="109">
        <v>0</v>
      </c>
      <c r="AA167" s="109">
        <v>0</v>
      </c>
      <c r="AB167" s="109">
        <v>0</v>
      </c>
      <c r="AC167" s="109">
        <v>0</v>
      </c>
      <c r="AD167" s="109">
        <v>0</v>
      </c>
      <c r="AE167" s="109">
        <v>0</v>
      </c>
      <c r="AF167" s="109">
        <v>0</v>
      </c>
      <c r="AG167" s="109">
        <v>0</v>
      </c>
      <c r="AH167" s="109">
        <v>0</v>
      </c>
      <c r="AI167" s="109">
        <v>0</v>
      </c>
      <c r="AJ167" s="109">
        <v>0</v>
      </c>
      <c r="AK167" s="109">
        <v>0</v>
      </c>
      <c r="AL167" s="109">
        <v>0.89</v>
      </c>
      <c r="AM167" s="109">
        <v>6.55</v>
      </c>
      <c r="AN167" s="109">
        <v>3.91</v>
      </c>
      <c r="AO167" s="109">
        <v>1.38</v>
      </c>
      <c r="AP167" s="109">
        <v>14.73003435582822</v>
      </c>
      <c r="AQ167" s="109">
        <v>0</v>
      </c>
      <c r="AR167" s="185">
        <v>3.1063862100387274</v>
      </c>
      <c r="AS167" s="109"/>
      <c r="AT167" s="184">
        <v>163</v>
      </c>
      <c r="AU167" s="109">
        <f>CO167*POLICY!$K164</f>
        <v>0</v>
      </c>
      <c r="AV167" s="109">
        <f>CP167*POLICY!$K164</f>
        <v>0</v>
      </c>
      <c r="AW167" s="109">
        <f>CQ167*POLICY!$K164</f>
        <v>0</v>
      </c>
      <c r="AX167" s="109">
        <f>CR167*POLICY!$K164</f>
        <v>0.95</v>
      </c>
      <c r="AY167" s="109">
        <f>CS167*POLICY!$K164</f>
        <v>0</v>
      </c>
      <c r="AZ167" s="109">
        <f>CT167*POLICY!$K164</f>
        <v>0</v>
      </c>
      <c r="BA167" s="109">
        <f>CU167*POLICY!$K164</f>
        <v>0</v>
      </c>
      <c r="BB167" s="109">
        <f>CV167*POLICY!$K164</f>
        <v>0</v>
      </c>
      <c r="BC167" s="109">
        <f>CW167*POLICY!$K164</f>
        <v>0</v>
      </c>
      <c r="BD167" s="109">
        <f>CX167*POLICY!$K164</f>
        <v>0</v>
      </c>
      <c r="BE167" s="109">
        <f>CY167*POLICY!$K164</f>
        <v>0</v>
      </c>
      <c r="BF167" s="109">
        <f>CZ167*POLICY!$K164</f>
        <v>0</v>
      </c>
      <c r="BG167" s="109">
        <f>DA167*POLICY!$K164</f>
        <v>0.87</v>
      </c>
      <c r="BH167" s="109">
        <f>DB167*POLICY!$K164</f>
        <v>4.87</v>
      </c>
      <c r="BI167" s="109">
        <f>DC167*POLICY!$K164</f>
        <v>0</v>
      </c>
      <c r="BJ167" s="109">
        <f>DD167*POLICY!$K164</f>
        <v>0</v>
      </c>
      <c r="BK167" s="109">
        <f>DE167*POLICY!$K164</f>
        <v>0</v>
      </c>
      <c r="BL167" s="109">
        <f>DF167*POLICY!$K164</f>
        <v>0</v>
      </c>
      <c r="BM167" s="109">
        <f>DG167*POLICY!$K164</f>
        <v>0</v>
      </c>
      <c r="BN167" s="109">
        <f>DH167*POLICY!$K164</f>
        <v>0</v>
      </c>
      <c r="BO167" s="109">
        <f>DI167*POLICY!$K164</f>
        <v>25.48</v>
      </c>
      <c r="BP167" s="109">
        <f>DJ167*POLICY!$K164</f>
        <v>0</v>
      </c>
      <c r="BQ167" s="109">
        <f>DK167*POLICY!$K164</f>
        <v>0</v>
      </c>
      <c r="BR167" s="109">
        <f>DL167*POLICY!$K164</f>
        <v>0</v>
      </c>
      <c r="BS167" s="109">
        <f>DM167*POLICY!$K164</f>
        <v>0</v>
      </c>
      <c r="BT167" s="109">
        <f>DN167*POLICY!$K164</f>
        <v>0</v>
      </c>
      <c r="BU167" s="109">
        <f>DO167*POLICY!$K164</f>
        <v>0</v>
      </c>
      <c r="BV167" s="109">
        <f>DP167*POLICY!$K164</f>
        <v>0</v>
      </c>
      <c r="BW167" s="109">
        <f>DQ167*POLICY!$K164</f>
        <v>0</v>
      </c>
      <c r="BX167" s="109">
        <f>DR167*POLICY!$K164</f>
        <v>0</v>
      </c>
      <c r="BY167" s="109">
        <f>DS167*POLICY!$K164</f>
        <v>0</v>
      </c>
      <c r="BZ167" s="109">
        <f>DT167*POLICY!$K164</f>
        <v>0</v>
      </c>
      <c r="CA167" s="109">
        <f>DU167*POLICY!$K164</f>
        <v>0</v>
      </c>
      <c r="CB167" s="109">
        <f>DV167*POLICY!$K164</f>
        <v>0</v>
      </c>
      <c r="CC167" s="109">
        <f>DW167*POLICY!$K164</f>
        <v>0.89</v>
      </c>
      <c r="CD167" s="109">
        <f>DX167*POLICY!$K164</f>
        <v>6.55</v>
      </c>
      <c r="CE167" s="109">
        <f>DY167*POLICY!$K164</f>
        <v>3.91</v>
      </c>
      <c r="CF167" s="109">
        <f>DZ167*POLICY!$K164</f>
        <v>1.38</v>
      </c>
      <c r="CG167" s="109">
        <f>EA167*POLICY!$K164</f>
        <v>14.73003435582822</v>
      </c>
      <c r="CH167" s="109">
        <f>EB167*POLICY!$K164</f>
        <v>0</v>
      </c>
      <c r="CI167" s="185">
        <f>EC167*POLICY!$K164</f>
        <v>3.1063862100387274</v>
      </c>
      <c r="CJ167" s="109"/>
      <c r="CK167" s="14" t="s">
        <v>393</v>
      </c>
      <c r="CL167" s="80" t="s">
        <v>190</v>
      </c>
      <c r="CM167" s="249">
        <v>21</v>
      </c>
      <c r="CN167" s="23">
        <v>163</v>
      </c>
      <c r="CO167" s="191">
        <v>0</v>
      </c>
      <c r="CP167" s="191">
        <v>0</v>
      </c>
      <c r="CQ167" s="191">
        <v>0</v>
      </c>
      <c r="CR167" s="191">
        <v>0.95</v>
      </c>
      <c r="CS167" s="191">
        <v>0</v>
      </c>
      <c r="CT167" s="191">
        <v>0</v>
      </c>
      <c r="CU167" s="191">
        <v>0</v>
      </c>
      <c r="CV167" s="191">
        <v>0</v>
      </c>
      <c r="CW167" s="191">
        <v>0</v>
      </c>
      <c r="CX167" s="191">
        <v>0</v>
      </c>
      <c r="CY167" s="191">
        <v>0</v>
      </c>
      <c r="CZ167" s="191">
        <v>0</v>
      </c>
      <c r="DA167" s="191">
        <v>0.87</v>
      </c>
      <c r="DB167" s="191">
        <v>4.87</v>
      </c>
      <c r="DC167" s="191">
        <v>0</v>
      </c>
      <c r="DD167" s="191">
        <v>0</v>
      </c>
      <c r="DE167" s="191">
        <v>0</v>
      </c>
      <c r="DF167" s="191">
        <v>0</v>
      </c>
      <c r="DG167" s="191">
        <v>0</v>
      </c>
      <c r="DH167" s="191">
        <v>0</v>
      </c>
      <c r="DI167" s="191">
        <v>25.48</v>
      </c>
      <c r="DJ167" s="191">
        <v>0</v>
      </c>
      <c r="DK167" s="191">
        <v>0</v>
      </c>
      <c r="DL167" s="191">
        <v>0</v>
      </c>
      <c r="DM167" s="191">
        <v>0</v>
      </c>
      <c r="DN167" s="191">
        <v>0</v>
      </c>
      <c r="DO167" s="191">
        <v>0</v>
      </c>
      <c r="DP167" s="191">
        <v>0</v>
      </c>
      <c r="DQ167" s="191">
        <v>0</v>
      </c>
      <c r="DR167" s="191">
        <v>0</v>
      </c>
      <c r="DS167" s="191">
        <v>0</v>
      </c>
      <c r="DT167" s="191">
        <v>0</v>
      </c>
      <c r="DU167" s="191">
        <v>0</v>
      </c>
      <c r="DV167" s="191">
        <v>0</v>
      </c>
      <c r="DW167" s="191">
        <v>0.89</v>
      </c>
      <c r="DX167" s="191">
        <v>6.55</v>
      </c>
      <c r="DY167" s="200">
        <v>3.91</v>
      </c>
      <c r="DZ167" s="200">
        <v>1.38</v>
      </c>
      <c r="EA167" s="191">
        <v>14.73003435582822</v>
      </c>
      <c r="EB167" s="191">
        <v>0</v>
      </c>
      <c r="EC167" s="191">
        <v>3.1063862100387274</v>
      </c>
    </row>
    <row r="168" spans="3:133" x14ac:dyDescent="0.2">
      <c r="C168" s="110">
        <v>164</v>
      </c>
      <c r="D168" s="109">
        <v>0</v>
      </c>
      <c r="E168" s="109">
        <v>0</v>
      </c>
      <c r="F168" s="109">
        <v>0</v>
      </c>
      <c r="G168" s="109">
        <v>0.95</v>
      </c>
      <c r="H168" s="109">
        <v>0</v>
      </c>
      <c r="I168" s="109">
        <v>0</v>
      </c>
      <c r="J168" s="109">
        <v>0</v>
      </c>
      <c r="K168" s="109">
        <v>0</v>
      </c>
      <c r="L168" s="109">
        <v>0</v>
      </c>
      <c r="M168" s="109">
        <v>0</v>
      </c>
      <c r="N168" s="109">
        <v>0</v>
      </c>
      <c r="O168" s="109">
        <v>0</v>
      </c>
      <c r="P168" s="109">
        <v>0.87</v>
      </c>
      <c r="Q168" s="109">
        <v>4.87</v>
      </c>
      <c r="R168" s="109">
        <v>0</v>
      </c>
      <c r="S168" s="109">
        <v>0</v>
      </c>
      <c r="T168" s="109">
        <v>0</v>
      </c>
      <c r="U168" s="109">
        <v>0</v>
      </c>
      <c r="V168" s="109">
        <v>0</v>
      </c>
      <c r="W168" s="109">
        <v>0</v>
      </c>
      <c r="X168" s="109">
        <v>25.48</v>
      </c>
      <c r="Y168" s="109">
        <v>0</v>
      </c>
      <c r="Z168" s="109">
        <v>0</v>
      </c>
      <c r="AA168" s="109">
        <v>0</v>
      </c>
      <c r="AB168" s="109">
        <v>0</v>
      </c>
      <c r="AC168" s="109">
        <v>0</v>
      </c>
      <c r="AD168" s="109">
        <v>0</v>
      </c>
      <c r="AE168" s="109">
        <v>0</v>
      </c>
      <c r="AF168" s="109">
        <v>0</v>
      </c>
      <c r="AG168" s="109">
        <v>0</v>
      </c>
      <c r="AH168" s="109">
        <v>0</v>
      </c>
      <c r="AI168" s="109">
        <v>0</v>
      </c>
      <c r="AJ168" s="109">
        <v>0</v>
      </c>
      <c r="AK168" s="109">
        <v>0</v>
      </c>
      <c r="AL168" s="109">
        <v>0.89</v>
      </c>
      <c r="AM168" s="109">
        <v>6.55</v>
      </c>
      <c r="AN168" s="109">
        <v>3.91</v>
      </c>
      <c r="AO168" s="109">
        <v>1.38</v>
      </c>
      <c r="AP168" s="109">
        <v>14.73003435582822</v>
      </c>
      <c r="AQ168" s="109">
        <v>0</v>
      </c>
      <c r="AR168" s="185">
        <v>3.1063862100387274</v>
      </c>
      <c r="AS168" s="109"/>
      <c r="AT168" s="184">
        <v>164</v>
      </c>
      <c r="AU168" s="109">
        <f>CO168*POLICY!$K165</f>
        <v>0</v>
      </c>
      <c r="AV168" s="109">
        <f>CP168*POLICY!$K165</f>
        <v>0</v>
      </c>
      <c r="AW168" s="109">
        <f>CQ168*POLICY!$K165</f>
        <v>0</v>
      </c>
      <c r="AX168" s="109">
        <f>CR168*POLICY!$K165</f>
        <v>0.95</v>
      </c>
      <c r="AY168" s="109">
        <f>CS168*POLICY!$K165</f>
        <v>0</v>
      </c>
      <c r="AZ168" s="109">
        <f>CT168*POLICY!$K165</f>
        <v>0</v>
      </c>
      <c r="BA168" s="109">
        <f>CU168*POLICY!$K165</f>
        <v>0</v>
      </c>
      <c r="BB168" s="109">
        <f>CV168*POLICY!$K165</f>
        <v>0</v>
      </c>
      <c r="BC168" s="109">
        <f>CW168*POLICY!$K165</f>
        <v>0</v>
      </c>
      <c r="BD168" s="109">
        <f>CX168*POLICY!$K165</f>
        <v>0</v>
      </c>
      <c r="BE168" s="109">
        <f>CY168*POLICY!$K165</f>
        <v>0</v>
      </c>
      <c r="BF168" s="109">
        <f>CZ168*POLICY!$K165</f>
        <v>0</v>
      </c>
      <c r="BG168" s="109">
        <f>DA168*POLICY!$K165</f>
        <v>0.87</v>
      </c>
      <c r="BH168" s="109">
        <f>DB168*POLICY!$K165</f>
        <v>4.87</v>
      </c>
      <c r="BI168" s="109">
        <f>DC168*POLICY!$K165</f>
        <v>0</v>
      </c>
      <c r="BJ168" s="109">
        <f>DD168*POLICY!$K165</f>
        <v>0</v>
      </c>
      <c r="BK168" s="109">
        <f>DE168*POLICY!$K165</f>
        <v>0</v>
      </c>
      <c r="BL168" s="109">
        <f>DF168*POLICY!$K165</f>
        <v>0</v>
      </c>
      <c r="BM168" s="109">
        <f>DG168*POLICY!$K165</f>
        <v>0</v>
      </c>
      <c r="BN168" s="109">
        <f>DH168*POLICY!$K165</f>
        <v>0</v>
      </c>
      <c r="BO168" s="109">
        <f>DI168*POLICY!$K165</f>
        <v>25.48</v>
      </c>
      <c r="BP168" s="109">
        <f>DJ168*POLICY!$K165</f>
        <v>0</v>
      </c>
      <c r="BQ168" s="109">
        <f>DK168*POLICY!$K165</f>
        <v>0</v>
      </c>
      <c r="BR168" s="109">
        <f>DL168*POLICY!$K165</f>
        <v>0</v>
      </c>
      <c r="BS168" s="109">
        <f>DM168*POLICY!$K165</f>
        <v>0</v>
      </c>
      <c r="BT168" s="109">
        <f>DN168*POLICY!$K165</f>
        <v>0</v>
      </c>
      <c r="BU168" s="109">
        <f>DO168*POLICY!$K165</f>
        <v>0</v>
      </c>
      <c r="BV168" s="109">
        <f>DP168*POLICY!$K165</f>
        <v>0</v>
      </c>
      <c r="BW168" s="109">
        <f>DQ168*POLICY!$K165</f>
        <v>0</v>
      </c>
      <c r="BX168" s="109">
        <f>DR168*POLICY!$K165</f>
        <v>0</v>
      </c>
      <c r="BY168" s="109">
        <f>DS168*POLICY!$K165</f>
        <v>0</v>
      </c>
      <c r="BZ168" s="109">
        <f>DT168*POLICY!$K165</f>
        <v>0</v>
      </c>
      <c r="CA168" s="109">
        <f>DU168*POLICY!$K165</f>
        <v>0</v>
      </c>
      <c r="CB168" s="109">
        <f>DV168*POLICY!$K165</f>
        <v>0</v>
      </c>
      <c r="CC168" s="109">
        <f>DW168*POLICY!$K165</f>
        <v>0.89</v>
      </c>
      <c r="CD168" s="109">
        <f>DX168*POLICY!$K165</f>
        <v>6.55</v>
      </c>
      <c r="CE168" s="109">
        <f>DY168*POLICY!$K165</f>
        <v>3.91</v>
      </c>
      <c r="CF168" s="109">
        <f>DZ168*POLICY!$K165</f>
        <v>1.38</v>
      </c>
      <c r="CG168" s="109">
        <f>EA168*POLICY!$K165</f>
        <v>14.73003435582822</v>
      </c>
      <c r="CH168" s="109">
        <f>EB168*POLICY!$K165</f>
        <v>0</v>
      </c>
      <c r="CI168" s="185">
        <f>EC168*POLICY!$K165</f>
        <v>3.1063862100387274</v>
      </c>
      <c r="CJ168" s="109"/>
      <c r="CK168" s="14" t="s">
        <v>393</v>
      </c>
      <c r="CL168" s="80" t="s">
        <v>190</v>
      </c>
      <c r="CM168" s="249">
        <v>21</v>
      </c>
      <c r="CN168" s="23">
        <v>164</v>
      </c>
      <c r="CO168" s="191">
        <v>0</v>
      </c>
      <c r="CP168" s="191">
        <v>0</v>
      </c>
      <c r="CQ168" s="191">
        <v>0</v>
      </c>
      <c r="CR168" s="191">
        <v>0.95</v>
      </c>
      <c r="CS168" s="191">
        <v>0</v>
      </c>
      <c r="CT168" s="191">
        <v>0</v>
      </c>
      <c r="CU168" s="191">
        <v>0</v>
      </c>
      <c r="CV168" s="191">
        <v>0</v>
      </c>
      <c r="CW168" s="191">
        <v>0</v>
      </c>
      <c r="CX168" s="191">
        <v>0</v>
      </c>
      <c r="CY168" s="191">
        <v>0</v>
      </c>
      <c r="CZ168" s="191">
        <v>0</v>
      </c>
      <c r="DA168" s="191">
        <v>0.87</v>
      </c>
      <c r="DB168" s="191">
        <v>4.87</v>
      </c>
      <c r="DC168" s="191">
        <v>0</v>
      </c>
      <c r="DD168" s="191">
        <v>0</v>
      </c>
      <c r="DE168" s="191">
        <v>0</v>
      </c>
      <c r="DF168" s="191">
        <v>0</v>
      </c>
      <c r="DG168" s="191">
        <v>0</v>
      </c>
      <c r="DH168" s="191">
        <v>0</v>
      </c>
      <c r="DI168" s="191">
        <v>25.48</v>
      </c>
      <c r="DJ168" s="191">
        <v>0</v>
      </c>
      <c r="DK168" s="191">
        <v>0</v>
      </c>
      <c r="DL168" s="191">
        <v>0</v>
      </c>
      <c r="DM168" s="191">
        <v>0</v>
      </c>
      <c r="DN168" s="191">
        <v>0</v>
      </c>
      <c r="DO168" s="191">
        <v>0</v>
      </c>
      <c r="DP168" s="191">
        <v>0</v>
      </c>
      <c r="DQ168" s="191">
        <v>0</v>
      </c>
      <c r="DR168" s="191">
        <v>0</v>
      </c>
      <c r="DS168" s="191">
        <v>0</v>
      </c>
      <c r="DT168" s="191">
        <v>0</v>
      </c>
      <c r="DU168" s="191">
        <v>0</v>
      </c>
      <c r="DV168" s="191">
        <v>0</v>
      </c>
      <c r="DW168" s="191">
        <v>0.89</v>
      </c>
      <c r="DX168" s="191">
        <v>6.55</v>
      </c>
      <c r="DY168" s="200">
        <v>3.91</v>
      </c>
      <c r="DZ168" s="200">
        <v>1.38</v>
      </c>
      <c r="EA168" s="191">
        <v>14.73003435582822</v>
      </c>
      <c r="EB168" s="191">
        <v>0</v>
      </c>
      <c r="EC168" s="191">
        <v>3.1063862100387274</v>
      </c>
    </row>
    <row r="169" spans="3:133" x14ac:dyDescent="0.2">
      <c r="C169" s="110">
        <v>165</v>
      </c>
      <c r="D169" s="109">
        <v>0</v>
      </c>
      <c r="E169" s="109">
        <v>0</v>
      </c>
      <c r="F169" s="109">
        <v>0</v>
      </c>
      <c r="G169" s="109">
        <v>0.95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0.87</v>
      </c>
      <c r="Q169" s="109">
        <v>4.87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25.48</v>
      </c>
      <c r="Y169" s="109">
        <v>0</v>
      </c>
      <c r="Z169" s="109">
        <v>0</v>
      </c>
      <c r="AA169" s="109">
        <v>0</v>
      </c>
      <c r="AB169" s="109">
        <v>0</v>
      </c>
      <c r="AC169" s="109">
        <v>0</v>
      </c>
      <c r="AD169" s="109">
        <v>0</v>
      </c>
      <c r="AE169" s="109">
        <v>0</v>
      </c>
      <c r="AF169" s="109">
        <v>0</v>
      </c>
      <c r="AG169" s="109">
        <v>0</v>
      </c>
      <c r="AH169" s="109">
        <v>0</v>
      </c>
      <c r="AI169" s="109">
        <v>0</v>
      </c>
      <c r="AJ169" s="109">
        <v>0</v>
      </c>
      <c r="AK169" s="109">
        <v>0</v>
      </c>
      <c r="AL169" s="109">
        <v>0.89</v>
      </c>
      <c r="AM169" s="109">
        <v>6.55</v>
      </c>
      <c r="AN169" s="109">
        <v>3.91</v>
      </c>
      <c r="AO169" s="109">
        <v>1.38</v>
      </c>
      <c r="AP169" s="109">
        <v>14.73003435582822</v>
      </c>
      <c r="AQ169" s="109">
        <v>0</v>
      </c>
      <c r="AR169" s="185">
        <v>3.1063862100387274</v>
      </c>
      <c r="AS169" s="109"/>
      <c r="AT169" s="184">
        <v>165</v>
      </c>
      <c r="AU169" s="109">
        <f>CO169*POLICY!$K166</f>
        <v>0</v>
      </c>
      <c r="AV169" s="109">
        <f>CP169*POLICY!$K166</f>
        <v>0</v>
      </c>
      <c r="AW169" s="109">
        <f>CQ169*POLICY!$K166</f>
        <v>0</v>
      </c>
      <c r="AX169" s="109">
        <f>CR169*POLICY!$K166</f>
        <v>0.95</v>
      </c>
      <c r="AY169" s="109">
        <f>CS169*POLICY!$K166</f>
        <v>0</v>
      </c>
      <c r="AZ169" s="109">
        <f>CT169*POLICY!$K166</f>
        <v>0</v>
      </c>
      <c r="BA169" s="109">
        <f>CU169*POLICY!$K166</f>
        <v>0</v>
      </c>
      <c r="BB169" s="109">
        <f>CV169*POLICY!$K166</f>
        <v>0</v>
      </c>
      <c r="BC169" s="109">
        <f>CW169*POLICY!$K166</f>
        <v>0</v>
      </c>
      <c r="BD169" s="109">
        <f>CX169*POLICY!$K166</f>
        <v>0</v>
      </c>
      <c r="BE169" s="109">
        <f>CY169*POLICY!$K166</f>
        <v>0</v>
      </c>
      <c r="BF169" s="109">
        <f>CZ169*POLICY!$K166</f>
        <v>0</v>
      </c>
      <c r="BG169" s="109">
        <f>DA169*POLICY!$K166</f>
        <v>0.87</v>
      </c>
      <c r="BH169" s="109">
        <f>DB169*POLICY!$K166</f>
        <v>4.87</v>
      </c>
      <c r="BI169" s="109">
        <f>DC169*POLICY!$K166</f>
        <v>0</v>
      </c>
      <c r="BJ169" s="109">
        <f>DD169*POLICY!$K166</f>
        <v>0</v>
      </c>
      <c r="BK169" s="109">
        <f>DE169*POLICY!$K166</f>
        <v>0</v>
      </c>
      <c r="BL169" s="109">
        <f>DF169*POLICY!$K166</f>
        <v>0</v>
      </c>
      <c r="BM169" s="109">
        <f>DG169*POLICY!$K166</f>
        <v>0</v>
      </c>
      <c r="BN169" s="109">
        <f>DH169*POLICY!$K166</f>
        <v>0</v>
      </c>
      <c r="BO169" s="109">
        <f>DI169*POLICY!$K166</f>
        <v>25.48</v>
      </c>
      <c r="BP169" s="109">
        <f>DJ169*POLICY!$K166</f>
        <v>0</v>
      </c>
      <c r="BQ169" s="109">
        <f>DK169*POLICY!$K166</f>
        <v>0</v>
      </c>
      <c r="BR169" s="109">
        <f>DL169*POLICY!$K166</f>
        <v>0</v>
      </c>
      <c r="BS169" s="109">
        <f>DM169*POLICY!$K166</f>
        <v>0</v>
      </c>
      <c r="BT169" s="109">
        <f>DN169*POLICY!$K166</f>
        <v>0</v>
      </c>
      <c r="BU169" s="109">
        <f>DO169*POLICY!$K166</f>
        <v>0</v>
      </c>
      <c r="BV169" s="109">
        <f>DP169*POLICY!$K166</f>
        <v>0</v>
      </c>
      <c r="BW169" s="109">
        <f>DQ169*POLICY!$K166</f>
        <v>0</v>
      </c>
      <c r="BX169" s="109">
        <f>DR169*POLICY!$K166</f>
        <v>0</v>
      </c>
      <c r="BY169" s="109">
        <f>DS169*POLICY!$K166</f>
        <v>0</v>
      </c>
      <c r="BZ169" s="109">
        <f>DT169*POLICY!$K166</f>
        <v>0</v>
      </c>
      <c r="CA169" s="109">
        <f>DU169*POLICY!$K166</f>
        <v>0</v>
      </c>
      <c r="CB169" s="109">
        <f>DV169*POLICY!$K166</f>
        <v>0</v>
      </c>
      <c r="CC169" s="109">
        <f>DW169*POLICY!$K166</f>
        <v>0.89</v>
      </c>
      <c r="CD169" s="109">
        <f>DX169*POLICY!$K166</f>
        <v>6.55</v>
      </c>
      <c r="CE169" s="109">
        <f>DY169*POLICY!$K166</f>
        <v>3.91</v>
      </c>
      <c r="CF169" s="109">
        <f>DZ169*POLICY!$K166</f>
        <v>1.38</v>
      </c>
      <c r="CG169" s="109">
        <f>EA169*POLICY!$K166</f>
        <v>14.73003435582822</v>
      </c>
      <c r="CH169" s="109">
        <f>EB169*POLICY!$K166</f>
        <v>0</v>
      </c>
      <c r="CI169" s="185">
        <f>EC169*POLICY!$K166</f>
        <v>3.1063862100387274</v>
      </c>
      <c r="CJ169" s="109"/>
      <c r="CK169" s="14" t="s">
        <v>393</v>
      </c>
      <c r="CL169" s="80" t="s">
        <v>190</v>
      </c>
      <c r="CM169" s="249">
        <v>21</v>
      </c>
      <c r="CN169" s="23">
        <v>165</v>
      </c>
      <c r="CO169" s="191">
        <v>0</v>
      </c>
      <c r="CP169" s="191">
        <v>0</v>
      </c>
      <c r="CQ169" s="191">
        <v>0</v>
      </c>
      <c r="CR169" s="191">
        <v>0.95</v>
      </c>
      <c r="CS169" s="191">
        <v>0</v>
      </c>
      <c r="CT169" s="191">
        <v>0</v>
      </c>
      <c r="CU169" s="191">
        <v>0</v>
      </c>
      <c r="CV169" s="191">
        <v>0</v>
      </c>
      <c r="CW169" s="191">
        <v>0</v>
      </c>
      <c r="CX169" s="191">
        <v>0</v>
      </c>
      <c r="CY169" s="191">
        <v>0</v>
      </c>
      <c r="CZ169" s="191">
        <v>0</v>
      </c>
      <c r="DA169" s="191">
        <v>0.87</v>
      </c>
      <c r="DB169" s="191">
        <v>4.87</v>
      </c>
      <c r="DC169" s="191">
        <v>0</v>
      </c>
      <c r="DD169" s="191">
        <v>0</v>
      </c>
      <c r="DE169" s="191">
        <v>0</v>
      </c>
      <c r="DF169" s="191">
        <v>0</v>
      </c>
      <c r="DG169" s="191">
        <v>0</v>
      </c>
      <c r="DH169" s="191">
        <v>0</v>
      </c>
      <c r="DI169" s="191">
        <v>25.48</v>
      </c>
      <c r="DJ169" s="191">
        <v>0</v>
      </c>
      <c r="DK169" s="191">
        <v>0</v>
      </c>
      <c r="DL169" s="191">
        <v>0</v>
      </c>
      <c r="DM169" s="191">
        <v>0</v>
      </c>
      <c r="DN169" s="191">
        <v>0</v>
      </c>
      <c r="DO169" s="191">
        <v>0</v>
      </c>
      <c r="DP169" s="191">
        <v>0</v>
      </c>
      <c r="DQ169" s="191">
        <v>0</v>
      </c>
      <c r="DR169" s="191">
        <v>0</v>
      </c>
      <c r="DS169" s="191">
        <v>0</v>
      </c>
      <c r="DT169" s="191">
        <v>0</v>
      </c>
      <c r="DU169" s="191">
        <v>0</v>
      </c>
      <c r="DV169" s="191">
        <v>0</v>
      </c>
      <c r="DW169" s="191">
        <v>0.89</v>
      </c>
      <c r="DX169" s="191">
        <v>6.55</v>
      </c>
      <c r="DY169" s="200">
        <v>3.91</v>
      </c>
      <c r="DZ169" s="200">
        <v>1.38</v>
      </c>
      <c r="EA169" s="191">
        <v>14.73003435582822</v>
      </c>
      <c r="EB169" s="191">
        <v>0</v>
      </c>
      <c r="EC169" s="191">
        <v>3.1063862100387274</v>
      </c>
    </row>
    <row r="170" spans="3:133" x14ac:dyDescent="0.2">
      <c r="C170" s="110">
        <v>166</v>
      </c>
      <c r="D170" s="109">
        <v>0</v>
      </c>
      <c r="E170" s="109">
        <v>0</v>
      </c>
      <c r="F170" s="109">
        <v>0</v>
      </c>
      <c r="G170" s="109">
        <v>0.95</v>
      </c>
      <c r="H170" s="109">
        <v>0</v>
      </c>
      <c r="I170" s="109">
        <v>0</v>
      </c>
      <c r="J170" s="109">
        <v>0</v>
      </c>
      <c r="K170" s="109">
        <v>0</v>
      </c>
      <c r="L170" s="109">
        <v>0</v>
      </c>
      <c r="M170" s="109">
        <v>0</v>
      </c>
      <c r="N170" s="109">
        <v>0</v>
      </c>
      <c r="O170" s="109">
        <v>0</v>
      </c>
      <c r="P170" s="109">
        <v>0.87</v>
      </c>
      <c r="Q170" s="109">
        <v>4.87</v>
      </c>
      <c r="R170" s="109">
        <v>0</v>
      </c>
      <c r="S170" s="109">
        <v>0</v>
      </c>
      <c r="T170" s="109">
        <v>0</v>
      </c>
      <c r="U170" s="109">
        <v>0</v>
      </c>
      <c r="V170" s="109">
        <v>0</v>
      </c>
      <c r="W170" s="109">
        <v>0</v>
      </c>
      <c r="X170" s="109">
        <v>25.48</v>
      </c>
      <c r="Y170" s="109">
        <v>0</v>
      </c>
      <c r="Z170" s="109">
        <v>0</v>
      </c>
      <c r="AA170" s="109">
        <v>0</v>
      </c>
      <c r="AB170" s="109">
        <v>0</v>
      </c>
      <c r="AC170" s="109">
        <v>0</v>
      </c>
      <c r="AD170" s="109">
        <v>0</v>
      </c>
      <c r="AE170" s="109">
        <v>0</v>
      </c>
      <c r="AF170" s="109">
        <v>0</v>
      </c>
      <c r="AG170" s="109">
        <v>0</v>
      </c>
      <c r="AH170" s="109">
        <v>0</v>
      </c>
      <c r="AI170" s="109">
        <v>0</v>
      </c>
      <c r="AJ170" s="109">
        <v>0</v>
      </c>
      <c r="AK170" s="109">
        <v>0</v>
      </c>
      <c r="AL170" s="109">
        <v>0.89</v>
      </c>
      <c r="AM170" s="109">
        <v>6.55</v>
      </c>
      <c r="AN170" s="109">
        <v>3.91</v>
      </c>
      <c r="AO170" s="109">
        <v>1.38</v>
      </c>
      <c r="AP170" s="109">
        <v>14.73003435582822</v>
      </c>
      <c r="AQ170" s="109">
        <v>0</v>
      </c>
      <c r="AR170" s="185">
        <v>3.1063862100387274</v>
      </c>
      <c r="AS170" s="109"/>
      <c r="AT170" s="184">
        <v>166</v>
      </c>
      <c r="AU170" s="109">
        <f>CO170*POLICY!$K167</f>
        <v>0</v>
      </c>
      <c r="AV170" s="109">
        <f>CP170*POLICY!$K167</f>
        <v>0</v>
      </c>
      <c r="AW170" s="109">
        <f>CQ170*POLICY!$K167</f>
        <v>0</v>
      </c>
      <c r="AX170" s="109">
        <f>CR170*POLICY!$K167</f>
        <v>0.95</v>
      </c>
      <c r="AY170" s="109">
        <f>CS170*POLICY!$K167</f>
        <v>0</v>
      </c>
      <c r="AZ170" s="109">
        <f>CT170*POLICY!$K167</f>
        <v>0</v>
      </c>
      <c r="BA170" s="109">
        <f>CU170*POLICY!$K167</f>
        <v>0</v>
      </c>
      <c r="BB170" s="109">
        <f>CV170*POLICY!$K167</f>
        <v>0</v>
      </c>
      <c r="BC170" s="109">
        <f>CW170*POLICY!$K167</f>
        <v>0</v>
      </c>
      <c r="BD170" s="109">
        <f>CX170*POLICY!$K167</f>
        <v>0</v>
      </c>
      <c r="BE170" s="109">
        <f>CY170*POLICY!$K167</f>
        <v>0</v>
      </c>
      <c r="BF170" s="109">
        <f>CZ170*POLICY!$K167</f>
        <v>0</v>
      </c>
      <c r="BG170" s="109">
        <f>DA170*POLICY!$K167</f>
        <v>0.87</v>
      </c>
      <c r="BH170" s="109">
        <f>DB170*POLICY!$K167</f>
        <v>4.87</v>
      </c>
      <c r="BI170" s="109">
        <f>DC170*POLICY!$K167</f>
        <v>0</v>
      </c>
      <c r="BJ170" s="109">
        <f>DD170*POLICY!$K167</f>
        <v>0</v>
      </c>
      <c r="BK170" s="109">
        <f>DE170*POLICY!$K167</f>
        <v>0</v>
      </c>
      <c r="BL170" s="109">
        <f>DF170*POLICY!$K167</f>
        <v>0</v>
      </c>
      <c r="BM170" s="109">
        <f>DG170*POLICY!$K167</f>
        <v>0</v>
      </c>
      <c r="BN170" s="109">
        <f>DH170*POLICY!$K167</f>
        <v>0</v>
      </c>
      <c r="BO170" s="109">
        <f>DI170*POLICY!$K167</f>
        <v>25.48</v>
      </c>
      <c r="BP170" s="109">
        <f>DJ170*POLICY!$K167</f>
        <v>0</v>
      </c>
      <c r="BQ170" s="109">
        <f>DK170*POLICY!$K167</f>
        <v>0</v>
      </c>
      <c r="BR170" s="109">
        <f>DL170*POLICY!$K167</f>
        <v>0</v>
      </c>
      <c r="BS170" s="109">
        <f>DM170*POLICY!$K167</f>
        <v>0</v>
      </c>
      <c r="BT170" s="109">
        <f>DN170*POLICY!$K167</f>
        <v>0</v>
      </c>
      <c r="BU170" s="109">
        <f>DO170*POLICY!$K167</f>
        <v>0</v>
      </c>
      <c r="BV170" s="109">
        <f>DP170*POLICY!$K167</f>
        <v>0</v>
      </c>
      <c r="BW170" s="109">
        <f>DQ170*POLICY!$K167</f>
        <v>0</v>
      </c>
      <c r="BX170" s="109">
        <f>DR170*POLICY!$K167</f>
        <v>0</v>
      </c>
      <c r="BY170" s="109">
        <f>DS170*POLICY!$K167</f>
        <v>0</v>
      </c>
      <c r="BZ170" s="109">
        <f>DT170*POLICY!$K167</f>
        <v>0</v>
      </c>
      <c r="CA170" s="109">
        <f>DU170*POLICY!$K167</f>
        <v>0</v>
      </c>
      <c r="CB170" s="109">
        <f>DV170*POLICY!$K167</f>
        <v>0</v>
      </c>
      <c r="CC170" s="109">
        <f>DW170*POLICY!$K167</f>
        <v>0.89</v>
      </c>
      <c r="CD170" s="109">
        <f>DX170*POLICY!$K167</f>
        <v>6.55</v>
      </c>
      <c r="CE170" s="109">
        <f>DY170*POLICY!$K167</f>
        <v>3.91</v>
      </c>
      <c r="CF170" s="109">
        <f>DZ170*POLICY!$K167</f>
        <v>1.38</v>
      </c>
      <c r="CG170" s="109">
        <f>EA170*POLICY!$K167</f>
        <v>14.73003435582822</v>
      </c>
      <c r="CH170" s="109">
        <f>EB170*POLICY!$K167</f>
        <v>0</v>
      </c>
      <c r="CI170" s="185">
        <f>EC170*POLICY!$K167</f>
        <v>3.1063862100387274</v>
      </c>
      <c r="CJ170" s="109"/>
      <c r="CK170" s="14" t="s">
        <v>366</v>
      </c>
      <c r="CL170" s="80" t="s">
        <v>190</v>
      </c>
      <c r="CM170" s="249">
        <v>21</v>
      </c>
      <c r="CN170" s="23">
        <v>166</v>
      </c>
      <c r="CO170" s="191">
        <v>0</v>
      </c>
      <c r="CP170" s="191">
        <v>0</v>
      </c>
      <c r="CQ170" s="191">
        <v>0</v>
      </c>
      <c r="CR170" s="191">
        <v>0.95</v>
      </c>
      <c r="CS170" s="191">
        <v>0</v>
      </c>
      <c r="CT170" s="191">
        <v>0</v>
      </c>
      <c r="CU170" s="191">
        <v>0</v>
      </c>
      <c r="CV170" s="191">
        <v>0</v>
      </c>
      <c r="CW170" s="191">
        <v>0</v>
      </c>
      <c r="CX170" s="191">
        <v>0</v>
      </c>
      <c r="CY170" s="191">
        <v>0</v>
      </c>
      <c r="CZ170" s="191">
        <v>0</v>
      </c>
      <c r="DA170" s="191">
        <v>0.87</v>
      </c>
      <c r="DB170" s="191">
        <v>4.87</v>
      </c>
      <c r="DC170" s="191">
        <v>0</v>
      </c>
      <c r="DD170" s="191">
        <v>0</v>
      </c>
      <c r="DE170" s="191">
        <v>0</v>
      </c>
      <c r="DF170" s="191">
        <v>0</v>
      </c>
      <c r="DG170" s="191">
        <v>0</v>
      </c>
      <c r="DH170" s="191">
        <v>0</v>
      </c>
      <c r="DI170" s="191">
        <v>25.48</v>
      </c>
      <c r="DJ170" s="191">
        <v>0</v>
      </c>
      <c r="DK170" s="191">
        <v>0</v>
      </c>
      <c r="DL170" s="191">
        <v>0</v>
      </c>
      <c r="DM170" s="191">
        <v>0</v>
      </c>
      <c r="DN170" s="191">
        <v>0</v>
      </c>
      <c r="DO170" s="191">
        <v>0</v>
      </c>
      <c r="DP170" s="191">
        <v>0</v>
      </c>
      <c r="DQ170" s="191">
        <v>0</v>
      </c>
      <c r="DR170" s="191">
        <v>0</v>
      </c>
      <c r="DS170" s="191">
        <v>0</v>
      </c>
      <c r="DT170" s="191">
        <v>0</v>
      </c>
      <c r="DU170" s="191">
        <v>0</v>
      </c>
      <c r="DV170" s="191">
        <v>0</v>
      </c>
      <c r="DW170" s="191">
        <v>0.89</v>
      </c>
      <c r="DX170" s="191">
        <v>6.55</v>
      </c>
      <c r="DY170" s="200">
        <v>3.91</v>
      </c>
      <c r="DZ170" s="200">
        <v>1.38</v>
      </c>
      <c r="EA170" s="191">
        <v>14.73003435582822</v>
      </c>
      <c r="EB170" s="191">
        <v>0</v>
      </c>
      <c r="EC170" s="191">
        <v>3.1063862100387274</v>
      </c>
    </row>
    <row r="171" spans="3:133" x14ac:dyDescent="0.2">
      <c r="C171" s="110">
        <v>167</v>
      </c>
      <c r="D171" s="109">
        <v>0</v>
      </c>
      <c r="E171" s="109">
        <v>0</v>
      </c>
      <c r="F171" s="109">
        <v>0</v>
      </c>
      <c r="G171" s="109">
        <v>0.95</v>
      </c>
      <c r="H171" s="109">
        <v>0</v>
      </c>
      <c r="I171" s="109">
        <v>0</v>
      </c>
      <c r="J171" s="109">
        <v>0</v>
      </c>
      <c r="K171" s="109">
        <v>0</v>
      </c>
      <c r="L171" s="109">
        <v>0</v>
      </c>
      <c r="M171" s="109">
        <v>0</v>
      </c>
      <c r="N171" s="109">
        <v>0</v>
      </c>
      <c r="O171" s="109">
        <v>0</v>
      </c>
      <c r="P171" s="109">
        <v>0.87</v>
      </c>
      <c r="Q171" s="109">
        <v>4.87</v>
      </c>
      <c r="R171" s="109">
        <v>0</v>
      </c>
      <c r="S171" s="109">
        <v>0</v>
      </c>
      <c r="T171" s="109">
        <v>0</v>
      </c>
      <c r="U171" s="109">
        <v>0</v>
      </c>
      <c r="V171" s="109">
        <v>0</v>
      </c>
      <c r="W171" s="109">
        <v>0</v>
      </c>
      <c r="X171" s="109">
        <v>25.48</v>
      </c>
      <c r="Y171" s="109">
        <v>0</v>
      </c>
      <c r="Z171" s="109">
        <v>0</v>
      </c>
      <c r="AA171" s="109">
        <v>0</v>
      </c>
      <c r="AB171" s="109">
        <v>0</v>
      </c>
      <c r="AC171" s="109">
        <v>0</v>
      </c>
      <c r="AD171" s="109">
        <v>0</v>
      </c>
      <c r="AE171" s="109">
        <v>0</v>
      </c>
      <c r="AF171" s="109">
        <v>0</v>
      </c>
      <c r="AG171" s="109">
        <v>0</v>
      </c>
      <c r="AH171" s="109">
        <v>0</v>
      </c>
      <c r="AI171" s="109">
        <v>0</v>
      </c>
      <c r="AJ171" s="109">
        <v>0</v>
      </c>
      <c r="AK171" s="109">
        <v>0</v>
      </c>
      <c r="AL171" s="109">
        <v>0.89</v>
      </c>
      <c r="AM171" s="109">
        <v>6.55</v>
      </c>
      <c r="AN171" s="109">
        <v>3.91</v>
      </c>
      <c r="AO171" s="109">
        <v>1.38</v>
      </c>
      <c r="AP171" s="109">
        <v>14.73003435582822</v>
      </c>
      <c r="AQ171" s="109">
        <v>0</v>
      </c>
      <c r="AR171" s="185">
        <v>3.1063862100387274</v>
      </c>
      <c r="AS171" s="109"/>
      <c r="AT171" s="184">
        <v>167</v>
      </c>
      <c r="AU171" s="109">
        <f>CO171*POLICY!$K168</f>
        <v>0</v>
      </c>
      <c r="AV171" s="109">
        <f>CP171*POLICY!$K168</f>
        <v>0</v>
      </c>
      <c r="AW171" s="109">
        <f>CQ171*POLICY!$K168</f>
        <v>0</v>
      </c>
      <c r="AX171" s="109">
        <f>CR171*POLICY!$K168</f>
        <v>0.95</v>
      </c>
      <c r="AY171" s="109">
        <f>CS171*POLICY!$K168</f>
        <v>0</v>
      </c>
      <c r="AZ171" s="109">
        <f>CT171*POLICY!$K168</f>
        <v>0</v>
      </c>
      <c r="BA171" s="109">
        <f>CU171*POLICY!$K168</f>
        <v>0</v>
      </c>
      <c r="BB171" s="109">
        <f>CV171*POLICY!$K168</f>
        <v>0</v>
      </c>
      <c r="BC171" s="109">
        <f>CW171*POLICY!$K168</f>
        <v>0</v>
      </c>
      <c r="BD171" s="109">
        <f>CX171*POLICY!$K168</f>
        <v>0</v>
      </c>
      <c r="BE171" s="109">
        <f>CY171*POLICY!$K168</f>
        <v>0</v>
      </c>
      <c r="BF171" s="109">
        <f>CZ171*POLICY!$K168</f>
        <v>0</v>
      </c>
      <c r="BG171" s="109">
        <f>DA171*POLICY!$K168</f>
        <v>0.87</v>
      </c>
      <c r="BH171" s="109">
        <f>DB171*POLICY!$K168</f>
        <v>4.87</v>
      </c>
      <c r="BI171" s="109">
        <f>DC171*POLICY!$K168</f>
        <v>0</v>
      </c>
      <c r="BJ171" s="109">
        <f>DD171*POLICY!$K168</f>
        <v>0</v>
      </c>
      <c r="BK171" s="109">
        <f>DE171*POLICY!$K168</f>
        <v>0</v>
      </c>
      <c r="BL171" s="109">
        <f>DF171*POLICY!$K168</f>
        <v>0</v>
      </c>
      <c r="BM171" s="109">
        <f>DG171*POLICY!$K168</f>
        <v>0</v>
      </c>
      <c r="BN171" s="109">
        <f>DH171*POLICY!$K168</f>
        <v>0</v>
      </c>
      <c r="BO171" s="109">
        <f>DI171*POLICY!$K168</f>
        <v>25.48</v>
      </c>
      <c r="BP171" s="109">
        <f>DJ171*POLICY!$K168</f>
        <v>0</v>
      </c>
      <c r="BQ171" s="109">
        <f>DK171*POLICY!$K168</f>
        <v>0</v>
      </c>
      <c r="BR171" s="109">
        <f>DL171*POLICY!$K168</f>
        <v>0</v>
      </c>
      <c r="BS171" s="109">
        <f>DM171*POLICY!$K168</f>
        <v>0</v>
      </c>
      <c r="BT171" s="109">
        <f>DN171*POLICY!$K168</f>
        <v>0</v>
      </c>
      <c r="BU171" s="109">
        <f>DO171*POLICY!$K168</f>
        <v>0</v>
      </c>
      <c r="BV171" s="109">
        <f>DP171*POLICY!$K168</f>
        <v>0</v>
      </c>
      <c r="BW171" s="109">
        <f>DQ171*POLICY!$K168</f>
        <v>0</v>
      </c>
      <c r="BX171" s="109">
        <f>DR171*POLICY!$K168</f>
        <v>0</v>
      </c>
      <c r="BY171" s="109">
        <f>DS171*POLICY!$K168</f>
        <v>0</v>
      </c>
      <c r="BZ171" s="109">
        <f>DT171*POLICY!$K168</f>
        <v>0</v>
      </c>
      <c r="CA171" s="109">
        <f>DU171*POLICY!$K168</f>
        <v>0</v>
      </c>
      <c r="CB171" s="109">
        <f>DV171*POLICY!$K168</f>
        <v>0</v>
      </c>
      <c r="CC171" s="109">
        <f>DW171*POLICY!$K168</f>
        <v>0.89</v>
      </c>
      <c r="CD171" s="109">
        <f>DX171*POLICY!$K168</f>
        <v>6.55</v>
      </c>
      <c r="CE171" s="109">
        <f>DY171*POLICY!$K168</f>
        <v>3.91</v>
      </c>
      <c r="CF171" s="109">
        <f>DZ171*POLICY!$K168</f>
        <v>1.38</v>
      </c>
      <c r="CG171" s="109">
        <f>EA171*POLICY!$K168</f>
        <v>14.73003435582822</v>
      </c>
      <c r="CH171" s="109">
        <f>EB171*POLICY!$K168</f>
        <v>0</v>
      </c>
      <c r="CI171" s="185">
        <f>EC171*POLICY!$K168</f>
        <v>3.1063862100387274</v>
      </c>
      <c r="CJ171" s="109"/>
      <c r="CK171" s="14" t="s">
        <v>366</v>
      </c>
      <c r="CL171" s="80" t="s">
        <v>190</v>
      </c>
      <c r="CM171" s="249">
        <v>21</v>
      </c>
      <c r="CN171" s="23">
        <v>167</v>
      </c>
      <c r="CO171" s="191">
        <v>0</v>
      </c>
      <c r="CP171" s="191">
        <v>0</v>
      </c>
      <c r="CQ171" s="191">
        <v>0</v>
      </c>
      <c r="CR171" s="191">
        <v>0.95</v>
      </c>
      <c r="CS171" s="191">
        <v>0</v>
      </c>
      <c r="CT171" s="191">
        <v>0</v>
      </c>
      <c r="CU171" s="191">
        <v>0</v>
      </c>
      <c r="CV171" s="191">
        <v>0</v>
      </c>
      <c r="CW171" s="191">
        <v>0</v>
      </c>
      <c r="CX171" s="191">
        <v>0</v>
      </c>
      <c r="CY171" s="191">
        <v>0</v>
      </c>
      <c r="CZ171" s="191">
        <v>0</v>
      </c>
      <c r="DA171" s="191">
        <v>0.87</v>
      </c>
      <c r="DB171" s="191">
        <v>4.87</v>
      </c>
      <c r="DC171" s="191">
        <v>0</v>
      </c>
      <c r="DD171" s="191">
        <v>0</v>
      </c>
      <c r="DE171" s="191">
        <v>0</v>
      </c>
      <c r="DF171" s="191">
        <v>0</v>
      </c>
      <c r="DG171" s="191">
        <v>0</v>
      </c>
      <c r="DH171" s="191">
        <v>0</v>
      </c>
      <c r="DI171" s="191">
        <v>25.48</v>
      </c>
      <c r="DJ171" s="191">
        <v>0</v>
      </c>
      <c r="DK171" s="191">
        <v>0</v>
      </c>
      <c r="DL171" s="191">
        <v>0</v>
      </c>
      <c r="DM171" s="191">
        <v>0</v>
      </c>
      <c r="DN171" s="191">
        <v>0</v>
      </c>
      <c r="DO171" s="191">
        <v>0</v>
      </c>
      <c r="DP171" s="191">
        <v>0</v>
      </c>
      <c r="DQ171" s="191">
        <v>0</v>
      </c>
      <c r="DR171" s="191">
        <v>0</v>
      </c>
      <c r="DS171" s="191">
        <v>0</v>
      </c>
      <c r="DT171" s="191">
        <v>0</v>
      </c>
      <c r="DU171" s="191">
        <v>0</v>
      </c>
      <c r="DV171" s="191">
        <v>0</v>
      </c>
      <c r="DW171" s="191">
        <v>0.89</v>
      </c>
      <c r="DX171" s="191">
        <v>6.55</v>
      </c>
      <c r="DY171" s="200">
        <v>3.91</v>
      </c>
      <c r="DZ171" s="200">
        <v>1.38</v>
      </c>
      <c r="EA171" s="191">
        <v>14.73003435582822</v>
      </c>
      <c r="EB171" s="191">
        <v>0</v>
      </c>
      <c r="EC171" s="191">
        <v>3.1063862100387274</v>
      </c>
    </row>
    <row r="172" spans="3:133" x14ac:dyDescent="0.2">
      <c r="C172" s="110">
        <v>168</v>
      </c>
      <c r="D172" s="109">
        <v>0</v>
      </c>
      <c r="E172" s="109">
        <v>0</v>
      </c>
      <c r="F172" s="109">
        <v>0</v>
      </c>
      <c r="G172" s="109">
        <v>0.95</v>
      </c>
      <c r="H172" s="109">
        <v>0</v>
      </c>
      <c r="I172" s="109">
        <v>0</v>
      </c>
      <c r="J172" s="109">
        <v>0</v>
      </c>
      <c r="K172" s="109">
        <v>0</v>
      </c>
      <c r="L172" s="109">
        <v>0</v>
      </c>
      <c r="M172" s="109">
        <v>0</v>
      </c>
      <c r="N172" s="109">
        <v>0</v>
      </c>
      <c r="O172" s="109">
        <v>0</v>
      </c>
      <c r="P172" s="109">
        <v>0.96</v>
      </c>
      <c r="Q172" s="109">
        <v>1.84</v>
      </c>
      <c r="R172" s="109">
        <v>0</v>
      </c>
      <c r="S172" s="109">
        <v>0</v>
      </c>
      <c r="T172" s="109">
        <v>0</v>
      </c>
      <c r="U172" s="109">
        <v>0</v>
      </c>
      <c r="V172" s="109">
        <v>0</v>
      </c>
      <c r="W172" s="109">
        <v>0</v>
      </c>
      <c r="X172" s="109">
        <v>0</v>
      </c>
      <c r="Y172" s="109">
        <v>0</v>
      </c>
      <c r="Z172" s="109">
        <v>0</v>
      </c>
      <c r="AA172" s="109">
        <v>0</v>
      </c>
      <c r="AB172" s="109">
        <v>0</v>
      </c>
      <c r="AC172" s="109">
        <v>0</v>
      </c>
      <c r="AD172" s="109">
        <v>0</v>
      </c>
      <c r="AE172" s="109">
        <v>0</v>
      </c>
      <c r="AF172" s="109">
        <v>0</v>
      </c>
      <c r="AG172" s="109">
        <v>0</v>
      </c>
      <c r="AH172" s="109">
        <v>0</v>
      </c>
      <c r="AI172" s="109">
        <v>0</v>
      </c>
      <c r="AJ172" s="109">
        <v>0</v>
      </c>
      <c r="AK172" s="109">
        <v>0</v>
      </c>
      <c r="AL172" s="109">
        <v>0.9</v>
      </c>
      <c r="AM172" s="109">
        <v>1.46</v>
      </c>
      <c r="AN172" s="109">
        <v>3.91</v>
      </c>
      <c r="AO172" s="109">
        <v>1.38</v>
      </c>
      <c r="AP172" s="109">
        <v>0</v>
      </c>
      <c r="AQ172" s="109">
        <v>0</v>
      </c>
      <c r="AR172" s="185">
        <v>3.1063862100387274</v>
      </c>
      <c r="AT172" s="184">
        <v>168</v>
      </c>
      <c r="AU172" s="109">
        <f>CO172*POLICY!$K169</f>
        <v>0</v>
      </c>
      <c r="AV172" s="109">
        <f>CP172*POLICY!$K169</f>
        <v>0</v>
      </c>
      <c r="AW172" s="109">
        <f>CQ172*POLICY!$K169</f>
        <v>0</v>
      </c>
      <c r="AX172" s="109">
        <f>CR172*POLICY!$K169</f>
        <v>0.95</v>
      </c>
      <c r="AY172" s="109">
        <f>CS172*POLICY!$K169</f>
        <v>0</v>
      </c>
      <c r="AZ172" s="109">
        <f>CT172*POLICY!$K169</f>
        <v>0</v>
      </c>
      <c r="BA172" s="109">
        <f>CU172*POLICY!$K169</f>
        <v>0</v>
      </c>
      <c r="BB172" s="109">
        <f>CV172*POLICY!$K169</f>
        <v>0</v>
      </c>
      <c r="BC172" s="109">
        <f>CW172*POLICY!$K169</f>
        <v>0</v>
      </c>
      <c r="BD172" s="109">
        <f>CX172*POLICY!$K169</f>
        <v>0</v>
      </c>
      <c r="BE172" s="109">
        <f>CY172*POLICY!$K169</f>
        <v>0</v>
      </c>
      <c r="BF172" s="109">
        <f>CZ172*POLICY!$K169</f>
        <v>0</v>
      </c>
      <c r="BG172" s="109">
        <f>DA172*POLICY!$K169</f>
        <v>0.96</v>
      </c>
      <c r="BH172" s="109">
        <f>DB172*POLICY!$K169</f>
        <v>1.84</v>
      </c>
      <c r="BI172" s="109">
        <f>DC172*POLICY!$K169</f>
        <v>0</v>
      </c>
      <c r="BJ172" s="109">
        <f>DD172*POLICY!$K169</f>
        <v>0</v>
      </c>
      <c r="BK172" s="109">
        <f>DE172*POLICY!$K169</f>
        <v>0</v>
      </c>
      <c r="BL172" s="109">
        <f>DF172*POLICY!$K169</f>
        <v>0</v>
      </c>
      <c r="BM172" s="109">
        <f>DG172*POLICY!$K169</f>
        <v>0</v>
      </c>
      <c r="BN172" s="109">
        <f>DH172*POLICY!$K169</f>
        <v>0</v>
      </c>
      <c r="BO172" s="109">
        <f>DI172*POLICY!$K169</f>
        <v>0</v>
      </c>
      <c r="BP172" s="109">
        <f>DJ172*POLICY!$K169</f>
        <v>0</v>
      </c>
      <c r="BQ172" s="109">
        <f>DK172*POLICY!$K169</f>
        <v>0</v>
      </c>
      <c r="BR172" s="109">
        <f>DL172*POLICY!$K169</f>
        <v>0</v>
      </c>
      <c r="BS172" s="109">
        <f>DM172*POLICY!$K169</f>
        <v>0</v>
      </c>
      <c r="BT172" s="109">
        <f>DN172*POLICY!$K169</f>
        <v>0</v>
      </c>
      <c r="BU172" s="109">
        <f>DO172*POLICY!$K169</f>
        <v>0</v>
      </c>
      <c r="BV172" s="109">
        <f>DP172*POLICY!$K169</f>
        <v>0</v>
      </c>
      <c r="BW172" s="109">
        <f>DQ172*POLICY!$K169</f>
        <v>0</v>
      </c>
      <c r="BX172" s="109">
        <f>DR172*POLICY!$K169</f>
        <v>0</v>
      </c>
      <c r="BY172" s="109">
        <f>DS172*POLICY!$K169</f>
        <v>0</v>
      </c>
      <c r="BZ172" s="109">
        <f>DT172*POLICY!$K169</f>
        <v>0</v>
      </c>
      <c r="CA172" s="109">
        <f>DU172*POLICY!$K169</f>
        <v>0</v>
      </c>
      <c r="CB172" s="109">
        <f>DV172*POLICY!$K169</f>
        <v>0</v>
      </c>
      <c r="CC172" s="109">
        <f>DW172*POLICY!$K169</f>
        <v>0.9</v>
      </c>
      <c r="CD172" s="109">
        <f>DX172*POLICY!$K169</f>
        <v>1.46</v>
      </c>
      <c r="CE172" s="109">
        <f>DY172*POLICY!$K169</f>
        <v>3.91</v>
      </c>
      <c r="CF172" s="109">
        <f>DZ172*POLICY!$K169</f>
        <v>1.38</v>
      </c>
      <c r="CG172" s="109">
        <f>EA172*POLICY!$K169</f>
        <v>0</v>
      </c>
      <c r="CH172" s="109">
        <f>EB172*POLICY!$K169</f>
        <v>0</v>
      </c>
      <c r="CI172" s="185">
        <f>EC172*POLICY!$K169</f>
        <v>3.1063862100387274</v>
      </c>
      <c r="CJ172" s="109"/>
      <c r="CK172" s="14" t="s">
        <v>391</v>
      </c>
      <c r="CL172" s="14" t="s">
        <v>189</v>
      </c>
      <c r="CM172" s="249">
        <v>21</v>
      </c>
      <c r="CN172" s="23">
        <v>168</v>
      </c>
      <c r="CO172" s="191">
        <v>0</v>
      </c>
      <c r="CP172" s="191">
        <v>0</v>
      </c>
      <c r="CQ172" s="191">
        <v>0</v>
      </c>
      <c r="CR172" s="191">
        <v>0.95</v>
      </c>
      <c r="CS172" s="191">
        <v>0</v>
      </c>
      <c r="CT172" s="191">
        <v>0</v>
      </c>
      <c r="CU172" s="191">
        <v>0</v>
      </c>
      <c r="CV172" s="191">
        <v>0</v>
      </c>
      <c r="CW172" s="191">
        <v>0</v>
      </c>
      <c r="CX172" s="191">
        <v>0</v>
      </c>
      <c r="CY172" s="191">
        <v>0</v>
      </c>
      <c r="CZ172" s="191">
        <v>0</v>
      </c>
      <c r="DA172" s="191">
        <v>0.96</v>
      </c>
      <c r="DB172" s="191">
        <v>1.84</v>
      </c>
      <c r="DC172" s="191">
        <v>0</v>
      </c>
      <c r="DD172" s="191">
        <v>0</v>
      </c>
      <c r="DE172" s="191">
        <v>0</v>
      </c>
      <c r="DF172" s="191">
        <v>0</v>
      </c>
      <c r="DG172" s="191">
        <v>0</v>
      </c>
      <c r="DH172" s="191">
        <v>0</v>
      </c>
      <c r="DI172" s="191">
        <v>0</v>
      </c>
      <c r="DJ172" s="191">
        <v>0</v>
      </c>
      <c r="DK172" s="191">
        <v>0</v>
      </c>
      <c r="DL172" s="191">
        <v>0</v>
      </c>
      <c r="DM172" s="191">
        <v>0</v>
      </c>
      <c r="DN172" s="191">
        <v>0</v>
      </c>
      <c r="DO172" s="191">
        <v>0</v>
      </c>
      <c r="DP172" s="191">
        <v>0</v>
      </c>
      <c r="DQ172" s="191">
        <v>0</v>
      </c>
      <c r="DR172" s="191">
        <v>0</v>
      </c>
      <c r="DS172" s="191">
        <v>0</v>
      </c>
      <c r="DT172" s="191">
        <v>0</v>
      </c>
      <c r="DU172" s="191">
        <v>0</v>
      </c>
      <c r="DV172" s="191">
        <v>0</v>
      </c>
      <c r="DW172" s="191">
        <v>0.9</v>
      </c>
      <c r="DX172" s="191">
        <v>1.46</v>
      </c>
      <c r="DY172" s="200">
        <v>3.91</v>
      </c>
      <c r="DZ172" s="200">
        <v>1.38</v>
      </c>
      <c r="EA172" s="191">
        <v>0</v>
      </c>
      <c r="EB172" s="191">
        <v>0</v>
      </c>
      <c r="EC172" s="191">
        <v>3.1063862100387274</v>
      </c>
    </row>
    <row r="173" spans="3:133" x14ac:dyDescent="0.2">
      <c r="C173" s="110">
        <v>169</v>
      </c>
      <c r="D173" s="109">
        <v>0</v>
      </c>
      <c r="E173" s="109">
        <v>0</v>
      </c>
      <c r="F173" s="109">
        <v>0</v>
      </c>
      <c r="G173" s="109">
        <v>0.95</v>
      </c>
      <c r="H173" s="109">
        <v>0</v>
      </c>
      <c r="I173" s="109">
        <v>0</v>
      </c>
      <c r="J173" s="109">
        <v>0</v>
      </c>
      <c r="K173" s="109">
        <v>0</v>
      </c>
      <c r="L173" s="109">
        <v>0</v>
      </c>
      <c r="M173" s="109">
        <v>0</v>
      </c>
      <c r="N173" s="109">
        <v>0</v>
      </c>
      <c r="O173" s="109">
        <v>0</v>
      </c>
      <c r="P173" s="109">
        <v>0.87</v>
      </c>
      <c r="Q173" s="109">
        <v>4.87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25.48</v>
      </c>
      <c r="Y173" s="109">
        <v>0</v>
      </c>
      <c r="Z173" s="109">
        <v>0</v>
      </c>
      <c r="AA173" s="109">
        <v>0</v>
      </c>
      <c r="AB173" s="109">
        <v>0</v>
      </c>
      <c r="AC173" s="109">
        <v>0</v>
      </c>
      <c r="AD173" s="109">
        <v>0</v>
      </c>
      <c r="AE173" s="109">
        <v>0</v>
      </c>
      <c r="AF173" s="109">
        <v>0</v>
      </c>
      <c r="AG173" s="109">
        <v>0</v>
      </c>
      <c r="AH173" s="109">
        <v>0</v>
      </c>
      <c r="AI173" s="109">
        <v>0</v>
      </c>
      <c r="AJ173" s="109">
        <v>0</v>
      </c>
      <c r="AK173" s="109">
        <v>0</v>
      </c>
      <c r="AL173" s="109">
        <v>0.89</v>
      </c>
      <c r="AM173" s="109">
        <v>6.55</v>
      </c>
      <c r="AN173" s="109">
        <v>3.91</v>
      </c>
      <c r="AO173" s="109">
        <v>1.38</v>
      </c>
      <c r="AP173" s="109">
        <v>14.73003435582822</v>
      </c>
      <c r="AQ173" s="109">
        <v>0</v>
      </c>
      <c r="AR173" s="185">
        <v>3.1063862100387274</v>
      </c>
      <c r="AS173" s="109"/>
      <c r="AT173" s="184">
        <v>169</v>
      </c>
      <c r="AU173" s="109">
        <f>CO173*POLICY!$K170</f>
        <v>0</v>
      </c>
      <c r="AV173" s="109">
        <f>CP173*POLICY!$K170</f>
        <v>0</v>
      </c>
      <c r="AW173" s="109">
        <f>CQ173*POLICY!$K170</f>
        <v>0</v>
      </c>
      <c r="AX173" s="109">
        <f>CR173*POLICY!$K170</f>
        <v>0.95</v>
      </c>
      <c r="AY173" s="109">
        <f>CS173*POLICY!$K170</f>
        <v>0</v>
      </c>
      <c r="AZ173" s="109">
        <f>CT173*POLICY!$K170</f>
        <v>0</v>
      </c>
      <c r="BA173" s="109">
        <f>CU173*POLICY!$K170</f>
        <v>0</v>
      </c>
      <c r="BB173" s="109">
        <f>CV173*POLICY!$K170</f>
        <v>0</v>
      </c>
      <c r="BC173" s="109">
        <f>CW173*POLICY!$K170</f>
        <v>0</v>
      </c>
      <c r="BD173" s="109">
        <f>CX173*POLICY!$K170</f>
        <v>0</v>
      </c>
      <c r="BE173" s="109">
        <f>CY173*POLICY!$K170</f>
        <v>0</v>
      </c>
      <c r="BF173" s="109">
        <f>CZ173*POLICY!$K170</f>
        <v>0</v>
      </c>
      <c r="BG173" s="109">
        <f>DA173*POLICY!$K170</f>
        <v>0.87</v>
      </c>
      <c r="BH173" s="109">
        <f>DB173*POLICY!$K170</f>
        <v>4.87</v>
      </c>
      <c r="BI173" s="109">
        <f>DC173*POLICY!$K170</f>
        <v>0</v>
      </c>
      <c r="BJ173" s="109">
        <f>DD173*POLICY!$K170</f>
        <v>0</v>
      </c>
      <c r="BK173" s="109">
        <f>DE173*POLICY!$K170</f>
        <v>0</v>
      </c>
      <c r="BL173" s="109">
        <f>DF173*POLICY!$K170</f>
        <v>0</v>
      </c>
      <c r="BM173" s="109">
        <f>DG173*POLICY!$K170</f>
        <v>0</v>
      </c>
      <c r="BN173" s="109">
        <f>DH173*POLICY!$K170</f>
        <v>0</v>
      </c>
      <c r="BO173" s="109">
        <f>DI173*POLICY!$K170</f>
        <v>25.48</v>
      </c>
      <c r="BP173" s="109">
        <f>DJ173*POLICY!$K170</f>
        <v>0</v>
      </c>
      <c r="BQ173" s="109">
        <f>DK173*POLICY!$K170</f>
        <v>0</v>
      </c>
      <c r="BR173" s="109">
        <f>DL173*POLICY!$K170</f>
        <v>0</v>
      </c>
      <c r="BS173" s="109">
        <f>DM173*POLICY!$K170</f>
        <v>0</v>
      </c>
      <c r="BT173" s="109">
        <f>DN173*POLICY!$K170</f>
        <v>0</v>
      </c>
      <c r="BU173" s="109">
        <f>DO173*POLICY!$K170</f>
        <v>0</v>
      </c>
      <c r="BV173" s="109">
        <f>DP173*POLICY!$K170</f>
        <v>0</v>
      </c>
      <c r="BW173" s="109">
        <f>DQ173*POLICY!$K170</f>
        <v>0</v>
      </c>
      <c r="BX173" s="109">
        <f>DR173*POLICY!$K170</f>
        <v>0</v>
      </c>
      <c r="BY173" s="109">
        <f>DS173*POLICY!$K170</f>
        <v>0</v>
      </c>
      <c r="BZ173" s="109">
        <f>DT173*POLICY!$K170</f>
        <v>0</v>
      </c>
      <c r="CA173" s="109">
        <f>DU173*POLICY!$K170</f>
        <v>0</v>
      </c>
      <c r="CB173" s="109">
        <f>DV173*POLICY!$K170</f>
        <v>0</v>
      </c>
      <c r="CC173" s="109">
        <f>DW173*POLICY!$K170</f>
        <v>0.89</v>
      </c>
      <c r="CD173" s="109">
        <f>DX173*POLICY!$K170</f>
        <v>6.55</v>
      </c>
      <c r="CE173" s="109">
        <f>DY173*POLICY!$K170</f>
        <v>3.91</v>
      </c>
      <c r="CF173" s="109">
        <f>DZ173*POLICY!$K170</f>
        <v>1.38</v>
      </c>
      <c r="CG173" s="109">
        <f>EA173*POLICY!$K170</f>
        <v>14.73003435582822</v>
      </c>
      <c r="CH173" s="109">
        <f>EB173*POLICY!$K170</f>
        <v>0</v>
      </c>
      <c r="CI173" s="185">
        <f>EC173*POLICY!$K170</f>
        <v>3.1063862100387274</v>
      </c>
      <c r="CJ173" s="109"/>
      <c r="CK173" s="14" t="s">
        <v>392</v>
      </c>
      <c r="CL173" s="80" t="s">
        <v>188</v>
      </c>
      <c r="CM173" s="249">
        <v>21</v>
      </c>
      <c r="CN173" s="23">
        <v>169</v>
      </c>
      <c r="CO173" s="191">
        <v>0</v>
      </c>
      <c r="CP173" s="191">
        <v>0</v>
      </c>
      <c r="CQ173" s="191">
        <v>0</v>
      </c>
      <c r="CR173" s="191">
        <v>0.95</v>
      </c>
      <c r="CS173" s="191">
        <v>0</v>
      </c>
      <c r="CT173" s="191">
        <v>0</v>
      </c>
      <c r="CU173" s="191">
        <v>0</v>
      </c>
      <c r="CV173" s="191">
        <v>0</v>
      </c>
      <c r="CW173" s="191">
        <v>0</v>
      </c>
      <c r="CX173" s="191">
        <v>0</v>
      </c>
      <c r="CY173" s="191">
        <v>0</v>
      </c>
      <c r="CZ173" s="191">
        <v>0</v>
      </c>
      <c r="DA173" s="191">
        <v>0.87</v>
      </c>
      <c r="DB173" s="191">
        <v>4.87</v>
      </c>
      <c r="DC173" s="191">
        <v>0</v>
      </c>
      <c r="DD173" s="191">
        <v>0</v>
      </c>
      <c r="DE173" s="191">
        <v>0</v>
      </c>
      <c r="DF173" s="191">
        <v>0</v>
      </c>
      <c r="DG173" s="191">
        <v>0</v>
      </c>
      <c r="DH173" s="191">
        <v>0</v>
      </c>
      <c r="DI173" s="191">
        <v>25.48</v>
      </c>
      <c r="DJ173" s="191">
        <v>0</v>
      </c>
      <c r="DK173" s="191">
        <v>0</v>
      </c>
      <c r="DL173" s="191">
        <v>0</v>
      </c>
      <c r="DM173" s="191">
        <v>0</v>
      </c>
      <c r="DN173" s="191">
        <v>0</v>
      </c>
      <c r="DO173" s="191">
        <v>0</v>
      </c>
      <c r="DP173" s="191">
        <v>0</v>
      </c>
      <c r="DQ173" s="191">
        <v>0</v>
      </c>
      <c r="DR173" s="191">
        <v>0</v>
      </c>
      <c r="DS173" s="191">
        <v>0</v>
      </c>
      <c r="DT173" s="191">
        <v>0</v>
      </c>
      <c r="DU173" s="191">
        <v>0</v>
      </c>
      <c r="DV173" s="191">
        <v>0</v>
      </c>
      <c r="DW173" s="191">
        <v>0.89</v>
      </c>
      <c r="DX173" s="191">
        <v>6.55</v>
      </c>
      <c r="DY173" s="200">
        <v>3.91</v>
      </c>
      <c r="DZ173" s="200">
        <v>1.38</v>
      </c>
      <c r="EA173" s="191">
        <v>14.73003435582822</v>
      </c>
      <c r="EB173" s="191">
        <v>0</v>
      </c>
      <c r="EC173" s="191">
        <v>3.1063862100387274</v>
      </c>
    </row>
    <row r="174" spans="3:133" x14ac:dyDescent="0.2">
      <c r="C174" s="110">
        <v>170</v>
      </c>
      <c r="D174" s="109">
        <v>0</v>
      </c>
      <c r="E174" s="109">
        <v>0</v>
      </c>
      <c r="F174" s="109">
        <v>0</v>
      </c>
      <c r="G174" s="109">
        <v>0.95</v>
      </c>
      <c r="H174" s="109">
        <v>0</v>
      </c>
      <c r="I174" s="109">
        <v>0</v>
      </c>
      <c r="J174" s="109">
        <v>0</v>
      </c>
      <c r="K174" s="109">
        <v>0</v>
      </c>
      <c r="L174" s="109">
        <v>0</v>
      </c>
      <c r="M174" s="109">
        <v>0</v>
      </c>
      <c r="N174" s="109">
        <v>0</v>
      </c>
      <c r="O174" s="109">
        <v>0</v>
      </c>
      <c r="P174" s="109">
        <v>0.87</v>
      </c>
      <c r="Q174" s="109">
        <v>4.87</v>
      </c>
      <c r="R174" s="109">
        <v>0</v>
      </c>
      <c r="S174" s="109">
        <v>0</v>
      </c>
      <c r="T174" s="109">
        <v>0</v>
      </c>
      <c r="U174" s="109">
        <v>0</v>
      </c>
      <c r="V174" s="109">
        <v>0</v>
      </c>
      <c r="W174" s="109">
        <v>0</v>
      </c>
      <c r="X174" s="109">
        <v>25.48</v>
      </c>
      <c r="Y174" s="109">
        <v>0</v>
      </c>
      <c r="Z174" s="109">
        <v>0</v>
      </c>
      <c r="AA174" s="109">
        <v>0</v>
      </c>
      <c r="AB174" s="109">
        <v>0</v>
      </c>
      <c r="AC174" s="109">
        <v>0</v>
      </c>
      <c r="AD174" s="109">
        <v>0</v>
      </c>
      <c r="AE174" s="109">
        <v>0</v>
      </c>
      <c r="AF174" s="109">
        <v>0</v>
      </c>
      <c r="AG174" s="109">
        <v>0</v>
      </c>
      <c r="AH174" s="109">
        <v>0</v>
      </c>
      <c r="AI174" s="109">
        <v>0</v>
      </c>
      <c r="AJ174" s="109">
        <v>0</v>
      </c>
      <c r="AK174" s="109">
        <v>0</v>
      </c>
      <c r="AL174" s="109">
        <v>0.89</v>
      </c>
      <c r="AM174" s="109">
        <v>6.55</v>
      </c>
      <c r="AN174" s="109">
        <v>3.91</v>
      </c>
      <c r="AO174" s="109">
        <v>1.38</v>
      </c>
      <c r="AP174" s="109">
        <v>14.73003435582822</v>
      </c>
      <c r="AQ174" s="109">
        <v>0</v>
      </c>
      <c r="AR174" s="185">
        <v>3.1063862100387274</v>
      </c>
      <c r="AS174" s="109"/>
      <c r="AT174" s="184">
        <v>170</v>
      </c>
      <c r="AU174" s="109">
        <f>CO174*POLICY!$K171</f>
        <v>0</v>
      </c>
      <c r="AV174" s="109">
        <f>CP174*POLICY!$K171</f>
        <v>0</v>
      </c>
      <c r="AW174" s="109">
        <f>CQ174*POLICY!$K171</f>
        <v>0</v>
      </c>
      <c r="AX174" s="109">
        <f>CR174*POLICY!$K171</f>
        <v>0.95</v>
      </c>
      <c r="AY174" s="109">
        <f>CS174*POLICY!$K171</f>
        <v>0</v>
      </c>
      <c r="AZ174" s="109">
        <f>CT174*POLICY!$K171</f>
        <v>0</v>
      </c>
      <c r="BA174" s="109">
        <f>CU174*POLICY!$K171</f>
        <v>0</v>
      </c>
      <c r="BB174" s="109">
        <f>CV174*POLICY!$K171</f>
        <v>0</v>
      </c>
      <c r="BC174" s="109">
        <f>CW174*POLICY!$K171</f>
        <v>0</v>
      </c>
      <c r="BD174" s="109">
        <f>CX174*POLICY!$K171</f>
        <v>0</v>
      </c>
      <c r="BE174" s="109">
        <f>CY174*POLICY!$K171</f>
        <v>0</v>
      </c>
      <c r="BF174" s="109">
        <f>CZ174*POLICY!$K171</f>
        <v>0</v>
      </c>
      <c r="BG174" s="109">
        <f>DA174*POLICY!$K171</f>
        <v>0.87</v>
      </c>
      <c r="BH174" s="109">
        <f>DB174*POLICY!$K171</f>
        <v>4.87</v>
      </c>
      <c r="BI174" s="109">
        <f>DC174*POLICY!$K171</f>
        <v>0</v>
      </c>
      <c r="BJ174" s="109">
        <f>DD174*POLICY!$K171</f>
        <v>0</v>
      </c>
      <c r="BK174" s="109">
        <f>DE174*POLICY!$K171</f>
        <v>0</v>
      </c>
      <c r="BL174" s="109">
        <f>DF174*POLICY!$K171</f>
        <v>0</v>
      </c>
      <c r="BM174" s="109">
        <f>DG174*POLICY!$K171</f>
        <v>0</v>
      </c>
      <c r="BN174" s="109">
        <f>DH174*POLICY!$K171</f>
        <v>0</v>
      </c>
      <c r="BO174" s="109">
        <f>DI174*POLICY!$K171</f>
        <v>25.48</v>
      </c>
      <c r="BP174" s="109">
        <f>DJ174*POLICY!$K171</f>
        <v>0</v>
      </c>
      <c r="BQ174" s="109">
        <f>DK174*POLICY!$K171</f>
        <v>0</v>
      </c>
      <c r="BR174" s="109">
        <f>DL174*POLICY!$K171</f>
        <v>0</v>
      </c>
      <c r="BS174" s="109">
        <f>DM174*POLICY!$K171</f>
        <v>0</v>
      </c>
      <c r="BT174" s="109">
        <f>DN174*POLICY!$K171</f>
        <v>0</v>
      </c>
      <c r="BU174" s="109">
        <f>DO174*POLICY!$K171</f>
        <v>0</v>
      </c>
      <c r="BV174" s="109">
        <f>DP174*POLICY!$K171</f>
        <v>0</v>
      </c>
      <c r="BW174" s="109">
        <f>DQ174*POLICY!$K171</f>
        <v>0</v>
      </c>
      <c r="BX174" s="109">
        <f>DR174*POLICY!$K171</f>
        <v>0</v>
      </c>
      <c r="BY174" s="109">
        <f>DS174*POLICY!$K171</f>
        <v>0</v>
      </c>
      <c r="BZ174" s="109">
        <f>DT174*POLICY!$K171</f>
        <v>0</v>
      </c>
      <c r="CA174" s="109">
        <f>DU174*POLICY!$K171</f>
        <v>0</v>
      </c>
      <c r="CB174" s="109">
        <f>DV174*POLICY!$K171</f>
        <v>0</v>
      </c>
      <c r="CC174" s="109">
        <f>DW174*POLICY!$K171</f>
        <v>0.89</v>
      </c>
      <c r="CD174" s="109">
        <f>DX174*POLICY!$K171</f>
        <v>6.55</v>
      </c>
      <c r="CE174" s="109">
        <f>DY174*POLICY!$K171</f>
        <v>3.91</v>
      </c>
      <c r="CF174" s="109">
        <f>DZ174*POLICY!$K171</f>
        <v>1.38</v>
      </c>
      <c r="CG174" s="109">
        <f>EA174*POLICY!$K171</f>
        <v>14.73003435582822</v>
      </c>
      <c r="CH174" s="109">
        <f>EB174*POLICY!$K171</f>
        <v>0</v>
      </c>
      <c r="CI174" s="185">
        <f>EC174*POLICY!$K171</f>
        <v>3.1063862100387274</v>
      </c>
      <c r="CJ174" s="109"/>
      <c r="CK174" s="14" t="s">
        <v>391</v>
      </c>
      <c r="CL174" s="80" t="s">
        <v>188</v>
      </c>
      <c r="CM174" s="249">
        <v>21</v>
      </c>
      <c r="CN174" s="23">
        <v>170</v>
      </c>
      <c r="CO174" s="191">
        <v>0</v>
      </c>
      <c r="CP174" s="191">
        <v>0</v>
      </c>
      <c r="CQ174" s="191">
        <v>0</v>
      </c>
      <c r="CR174" s="191">
        <v>0.95</v>
      </c>
      <c r="CS174" s="191">
        <v>0</v>
      </c>
      <c r="CT174" s="191">
        <v>0</v>
      </c>
      <c r="CU174" s="191">
        <v>0</v>
      </c>
      <c r="CV174" s="191">
        <v>0</v>
      </c>
      <c r="CW174" s="191">
        <v>0</v>
      </c>
      <c r="CX174" s="191">
        <v>0</v>
      </c>
      <c r="CY174" s="191">
        <v>0</v>
      </c>
      <c r="CZ174" s="191">
        <v>0</v>
      </c>
      <c r="DA174" s="191">
        <v>0.87</v>
      </c>
      <c r="DB174" s="191">
        <v>4.87</v>
      </c>
      <c r="DC174" s="191">
        <v>0</v>
      </c>
      <c r="DD174" s="191">
        <v>0</v>
      </c>
      <c r="DE174" s="191">
        <v>0</v>
      </c>
      <c r="DF174" s="191">
        <v>0</v>
      </c>
      <c r="DG174" s="191">
        <v>0</v>
      </c>
      <c r="DH174" s="191">
        <v>0</v>
      </c>
      <c r="DI174" s="191">
        <v>25.48</v>
      </c>
      <c r="DJ174" s="191">
        <v>0</v>
      </c>
      <c r="DK174" s="191">
        <v>0</v>
      </c>
      <c r="DL174" s="191">
        <v>0</v>
      </c>
      <c r="DM174" s="191">
        <v>0</v>
      </c>
      <c r="DN174" s="191">
        <v>0</v>
      </c>
      <c r="DO174" s="191">
        <v>0</v>
      </c>
      <c r="DP174" s="191">
        <v>0</v>
      </c>
      <c r="DQ174" s="191">
        <v>0</v>
      </c>
      <c r="DR174" s="191">
        <v>0</v>
      </c>
      <c r="DS174" s="191">
        <v>0</v>
      </c>
      <c r="DT174" s="191">
        <v>0</v>
      </c>
      <c r="DU174" s="191">
        <v>0</v>
      </c>
      <c r="DV174" s="191">
        <v>0</v>
      </c>
      <c r="DW174" s="191">
        <v>0.89</v>
      </c>
      <c r="DX174" s="191">
        <v>6.55</v>
      </c>
      <c r="DY174" s="200">
        <v>3.91</v>
      </c>
      <c r="DZ174" s="200">
        <v>1.38</v>
      </c>
      <c r="EA174" s="191">
        <v>14.73003435582822</v>
      </c>
      <c r="EB174" s="191">
        <v>0</v>
      </c>
      <c r="EC174" s="191">
        <v>3.1063862100387274</v>
      </c>
    </row>
    <row r="175" spans="3:133" x14ac:dyDescent="0.2">
      <c r="C175" s="110">
        <v>171</v>
      </c>
      <c r="D175" s="109">
        <v>0</v>
      </c>
      <c r="E175" s="109">
        <v>0</v>
      </c>
      <c r="F175" s="109">
        <v>0</v>
      </c>
      <c r="G175" s="109">
        <v>0.95</v>
      </c>
      <c r="H175" s="109">
        <v>0</v>
      </c>
      <c r="I175" s="109">
        <v>0</v>
      </c>
      <c r="J175" s="109">
        <v>0</v>
      </c>
      <c r="K175" s="109">
        <v>0</v>
      </c>
      <c r="L175" s="109">
        <v>0</v>
      </c>
      <c r="M175" s="109">
        <v>0</v>
      </c>
      <c r="N175" s="109">
        <v>0</v>
      </c>
      <c r="O175" s="109">
        <v>0</v>
      </c>
      <c r="P175" s="109">
        <v>0.87</v>
      </c>
      <c r="Q175" s="109">
        <v>4.87</v>
      </c>
      <c r="R175" s="109">
        <v>0</v>
      </c>
      <c r="S175" s="109">
        <v>0</v>
      </c>
      <c r="T175" s="109">
        <v>0</v>
      </c>
      <c r="U175" s="109">
        <v>0</v>
      </c>
      <c r="V175" s="109">
        <v>0</v>
      </c>
      <c r="W175" s="109">
        <v>0</v>
      </c>
      <c r="X175" s="109">
        <v>25.48</v>
      </c>
      <c r="Y175" s="109">
        <v>0</v>
      </c>
      <c r="Z175" s="109">
        <v>0</v>
      </c>
      <c r="AA175" s="109">
        <v>0</v>
      </c>
      <c r="AB175" s="109">
        <v>0</v>
      </c>
      <c r="AC175" s="109">
        <v>0</v>
      </c>
      <c r="AD175" s="109">
        <v>0</v>
      </c>
      <c r="AE175" s="109">
        <v>0</v>
      </c>
      <c r="AF175" s="109">
        <v>0</v>
      </c>
      <c r="AG175" s="109">
        <v>0</v>
      </c>
      <c r="AH175" s="109">
        <v>0</v>
      </c>
      <c r="AI175" s="109">
        <v>0</v>
      </c>
      <c r="AJ175" s="109">
        <v>0</v>
      </c>
      <c r="AK175" s="109">
        <v>0</v>
      </c>
      <c r="AL175" s="109">
        <v>0.89</v>
      </c>
      <c r="AM175" s="109">
        <v>6.55</v>
      </c>
      <c r="AN175" s="109">
        <v>3.91</v>
      </c>
      <c r="AO175" s="109">
        <v>1.38</v>
      </c>
      <c r="AP175" s="109">
        <v>14.73003435582822</v>
      </c>
      <c r="AQ175" s="109">
        <v>0</v>
      </c>
      <c r="AR175" s="185">
        <v>3.1063862100387274</v>
      </c>
      <c r="AS175" s="109"/>
      <c r="AT175" s="184">
        <v>171</v>
      </c>
      <c r="AU175" s="109">
        <f>CO175*POLICY!$K172</f>
        <v>0</v>
      </c>
      <c r="AV175" s="109">
        <f>CP175*POLICY!$K172</f>
        <v>0</v>
      </c>
      <c r="AW175" s="109">
        <f>CQ175*POLICY!$K172</f>
        <v>0</v>
      </c>
      <c r="AX175" s="109">
        <f>CR175*POLICY!$K172</f>
        <v>0.95</v>
      </c>
      <c r="AY175" s="109">
        <f>CS175*POLICY!$K172</f>
        <v>0</v>
      </c>
      <c r="AZ175" s="109">
        <f>CT175*POLICY!$K172</f>
        <v>0</v>
      </c>
      <c r="BA175" s="109">
        <f>CU175*POLICY!$K172</f>
        <v>0</v>
      </c>
      <c r="BB175" s="109">
        <f>CV175*POLICY!$K172</f>
        <v>0</v>
      </c>
      <c r="BC175" s="109">
        <f>CW175*POLICY!$K172</f>
        <v>0</v>
      </c>
      <c r="BD175" s="109">
        <f>CX175*POLICY!$K172</f>
        <v>0</v>
      </c>
      <c r="BE175" s="109">
        <f>CY175*POLICY!$K172</f>
        <v>0</v>
      </c>
      <c r="BF175" s="109">
        <f>CZ175*POLICY!$K172</f>
        <v>0</v>
      </c>
      <c r="BG175" s="109">
        <f>DA175*POLICY!$K172</f>
        <v>0.87</v>
      </c>
      <c r="BH175" s="109">
        <f>DB175*POLICY!$K172</f>
        <v>4.87</v>
      </c>
      <c r="BI175" s="109">
        <f>DC175*POLICY!$K172</f>
        <v>0</v>
      </c>
      <c r="BJ175" s="109">
        <f>DD175*POLICY!$K172</f>
        <v>0</v>
      </c>
      <c r="BK175" s="109">
        <f>DE175*POLICY!$K172</f>
        <v>0</v>
      </c>
      <c r="BL175" s="109">
        <f>DF175*POLICY!$K172</f>
        <v>0</v>
      </c>
      <c r="BM175" s="109">
        <f>DG175*POLICY!$K172</f>
        <v>0</v>
      </c>
      <c r="BN175" s="109">
        <f>DH175*POLICY!$K172</f>
        <v>0</v>
      </c>
      <c r="BO175" s="109">
        <f>DI175*POLICY!$K172</f>
        <v>25.48</v>
      </c>
      <c r="BP175" s="109">
        <f>DJ175*POLICY!$K172</f>
        <v>0</v>
      </c>
      <c r="BQ175" s="109">
        <f>DK175*POLICY!$K172</f>
        <v>0</v>
      </c>
      <c r="BR175" s="109">
        <f>DL175*POLICY!$K172</f>
        <v>0</v>
      </c>
      <c r="BS175" s="109">
        <f>DM175*POLICY!$K172</f>
        <v>0</v>
      </c>
      <c r="BT175" s="109">
        <f>DN175*POLICY!$K172</f>
        <v>0</v>
      </c>
      <c r="BU175" s="109">
        <f>DO175*POLICY!$K172</f>
        <v>0</v>
      </c>
      <c r="BV175" s="109">
        <f>DP175*POLICY!$K172</f>
        <v>0</v>
      </c>
      <c r="BW175" s="109">
        <f>DQ175*POLICY!$K172</f>
        <v>0</v>
      </c>
      <c r="BX175" s="109">
        <f>DR175*POLICY!$K172</f>
        <v>0</v>
      </c>
      <c r="BY175" s="109">
        <f>DS175*POLICY!$K172</f>
        <v>0</v>
      </c>
      <c r="BZ175" s="109">
        <f>DT175*POLICY!$K172</f>
        <v>0</v>
      </c>
      <c r="CA175" s="109">
        <f>DU175*POLICY!$K172</f>
        <v>0</v>
      </c>
      <c r="CB175" s="109">
        <f>DV175*POLICY!$K172</f>
        <v>0</v>
      </c>
      <c r="CC175" s="109">
        <f>DW175*POLICY!$K172</f>
        <v>0.89</v>
      </c>
      <c r="CD175" s="109">
        <f>DX175*POLICY!$K172</f>
        <v>6.55</v>
      </c>
      <c r="CE175" s="109">
        <f>DY175*POLICY!$K172</f>
        <v>3.91</v>
      </c>
      <c r="CF175" s="109">
        <f>DZ175*POLICY!$K172</f>
        <v>1.38</v>
      </c>
      <c r="CG175" s="109">
        <f>EA175*POLICY!$K172</f>
        <v>14.73003435582822</v>
      </c>
      <c r="CH175" s="109">
        <f>EB175*POLICY!$K172</f>
        <v>0</v>
      </c>
      <c r="CI175" s="185">
        <f>EC175*POLICY!$K172</f>
        <v>3.1063862100387274</v>
      </c>
      <c r="CJ175" s="109"/>
      <c r="CK175" s="80" t="s">
        <v>393</v>
      </c>
      <c r="CL175" s="80" t="s">
        <v>188</v>
      </c>
      <c r="CM175" s="249">
        <v>21</v>
      </c>
      <c r="CN175" s="23">
        <v>171</v>
      </c>
      <c r="CO175" s="191">
        <v>0</v>
      </c>
      <c r="CP175" s="191">
        <v>0</v>
      </c>
      <c r="CQ175" s="191">
        <v>0</v>
      </c>
      <c r="CR175" s="191">
        <v>0.95</v>
      </c>
      <c r="CS175" s="191">
        <v>0</v>
      </c>
      <c r="CT175" s="191">
        <v>0</v>
      </c>
      <c r="CU175" s="191">
        <v>0</v>
      </c>
      <c r="CV175" s="191">
        <v>0</v>
      </c>
      <c r="CW175" s="191">
        <v>0</v>
      </c>
      <c r="CX175" s="191">
        <v>0</v>
      </c>
      <c r="CY175" s="191">
        <v>0</v>
      </c>
      <c r="CZ175" s="191">
        <v>0</v>
      </c>
      <c r="DA175" s="191">
        <v>0.87</v>
      </c>
      <c r="DB175" s="191">
        <v>4.87</v>
      </c>
      <c r="DC175" s="191">
        <v>0</v>
      </c>
      <c r="DD175" s="191">
        <v>0</v>
      </c>
      <c r="DE175" s="191">
        <v>0</v>
      </c>
      <c r="DF175" s="191">
        <v>0</v>
      </c>
      <c r="DG175" s="191">
        <v>0</v>
      </c>
      <c r="DH175" s="191">
        <v>0</v>
      </c>
      <c r="DI175" s="191">
        <v>25.48</v>
      </c>
      <c r="DJ175" s="191">
        <v>0</v>
      </c>
      <c r="DK175" s="191">
        <v>0</v>
      </c>
      <c r="DL175" s="191">
        <v>0</v>
      </c>
      <c r="DM175" s="191">
        <v>0</v>
      </c>
      <c r="DN175" s="191">
        <v>0</v>
      </c>
      <c r="DO175" s="191">
        <v>0</v>
      </c>
      <c r="DP175" s="191">
        <v>0</v>
      </c>
      <c r="DQ175" s="191">
        <v>0</v>
      </c>
      <c r="DR175" s="191">
        <v>0</v>
      </c>
      <c r="DS175" s="191">
        <v>0</v>
      </c>
      <c r="DT175" s="191">
        <v>0</v>
      </c>
      <c r="DU175" s="191">
        <v>0</v>
      </c>
      <c r="DV175" s="191">
        <v>0</v>
      </c>
      <c r="DW175" s="191">
        <v>0.89</v>
      </c>
      <c r="DX175" s="191">
        <v>6.55</v>
      </c>
      <c r="DY175" s="200">
        <v>3.91</v>
      </c>
      <c r="DZ175" s="200">
        <v>1.38</v>
      </c>
      <c r="EA175" s="191">
        <v>14.73003435582822</v>
      </c>
      <c r="EB175" s="191">
        <v>0</v>
      </c>
      <c r="EC175" s="191">
        <v>3.1063862100387274</v>
      </c>
    </row>
    <row r="176" spans="3:133" x14ac:dyDescent="0.2">
      <c r="C176" s="110">
        <v>172</v>
      </c>
      <c r="D176" s="109">
        <v>0</v>
      </c>
      <c r="E176" s="109">
        <v>0</v>
      </c>
      <c r="F176" s="109">
        <v>0</v>
      </c>
      <c r="G176" s="109">
        <v>0.95</v>
      </c>
      <c r="H176" s="109">
        <v>0</v>
      </c>
      <c r="I176" s="109">
        <v>0</v>
      </c>
      <c r="J176" s="109">
        <v>0</v>
      </c>
      <c r="K176" s="109">
        <v>0</v>
      </c>
      <c r="L176" s="109">
        <v>0</v>
      </c>
      <c r="M176" s="109">
        <v>0</v>
      </c>
      <c r="N176" s="109">
        <v>0</v>
      </c>
      <c r="O176" s="109">
        <v>0</v>
      </c>
      <c r="P176" s="109">
        <v>0.87</v>
      </c>
      <c r="Q176" s="109">
        <v>4.87</v>
      </c>
      <c r="R176" s="109">
        <v>0</v>
      </c>
      <c r="S176" s="109">
        <v>0</v>
      </c>
      <c r="T176" s="109">
        <v>0</v>
      </c>
      <c r="U176" s="109">
        <v>0</v>
      </c>
      <c r="V176" s="109">
        <v>0</v>
      </c>
      <c r="W176" s="109">
        <v>0</v>
      </c>
      <c r="X176" s="109">
        <v>25.48</v>
      </c>
      <c r="Y176" s="109">
        <v>0</v>
      </c>
      <c r="Z176" s="109">
        <v>0</v>
      </c>
      <c r="AA176" s="109">
        <v>0</v>
      </c>
      <c r="AB176" s="109">
        <v>0</v>
      </c>
      <c r="AC176" s="109">
        <v>0</v>
      </c>
      <c r="AD176" s="109">
        <v>0</v>
      </c>
      <c r="AE176" s="109">
        <v>0</v>
      </c>
      <c r="AF176" s="109">
        <v>0</v>
      </c>
      <c r="AG176" s="109">
        <v>0</v>
      </c>
      <c r="AH176" s="109">
        <v>0</v>
      </c>
      <c r="AI176" s="109">
        <v>0</v>
      </c>
      <c r="AJ176" s="109">
        <v>0</v>
      </c>
      <c r="AK176" s="109">
        <v>0</v>
      </c>
      <c r="AL176" s="109">
        <v>0.89</v>
      </c>
      <c r="AM176" s="109">
        <v>6.55</v>
      </c>
      <c r="AN176" s="109">
        <v>3.91</v>
      </c>
      <c r="AO176" s="109">
        <v>1.38</v>
      </c>
      <c r="AP176" s="109">
        <v>14.73003435582822</v>
      </c>
      <c r="AQ176" s="109">
        <v>0</v>
      </c>
      <c r="AR176" s="185">
        <v>3.1063862100387274</v>
      </c>
      <c r="AS176" s="109"/>
      <c r="AT176" s="184">
        <v>172</v>
      </c>
      <c r="AU176" s="109">
        <f>CO176*POLICY!$K173</f>
        <v>0</v>
      </c>
      <c r="AV176" s="109">
        <f>CP176*POLICY!$K173</f>
        <v>0</v>
      </c>
      <c r="AW176" s="109">
        <f>CQ176*POLICY!$K173</f>
        <v>0</v>
      </c>
      <c r="AX176" s="109">
        <f>CR176*POLICY!$K173</f>
        <v>0.95</v>
      </c>
      <c r="AY176" s="109">
        <f>CS176*POLICY!$K173</f>
        <v>0</v>
      </c>
      <c r="AZ176" s="109">
        <f>CT176*POLICY!$K173</f>
        <v>0</v>
      </c>
      <c r="BA176" s="109">
        <f>CU176*POLICY!$K173</f>
        <v>0</v>
      </c>
      <c r="BB176" s="109">
        <f>CV176*POLICY!$K173</f>
        <v>0</v>
      </c>
      <c r="BC176" s="109">
        <f>CW176*POLICY!$K173</f>
        <v>0</v>
      </c>
      <c r="BD176" s="109">
        <f>CX176*POLICY!$K173</f>
        <v>0</v>
      </c>
      <c r="BE176" s="109">
        <f>CY176*POLICY!$K173</f>
        <v>0</v>
      </c>
      <c r="BF176" s="109">
        <f>CZ176*POLICY!$K173</f>
        <v>0</v>
      </c>
      <c r="BG176" s="109">
        <f>DA176*POLICY!$K173</f>
        <v>0.87</v>
      </c>
      <c r="BH176" s="109">
        <f>DB176*POLICY!$K173</f>
        <v>4.87</v>
      </c>
      <c r="BI176" s="109">
        <f>DC176*POLICY!$K173</f>
        <v>0</v>
      </c>
      <c r="BJ176" s="109">
        <f>DD176*POLICY!$K173</f>
        <v>0</v>
      </c>
      <c r="BK176" s="109">
        <f>DE176*POLICY!$K173</f>
        <v>0</v>
      </c>
      <c r="BL176" s="109">
        <f>DF176*POLICY!$K173</f>
        <v>0</v>
      </c>
      <c r="BM176" s="109">
        <f>DG176*POLICY!$K173</f>
        <v>0</v>
      </c>
      <c r="BN176" s="109">
        <f>DH176*POLICY!$K173</f>
        <v>0</v>
      </c>
      <c r="BO176" s="109">
        <f>DI176*POLICY!$K173</f>
        <v>25.48</v>
      </c>
      <c r="BP176" s="109">
        <f>DJ176*POLICY!$K173</f>
        <v>0</v>
      </c>
      <c r="BQ176" s="109">
        <f>DK176*POLICY!$K173</f>
        <v>0</v>
      </c>
      <c r="BR176" s="109">
        <f>DL176*POLICY!$K173</f>
        <v>0</v>
      </c>
      <c r="BS176" s="109">
        <f>DM176*POLICY!$K173</f>
        <v>0</v>
      </c>
      <c r="BT176" s="109">
        <f>DN176*POLICY!$K173</f>
        <v>0</v>
      </c>
      <c r="BU176" s="109">
        <f>DO176*POLICY!$K173</f>
        <v>0</v>
      </c>
      <c r="BV176" s="109">
        <f>DP176*POLICY!$K173</f>
        <v>0</v>
      </c>
      <c r="BW176" s="109">
        <f>DQ176*POLICY!$K173</f>
        <v>0</v>
      </c>
      <c r="BX176" s="109">
        <f>DR176*POLICY!$K173</f>
        <v>0</v>
      </c>
      <c r="BY176" s="109">
        <f>DS176*POLICY!$K173</f>
        <v>0</v>
      </c>
      <c r="BZ176" s="109">
        <f>DT176*POLICY!$K173</f>
        <v>0</v>
      </c>
      <c r="CA176" s="109">
        <f>DU176*POLICY!$K173</f>
        <v>0</v>
      </c>
      <c r="CB176" s="109">
        <f>DV176*POLICY!$K173</f>
        <v>0</v>
      </c>
      <c r="CC176" s="109">
        <f>DW176*POLICY!$K173</f>
        <v>0.89</v>
      </c>
      <c r="CD176" s="109">
        <f>DX176*POLICY!$K173</f>
        <v>6.55</v>
      </c>
      <c r="CE176" s="109">
        <f>DY176*POLICY!$K173</f>
        <v>3.91</v>
      </c>
      <c r="CF176" s="109">
        <f>DZ176*POLICY!$K173</f>
        <v>1.38</v>
      </c>
      <c r="CG176" s="109">
        <f>EA176*POLICY!$K173</f>
        <v>14.73003435582822</v>
      </c>
      <c r="CH176" s="109">
        <f>EB176*POLICY!$K173</f>
        <v>0</v>
      </c>
      <c r="CI176" s="185">
        <f>EC176*POLICY!$K173</f>
        <v>3.1063862100387274</v>
      </c>
      <c r="CJ176" s="109"/>
      <c r="CK176" s="80" t="s">
        <v>393</v>
      </c>
      <c r="CL176" s="80" t="s">
        <v>188</v>
      </c>
      <c r="CM176" s="249">
        <v>21</v>
      </c>
      <c r="CN176" s="23">
        <v>172</v>
      </c>
      <c r="CO176" s="191">
        <v>0</v>
      </c>
      <c r="CP176" s="191">
        <v>0</v>
      </c>
      <c r="CQ176" s="191">
        <v>0</v>
      </c>
      <c r="CR176" s="191">
        <v>0.95</v>
      </c>
      <c r="CS176" s="191">
        <v>0</v>
      </c>
      <c r="CT176" s="191">
        <v>0</v>
      </c>
      <c r="CU176" s="191">
        <v>0</v>
      </c>
      <c r="CV176" s="191">
        <v>0</v>
      </c>
      <c r="CW176" s="191">
        <v>0</v>
      </c>
      <c r="CX176" s="191">
        <v>0</v>
      </c>
      <c r="CY176" s="191">
        <v>0</v>
      </c>
      <c r="CZ176" s="191">
        <v>0</v>
      </c>
      <c r="DA176" s="191">
        <v>0.87</v>
      </c>
      <c r="DB176" s="191">
        <v>4.87</v>
      </c>
      <c r="DC176" s="191">
        <v>0</v>
      </c>
      <c r="DD176" s="191">
        <v>0</v>
      </c>
      <c r="DE176" s="191">
        <v>0</v>
      </c>
      <c r="DF176" s="191">
        <v>0</v>
      </c>
      <c r="DG176" s="191">
        <v>0</v>
      </c>
      <c r="DH176" s="191">
        <v>0</v>
      </c>
      <c r="DI176" s="191">
        <v>25.48</v>
      </c>
      <c r="DJ176" s="191">
        <v>0</v>
      </c>
      <c r="DK176" s="191">
        <v>0</v>
      </c>
      <c r="DL176" s="191">
        <v>0</v>
      </c>
      <c r="DM176" s="191">
        <v>0</v>
      </c>
      <c r="DN176" s="191">
        <v>0</v>
      </c>
      <c r="DO176" s="191">
        <v>0</v>
      </c>
      <c r="DP176" s="191">
        <v>0</v>
      </c>
      <c r="DQ176" s="191">
        <v>0</v>
      </c>
      <c r="DR176" s="191">
        <v>0</v>
      </c>
      <c r="DS176" s="191">
        <v>0</v>
      </c>
      <c r="DT176" s="191">
        <v>0</v>
      </c>
      <c r="DU176" s="191">
        <v>0</v>
      </c>
      <c r="DV176" s="191">
        <v>0</v>
      </c>
      <c r="DW176" s="191">
        <v>0.89</v>
      </c>
      <c r="DX176" s="191">
        <v>6.55</v>
      </c>
      <c r="DY176" s="200">
        <v>3.91</v>
      </c>
      <c r="DZ176" s="200">
        <v>1.38</v>
      </c>
      <c r="EA176" s="191">
        <v>14.73003435582822</v>
      </c>
      <c r="EB176" s="191">
        <v>0</v>
      </c>
      <c r="EC176" s="191">
        <v>3.1063862100387274</v>
      </c>
    </row>
    <row r="177" spans="1:133" x14ac:dyDescent="0.2">
      <c r="C177" s="110">
        <v>173</v>
      </c>
      <c r="D177" s="109">
        <v>0</v>
      </c>
      <c r="E177" s="109">
        <v>0</v>
      </c>
      <c r="F177" s="109">
        <v>0</v>
      </c>
      <c r="G177" s="109">
        <v>0.95</v>
      </c>
      <c r="H177" s="109">
        <v>0</v>
      </c>
      <c r="I177" s="109">
        <v>0</v>
      </c>
      <c r="J177" s="109">
        <v>0</v>
      </c>
      <c r="K177" s="109">
        <v>0</v>
      </c>
      <c r="L177" s="109">
        <v>0</v>
      </c>
      <c r="M177" s="109">
        <v>0</v>
      </c>
      <c r="N177" s="109">
        <v>0</v>
      </c>
      <c r="O177" s="109">
        <v>0</v>
      </c>
      <c r="P177" s="109">
        <v>0.98</v>
      </c>
      <c r="Q177" s="109">
        <v>4.01</v>
      </c>
      <c r="R177" s="109">
        <v>0</v>
      </c>
      <c r="S177" s="109">
        <v>0</v>
      </c>
      <c r="T177" s="109">
        <v>0</v>
      </c>
      <c r="U177" s="109">
        <v>0</v>
      </c>
      <c r="V177" s="109">
        <v>0</v>
      </c>
      <c r="W177" s="109">
        <v>0</v>
      </c>
      <c r="X177" s="109">
        <v>16.43</v>
      </c>
      <c r="Y177" s="109">
        <v>0</v>
      </c>
      <c r="Z177" s="109">
        <v>0</v>
      </c>
      <c r="AA177" s="109">
        <v>0</v>
      </c>
      <c r="AB177" s="109">
        <v>0</v>
      </c>
      <c r="AC177" s="109">
        <v>0</v>
      </c>
      <c r="AD177" s="109">
        <v>0</v>
      </c>
      <c r="AE177" s="109">
        <v>0</v>
      </c>
      <c r="AF177" s="109">
        <v>0</v>
      </c>
      <c r="AG177" s="109">
        <v>0</v>
      </c>
      <c r="AH177" s="109">
        <v>0</v>
      </c>
      <c r="AI177" s="109">
        <v>0</v>
      </c>
      <c r="AJ177" s="109">
        <v>0</v>
      </c>
      <c r="AK177" s="109">
        <v>0</v>
      </c>
      <c r="AL177" s="109">
        <v>0.95</v>
      </c>
      <c r="AM177" s="109">
        <v>1.96</v>
      </c>
      <c r="AN177" s="109">
        <v>3.91</v>
      </c>
      <c r="AO177" s="109">
        <v>1.38</v>
      </c>
      <c r="AP177" s="109">
        <v>13.33651168109736</v>
      </c>
      <c r="AQ177" s="109">
        <v>0</v>
      </c>
      <c r="AR177" s="185">
        <v>3.1063862100387274</v>
      </c>
      <c r="AS177" s="109"/>
      <c r="AT177" s="184">
        <v>173</v>
      </c>
      <c r="AU177" s="109">
        <f>CO177*POLICY!$K174</f>
        <v>0</v>
      </c>
      <c r="AV177" s="109">
        <f>CP177*POLICY!$K174</f>
        <v>0</v>
      </c>
      <c r="AW177" s="109">
        <f>CQ177*POLICY!$K174</f>
        <v>0</v>
      </c>
      <c r="AX177" s="109">
        <f>CR177*POLICY!$K174</f>
        <v>0.95</v>
      </c>
      <c r="AY177" s="109">
        <f>CS177*POLICY!$K174</f>
        <v>0</v>
      </c>
      <c r="AZ177" s="109">
        <f>CT177*POLICY!$K174</f>
        <v>0</v>
      </c>
      <c r="BA177" s="109">
        <f>CU177*POLICY!$K174</f>
        <v>0</v>
      </c>
      <c r="BB177" s="109">
        <f>CV177*POLICY!$K174</f>
        <v>0</v>
      </c>
      <c r="BC177" s="109">
        <f>CW177*POLICY!$K174</f>
        <v>0</v>
      </c>
      <c r="BD177" s="109">
        <f>CX177*POLICY!$K174</f>
        <v>0</v>
      </c>
      <c r="BE177" s="109">
        <f>CY177*POLICY!$K174</f>
        <v>0</v>
      </c>
      <c r="BF177" s="109">
        <f>CZ177*POLICY!$K174</f>
        <v>0</v>
      </c>
      <c r="BG177" s="109">
        <f>DA177*POLICY!$K174</f>
        <v>0.98</v>
      </c>
      <c r="BH177" s="109">
        <f>DB177*POLICY!$K174</f>
        <v>4.01</v>
      </c>
      <c r="BI177" s="109">
        <f>DC177*POLICY!$K174</f>
        <v>0</v>
      </c>
      <c r="BJ177" s="109">
        <f>DD177*POLICY!$K174</f>
        <v>0</v>
      </c>
      <c r="BK177" s="109">
        <f>DE177*POLICY!$K174</f>
        <v>0</v>
      </c>
      <c r="BL177" s="109">
        <f>DF177*POLICY!$K174</f>
        <v>0</v>
      </c>
      <c r="BM177" s="109">
        <f>DG177*POLICY!$K174</f>
        <v>0</v>
      </c>
      <c r="BN177" s="109">
        <f>DH177*POLICY!$K174</f>
        <v>0</v>
      </c>
      <c r="BO177" s="109">
        <f>DI177*POLICY!$K174</f>
        <v>16.43</v>
      </c>
      <c r="BP177" s="109">
        <f>DJ177*POLICY!$K174</f>
        <v>0</v>
      </c>
      <c r="BQ177" s="109">
        <f>DK177*POLICY!$K174</f>
        <v>0</v>
      </c>
      <c r="BR177" s="109">
        <f>DL177*POLICY!$K174</f>
        <v>0</v>
      </c>
      <c r="BS177" s="109">
        <f>DM177*POLICY!$K174</f>
        <v>0</v>
      </c>
      <c r="BT177" s="109">
        <f>DN177*POLICY!$K174</f>
        <v>0</v>
      </c>
      <c r="BU177" s="109">
        <f>DO177*POLICY!$K174</f>
        <v>0</v>
      </c>
      <c r="BV177" s="109">
        <f>DP177*POLICY!$K174</f>
        <v>0</v>
      </c>
      <c r="BW177" s="109">
        <f>DQ177*POLICY!$K174</f>
        <v>0</v>
      </c>
      <c r="BX177" s="109">
        <f>DR177*POLICY!$K174</f>
        <v>0</v>
      </c>
      <c r="BY177" s="109">
        <f>DS177*POLICY!$K174</f>
        <v>0</v>
      </c>
      <c r="BZ177" s="109">
        <f>DT177*POLICY!$K174</f>
        <v>0</v>
      </c>
      <c r="CA177" s="109">
        <f>DU177*POLICY!$K174</f>
        <v>0</v>
      </c>
      <c r="CB177" s="109">
        <f>DV177*POLICY!$K174</f>
        <v>0</v>
      </c>
      <c r="CC177" s="109">
        <f>DW177*POLICY!$K174</f>
        <v>0.95</v>
      </c>
      <c r="CD177" s="109">
        <f>DX177*POLICY!$K174</f>
        <v>1.96</v>
      </c>
      <c r="CE177" s="109">
        <f>DY177*POLICY!$K174</f>
        <v>3.91</v>
      </c>
      <c r="CF177" s="109">
        <f>DZ177*POLICY!$K174</f>
        <v>1.38</v>
      </c>
      <c r="CG177" s="109">
        <f>EA177*POLICY!$K174</f>
        <v>13.33651168109736</v>
      </c>
      <c r="CH177" s="109">
        <f>EB177*POLICY!$K174</f>
        <v>0</v>
      </c>
      <c r="CI177" s="185">
        <f>EC177*POLICY!$K174</f>
        <v>3.1063862100387274</v>
      </c>
      <c r="CJ177" s="109"/>
      <c r="CK177" s="14" t="s">
        <v>362</v>
      </c>
      <c r="CL177" s="14" t="s">
        <v>191</v>
      </c>
      <c r="CM177" s="249">
        <v>21</v>
      </c>
      <c r="CN177" s="23">
        <v>173</v>
      </c>
      <c r="CO177" s="191">
        <v>0</v>
      </c>
      <c r="CP177" s="191">
        <v>0</v>
      </c>
      <c r="CQ177" s="191">
        <v>0</v>
      </c>
      <c r="CR177" s="191">
        <v>0.95</v>
      </c>
      <c r="CS177" s="191">
        <v>0</v>
      </c>
      <c r="CT177" s="191">
        <v>0</v>
      </c>
      <c r="CU177" s="191">
        <v>0</v>
      </c>
      <c r="CV177" s="191">
        <v>0</v>
      </c>
      <c r="CW177" s="191">
        <v>0</v>
      </c>
      <c r="CX177" s="191">
        <v>0</v>
      </c>
      <c r="CY177" s="191">
        <v>0</v>
      </c>
      <c r="CZ177" s="191">
        <v>0</v>
      </c>
      <c r="DA177" s="191">
        <v>0.98</v>
      </c>
      <c r="DB177" s="191">
        <v>4.01</v>
      </c>
      <c r="DC177" s="191">
        <v>0</v>
      </c>
      <c r="DD177" s="191">
        <v>0</v>
      </c>
      <c r="DE177" s="191">
        <v>0</v>
      </c>
      <c r="DF177" s="191">
        <v>0</v>
      </c>
      <c r="DG177" s="191">
        <v>0</v>
      </c>
      <c r="DH177" s="191">
        <v>0</v>
      </c>
      <c r="DI177" s="191">
        <v>16.43</v>
      </c>
      <c r="DJ177" s="191">
        <v>0</v>
      </c>
      <c r="DK177" s="191">
        <v>0</v>
      </c>
      <c r="DL177" s="191">
        <v>0</v>
      </c>
      <c r="DM177" s="191">
        <v>0</v>
      </c>
      <c r="DN177" s="191">
        <v>0</v>
      </c>
      <c r="DO177" s="191">
        <v>0</v>
      </c>
      <c r="DP177" s="191">
        <v>0</v>
      </c>
      <c r="DQ177" s="191">
        <v>0</v>
      </c>
      <c r="DR177" s="191">
        <v>0</v>
      </c>
      <c r="DS177" s="191">
        <v>0</v>
      </c>
      <c r="DT177" s="191">
        <v>0</v>
      </c>
      <c r="DU177" s="191">
        <v>0</v>
      </c>
      <c r="DV177" s="191">
        <v>0</v>
      </c>
      <c r="DW177" s="191">
        <v>0.95</v>
      </c>
      <c r="DX177" s="191">
        <v>1.96</v>
      </c>
      <c r="DY177" s="200">
        <v>3.91</v>
      </c>
      <c r="DZ177" s="200">
        <v>1.38</v>
      </c>
      <c r="EA177" s="191">
        <v>13.33651168109736</v>
      </c>
      <c r="EB177" s="191">
        <v>0</v>
      </c>
      <c r="EC177" s="191">
        <v>3.1063862100387274</v>
      </c>
    </row>
    <row r="178" spans="1:133" x14ac:dyDescent="0.2">
      <c r="C178" s="110">
        <v>174</v>
      </c>
      <c r="D178" s="109">
        <v>0</v>
      </c>
      <c r="E178" s="109">
        <v>0</v>
      </c>
      <c r="F178" s="109">
        <v>0</v>
      </c>
      <c r="G178" s="109">
        <v>0.95</v>
      </c>
      <c r="H178" s="109">
        <v>0</v>
      </c>
      <c r="I178" s="109">
        <v>0</v>
      </c>
      <c r="J178" s="109">
        <v>0</v>
      </c>
      <c r="K178" s="109">
        <v>0</v>
      </c>
      <c r="L178" s="109">
        <v>0</v>
      </c>
      <c r="M178" s="109">
        <v>0</v>
      </c>
      <c r="N178" s="109">
        <v>0</v>
      </c>
      <c r="O178" s="109">
        <v>0</v>
      </c>
      <c r="P178" s="109">
        <v>0.98</v>
      </c>
      <c r="Q178" s="109">
        <v>4.01</v>
      </c>
      <c r="R178" s="109">
        <v>0</v>
      </c>
      <c r="S178" s="109">
        <v>0</v>
      </c>
      <c r="T178" s="109">
        <v>0</v>
      </c>
      <c r="U178" s="109">
        <v>0</v>
      </c>
      <c r="V178" s="109">
        <v>0</v>
      </c>
      <c r="W178" s="109">
        <v>0</v>
      </c>
      <c r="X178" s="109">
        <v>16.43</v>
      </c>
      <c r="Y178" s="109">
        <v>0</v>
      </c>
      <c r="Z178" s="109">
        <v>0</v>
      </c>
      <c r="AA178" s="109">
        <v>0</v>
      </c>
      <c r="AB178" s="109">
        <v>0</v>
      </c>
      <c r="AC178" s="109">
        <v>0</v>
      </c>
      <c r="AD178" s="109">
        <v>0</v>
      </c>
      <c r="AE178" s="109">
        <v>0</v>
      </c>
      <c r="AF178" s="109">
        <v>0</v>
      </c>
      <c r="AG178" s="109">
        <v>0</v>
      </c>
      <c r="AH178" s="109">
        <v>0</v>
      </c>
      <c r="AI178" s="109">
        <v>0</v>
      </c>
      <c r="AJ178" s="109">
        <v>0</v>
      </c>
      <c r="AK178" s="109">
        <v>0</v>
      </c>
      <c r="AL178" s="109">
        <v>0.95</v>
      </c>
      <c r="AM178" s="109">
        <v>1.96</v>
      </c>
      <c r="AN178" s="109">
        <v>3.91</v>
      </c>
      <c r="AO178" s="109">
        <v>1.38</v>
      </c>
      <c r="AP178" s="109">
        <v>13.33651168109736</v>
      </c>
      <c r="AQ178" s="109">
        <v>0</v>
      </c>
      <c r="AR178" s="185">
        <v>3.1063862100387274</v>
      </c>
      <c r="AS178" s="109"/>
      <c r="AT178" s="184">
        <v>174</v>
      </c>
      <c r="AU178" s="109">
        <f>CO178*POLICY!$K175</f>
        <v>0</v>
      </c>
      <c r="AV178" s="109">
        <f>CP178*POLICY!$K175</f>
        <v>0</v>
      </c>
      <c r="AW178" s="109">
        <f>CQ178*POLICY!$K175</f>
        <v>0</v>
      </c>
      <c r="AX178" s="109">
        <f>CR178*POLICY!$K175</f>
        <v>0.95</v>
      </c>
      <c r="AY178" s="109">
        <f>CS178*POLICY!$K175</f>
        <v>0</v>
      </c>
      <c r="AZ178" s="109">
        <f>CT178*POLICY!$K175</f>
        <v>0</v>
      </c>
      <c r="BA178" s="109">
        <f>CU178*POLICY!$K175</f>
        <v>0</v>
      </c>
      <c r="BB178" s="109">
        <f>CV178*POLICY!$K175</f>
        <v>0</v>
      </c>
      <c r="BC178" s="109">
        <f>CW178*POLICY!$K175</f>
        <v>0</v>
      </c>
      <c r="BD178" s="109">
        <f>CX178*POLICY!$K175</f>
        <v>0</v>
      </c>
      <c r="BE178" s="109">
        <f>CY178*POLICY!$K175</f>
        <v>0</v>
      </c>
      <c r="BF178" s="109">
        <f>CZ178*POLICY!$K175</f>
        <v>0</v>
      </c>
      <c r="BG178" s="109">
        <f>DA178*POLICY!$K175</f>
        <v>0.98</v>
      </c>
      <c r="BH178" s="109">
        <f>DB178*POLICY!$K175</f>
        <v>4.01</v>
      </c>
      <c r="BI178" s="109">
        <f>DC178*POLICY!$K175</f>
        <v>0</v>
      </c>
      <c r="BJ178" s="109">
        <f>DD178*POLICY!$K175</f>
        <v>0</v>
      </c>
      <c r="BK178" s="109">
        <f>DE178*POLICY!$K175</f>
        <v>0</v>
      </c>
      <c r="BL178" s="109">
        <f>DF178*POLICY!$K175</f>
        <v>0</v>
      </c>
      <c r="BM178" s="109">
        <f>DG178*POLICY!$K175</f>
        <v>0</v>
      </c>
      <c r="BN178" s="109">
        <f>DH178*POLICY!$K175</f>
        <v>0</v>
      </c>
      <c r="BO178" s="109">
        <f>DI178*POLICY!$K175</f>
        <v>16.43</v>
      </c>
      <c r="BP178" s="109">
        <f>DJ178*POLICY!$K175</f>
        <v>0</v>
      </c>
      <c r="BQ178" s="109">
        <f>DK178*POLICY!$K175</f>
        <v>0</v>
      </c>
      <c r="BR178" s="109">
        <f>DL178*POLICY!$K175</f>
        <v>0</v>
      </c>
      <c r="BS178" s="109">
        <f>DM178*POLICY!$K175</f>
        <v>0</v>
      </c>
      <c r="BT178" s="109">
        <f>DN178*POLICY!$K175</f>
        <v>0</v>
      </c>
      <c r="BU178" s="109">
        <f>DO178*POLICY!$K175</f>
        <v>0</v>
      </c>
      <c r="BV178" s="109">
        <f>DP178*POLICY!$K175</f>
        <v>0</v>
      </c>
      <c r="BW178" s="109">
        <f>DQ178*POLICY!$K175</f>
        <v>0</v>
      </c>
      <c r="BX178" s="109">
        <f>DR178*POLICY!$K175</f>
        <v>0</v>
      </c>
      <c r="BY178" s="109">
        <f>DS178*POLICY!$K175</f>
        <v>0</v>
      </c>
      <c r="BZ178" s="109">
        <f>DT178*POLICY!$K175</f>
        <v>0</v>
      </c>
      <c r="CA178" s="109">
        <f>DU178*POLICY!$K175</f>
        <v>0</v>
      </c>
      <c r="CB178" s="109">
        <f>DV178*POLICY!$K175</f>
        <v>0</v>
      </c>
      <c r="CC178" s="109">
        <f>DW178*POLICY!$K175</f>
        <v>0.95</v>
      </c>
      <c r="CD178" s="109">
        <f>DX178*POLICY!$K175</f>
        <v>1.96</v>
      </c>
      <c r="CE178" s="109">
        <f>DY178*POLICY!$K175</f>
        <v>3.91</v>
      </c>
      <c r="CF178" s="109">
        <f>DZ178*POLICY!$K175</f>
        <v>1.38</v>
      </c>
      <c r="CG178" s="109">
        <f>EA178*POLICY!$K175</f>
        <v>13.33651168109736</v>
      </c>
      <c r="CH178" s="109">
        <f>EB178*POLICY!$K175</f>
        <v>0</v>
      </c>
      <c r="CI178" s="185">
        <f>EC178*POLICY!$K175</f>
        <v>3.1063862100387274</v>
      </c>
      <c r="CJ178" s="109"/>
      <c r="CK178" s="14" t="s">
        <v>391</v>
      </c>
      <c r="CL178" s="14" t="s">
        <v>191</v>
      </c>
      <c r="CM178" s="249">
        <v>21</v>
      </c>
      <c r="CN178" s="23">
        <v>174</v>
      </c>
      <c r="CO178" s="191">
        <v>0</v>
      </c>
      <c r="CP178" s="191">
        <v>0</v>
      </c>
      <c r="CQ178" s="191">
        <v>0</v>
      </c>
      <c r="CR178" s="191">
        <v>0.95</v>
      </c>
      <c r="CS178" s="191">
        <v>0</v>
      </c>
      <c r="CT178" s="191">
        <v>0</v>
      </c>
      <c r="CU178" s="191">
        <v>0</v>
      </c>
      <c r="CV178" s="191">
        <v>0</v>
      </c>
      <c r="CW178" s="191">
        <v>0</v>
      </c>
      <c r="CX178" s="191">
        <v>0</v>
      </c>
      <c r="CY178" s="191">
        <v>0</v>
      </c>
      <c r="CZ178" s="191">
        <v>0</v>
      </c>
      <c r="DA178" s="191">
        <v>0.98</v>
      </c>
      <c r="DB178" s="191">
        <v>4.01</v>
      </c>
      <c r="DC178" s="191">
        <v>0</v>
      </c>
      <c r="DD178" s="191">
        <v>0</v>
      </c>
      <c r="DE178" s="191">
        <v>0</v>
      </c>
      <c r="DF178" s="191">
        <v>0</v>
      </c>
      <c r="DG178" s="191">
        <v>0</v>
      </c>
      <c r="DH178" s="191">
        <v>0</v>
      </c>
      <c r="DI178" s="191">
        <v>16.43</v>
      </c>
      <c r="DJ178" s="191">
        <v>0</v>
      </c>
      <c r="DK178" s="191">
        <v>0</v>
      </c>
      <c r="DL178" s="191">
        <v>0</v>
      </c>
      <c r="DM178" s="191">
        <v>0</v>
      </c>
      <c r="DN178" s="191">
        <v>0</v>
      </c>
      <c r="DO178" s="191">
        <v>0</v>
      </c>
      <c r="DP178" s="191">
        <v>0</v>
      </c>
      <c r="DQ178" s="191">
        <v>0</v>
      </c>
      <c r="DR178" s="191">
        <v>0</v>
      </c>
      <c r="DS178" s="191">
        <v>0</v>
      </c>
      <c r="DT178" s="191">
        <v>0</v>
      </c>
      <c r="DU178" s="191">
        <v>0</v>
      </c>
      <c r="DV178" s="191">
        <v>0</v>
      </c>
      <c r="DW178" s="191">
        <v>0.95</v>
      </c>
      <c r="DX178" s="191">
        <v>1.96</v>
      </c>
      <c r="DY178" s="200">
        <v>3.91</v>
      </c>
      <c r="DZ178" s="200">
        <v>1.38</v>
      </c>
      <c r="EA178" s="191">
        <v>13.33651168109736</v>
      </c>
      <c r="EB178" s="191">
        <v>0</v>
      </c>
      <c r="EC178" s="191">
        <v>3.1063862100387274</v>
      </c>
    </row>
    <row r="179" spans="1:133" x14ac:dyDescent="0.2">
      <c r="C179" s="110">
        <v>175</v>
      </c>
      <c r="D179" s="109">
        <v>0</v>
      </c>
      <c r="E179" s="109">
        <v>0</v>
      </c>
      <c r="F179" s="109">
        <v>0</v>
      </c>
      <c r="G179" s="109">
        <v>0.95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0.98</v>
      </c>
      <c r="Q179" s="109">
        <v>4.01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16.43</v>
      </c>
      <c r="Y179" s="109">
        <v>0</v>
      </c>
      <c r="Z179" s="109">
        <v>0</v>
      </c>
      <c r="AA179" s="109">
        <v>0</v>
      </c>
      <c r="AB179" s="109">
        <v>0</v>
      </c>
      <c r="AC179" s="109">
        <v>0</v>
      </c>
      <c r="AD179" s="109">
        <v>0</v>
      </c>
      <c r="AE179" s="109">
        <v>0</v>
      </c>
      <c r="AF179" s="109">
        <v>0</v>
      </c>
      <c r="AG179" s="109">
        <v>0</v>
      </c>
      <c r="AH179" s="109">
        <v>0</v>
      </c>
      <c r="AI179" s="109">
        <v>0</v>
      </c>
      <c r="AJ179" s="109">
        <v>0</v>
      </c>
      <c r="AK179" s="109">
        <v>0</v>
      </c>
      <c r="AL179" s="109">
        <v>0.95</v>
      </c>
      <c r="AM179" s="109">
        <v>1.96</v>
      </c>
      <c r="AN179" s="109">
        <v>3.91</v>
      </c>
      <c r="AO179" s="109">
        <v>1.38</v>
      </c>
      <c r="AP179" s="109">
        <v>13.33651168109736</v>
      </c>
      <c r="AQ179" s="109">
        <v>0</v>
      </c>
      <c r="AR179" s="185">
        <v>3.1063862100387274</v>
      </c>
      <c r="AS179" s="109"/>
      <c r="AT179" s="184">
        <v>175</v>
      </c>
      <c r="AU179" s="109">
        <f>CO179*POLICY!$K176</f>
        <v>0</v>
      </c>
      <c r="AV179" s="109">
        <f>CP179*POLICY!$K176</f>
        <v>0</v>
      </c>
      <c r="AW179" s="109">
        <f>CQ179*POLICY!$K176</f>
        <v>0</v>
      </c>
      <c r="AX179" s="109">
        <f>CR179*POLICY!$K176</f>
        <v>0.95</v>
      </c>
      <c r="AY179" s="109">
        <f>CS179*POLICY!$K176</f>
        <v>0</v>
      </c>
      <c r="AZ179" s="109">
        <f>CT179*POLICY!$K176</f>
        <v>0</v>
      </c>
      <c r="BA179" s="109">
        <f>CU179*POLICY!$K176</f>
        <v>0</v>
      </c>
      <c r="BB179" s="109">
        <f>CV179*POLICY!$K176</f>
        <v>0</v>
      </c>
      <c r="BC179" s="109">
        <f>CW179*POLICY!$K176</f>
        <v>0</v>
      </c>
      <c r="BD179" s="109">
        <f>CX179*POLICY!$K176</f>
        <v>0</v>
      </c>
      <c r="BE179" s="109">
        <f>CY179*POLICY!$K176</f>
        <v>0</v>
      </c>
      <c r="BF179" s="109">
        <f>CZ179*POLICY!$K176</f>
        <v>0</v>
      </c>
      <c r="BG179" s="109">
        <f>DA179*POLICY!$K176</f>
        <v>0.98</v>
      </c>
      <c r="BH179" s="109">
        <f>DB179*POLICY!$K176</f>
        <v>4.01</v>
      </c>
      <c r="BI179" s="109">
        <f>DC179*POLICY!$K176</f>
        <v>0</v>
      </c>
      <c r="BJ179" s="109">
        <f>DD179*POLICY!$K176</f>
        <v>0</v>
      </c>
      <c r="BK179" s="109">
        <f>DE179*POLICY!$K176</f>
        <v>0</v>
      </c>
      <c r="BL179" s="109">
        <f>DF179*POLICY!$K176</f>
        <v>0</v>
      </c>
      <c r="BM179" s="109">
        <f>DG179*POLICY!$K176</f>
        <v>0</v>
      </c>
      <c r="BN179" s="109">
        <f>DH179*POLICY!$K176</f>
        <v>0</v>
      </c>
      <c r="BO179" s="109">
        <f>DI179*POLICY!$K176</f>
        <v>16.43</v>
      </c>
      <c r="BP179" s="109">
        <f>DJ179*POLICY!$K176</f>
        <v>0</v>
      </c>
      <c r="BQ179" s="109">
        <f>DK179*POLICY!$K176</f>
        <v>0</v>
      </c>
      <c r="BR179" s="109">
        <f>DL179*POLICY!$K176</f>
        <v>0</v>
      </c>
      <c r="BS179" s="109">
        <f>DM179*POLICY!$K176</f>
        <v>0</v>
      </c>
      <c r="BT179" s="109">
        <f>DN179*POLICY!$K176</f>
        <v>0</v>
      </c>
      <c r="BU179" s="109">
        <f>DO179*POLICY!$K176</f>
        <v>0</v>
      </c>
      <c r="BV179" s="109">
        <f>DP179*POLICY!$K176</f>
        <v>0</v>
      </c>
      <c r="BW179" s="109">
        <f>DQ179*POLICY!$K176</f>
        <v>0</v>
      </c>
      <c r="BX179" s="109">
        <f>DR179*POLICY!$K176</f>
        <v>0</v>
      </c>
      <c r="BY179" s="109">
        <f>DS179*POLICY!$K176</f>
        <v>0</v>
      </c>
      <c r="BZ179" s="109">
        <f>DT179*POLICY!$K176</f>
        <v>0</v>
      </c>
      <c r="CA179" s="109">
        <f>DU179*POLICY!$K176</f>
        <v>0</v>
      </c>
      <c r="CB179" s="109">
        <f>DV179*POLICY!$K176</f>
        <v>0</v>
      </c>
      <c r="CC179" s="109">
        <f>DW179*POLICY!$K176</f>
        <v>0.95</v>
      </c>
      <c r="CD179" s="109">
        <f>DX179*POLICY!$K176</f>
        <v>1.96</v>
      </c>
      <c r="CE179" s="109">
        <f>DY179*POLICY!$K176</f>
        <v>3.91</v>
      </c>
      <c r="CF179" s="109">
        <f>DZ179*POLICY!$K176</f>
        <v>1.38</v>
      </c>
      <c r="CG179" s="109">
        <f>EA179*POLICY!$K176</f>
        <v>13.33651168109736</v>
      </c>
      <c r="CH179" s="109">
        <f>EB179*POLICY!$K176</f>
        <v>0</v>
      </c>
      <c r="CI179" s="185">
        <f>EC179*POLICY!$K176</f>
        <v>3.1063862100387274</v>
      </c>
      <c r="CJ179" s="109"/>
      <c r="CK179" s="14" t="s">
        <v>393</v>
      </c>
      <c r="CL179" s="14" t="s">
        <v>191</v>
      </c>
      <c r="CM179" s="249">
        <v>21</v>
      </c>
      <c r="CN179" s="23">
        <v>175</v>
      </c>
      <c r="CO179" s="191">
        <v>0</v>
      </c>
      <c r="CP179" s="191">
        <v>0</v>
      </c>
      <c r="CQ179" s="191">
        <v>0</v>
      </c>
      <c r="CR179" s="191">
        <v>0.95</v>
      </c>
      <c r="CS179" s="191">
        <v>0</v>
      </c>
      <c r="CT179" s="191">
        <v>0</v>
      </c>
      <c r="CU179" s="191">
        <v>0</v>
      </c>
      <c r="CV179" s="191">
        <v>0</v>
      </c>
      <c r="CW179" s="191">
        <v>0</v>
      </c>
      <c r="CX179" s="191">
        <v>0</v>
      </c>
      <c r="CY179" s="191">
        <v>0</v>
      </c>
      <c r="CZ179" s="191">
        <v>0</v>
      </c>
      <c r="DA179" s="191">
        <v>0.98</v>
      </c>
      <c r="DB179" s="191">
        <v>4.01</v>
      </c>
      <c r="DC179" s="191">
        <v>0</v>
      </c>
      <c r="DD179" s="191">
        <v>0</v>
      </c>
      <c r="DE179" s="191">
        <v>0</v>
      </c>
      <c r="DF179" s="191">
        <v>0</v>
      </c>
      <c r="DG179" s="191">
        <v>0</v>
      </c>
      <c r="DH179" s="191">
        <v>0</v>
      </c>
      <c r="DI179" s="191">
        <v>16.43</v>
      </c>
      <c r="DJ179" s="191">
        <v>0</v>
      </c>
      <c r="DK179" s="191">
        <v>0</v>
      </c>
      <c r="DL179" s="191">
        <v>0</v>
      </c>
      <c r="DM179" s="191">
        <v>0</v>
      </c>
      <c r="DN179" s="191">
        <v>0</v>
      </c>
      <c r="DO179" s="191">
        <v>0</v>
      </c>
      <c r="DP179" s="191">
        <v>0</v>
      </c>
      <c r="DQ179" s="191">
        <v>0</v>
      </c>
      <c r="DR179" s="191">
        <v>0</v>
      </c>
      <c r="DS179" s="191">
        <v>0</v>
      </c>
      <c r="DT179" s="191">
        <v>0</v>
      </c>
      <c r="DU179" s="191">
        <v>0</v>
      </c>
      <c r="DV179" s="191">
        <v>0</v>
      </c>
      <c r="DW179" s="191">
        <v>0.95</v>
      </c>
      <c r="DX179" s="191">
        <v>1.96</v>
      </c>
      <c r="DY179" s="200">
        <v>3.91</v>
      </c>
      <c r="DZ179" s="200">
        <v>1.38</v>
      </c>
      <c r="EA179" s="191">
        <v>13.33651168109736</v>
      </c>
      <c r="EB179" s="191">
        <v>0</v>
      </c>
      <c r="EC179" s="191">
        <v>3.1063862100387274</v>
      </c>
    </row>
    <row r="180" spans="1:133" x14ac:dyDescent="0.2">
      <c r="C180" s="110">
        <v>176</v>
      </c>
      <c r="D180" s="109">
        <v>0</v>
      </c>
      <c r="E180" s="109">
        <v>0</v>
      </c>
      <c r="F180" s="109">
        <v>0</v>
      </c>
      <c r="G180" s="109">
        <v>0.95</v>
      </c>
      <c r="H180" s="109">
        <v>0</v>
      </c>
      <c r="I180" s="109">
        <v>0</v>
      </c>
      <c r="J180" s="109">
        <v>0</v>
      </c>
      <c r="K180" s="109">
        <v>0</v>
      </c>
      <c r="L180" s="109">
        <v>0</v>
      </c>
      <c r="M180" s="109">
        <v>0</v>
      </c>
      <c r="N180" s="109">
        <v>0</v>
      </c>
      <c r="O180" s="109">
        <v>0</v>
      </c>
      <c r="P180" s="109">
        <v>0.98</v>
      </c>
      <c r="Q180" s="109">
        <v>4.01</v>
      </c>
      <c r="R180" s="109">
        <v>0</v>
      </c>
      <c r="S180" s="109">
        <v>0</v>
      </c>
      <c r="T180" s="109">
        <v>0</v>
      </c>
      <c r="U180" s="109">
        <v>0</v>
      </c>
      <c r="V180" s="109">
        <v>0</v>
      </c>
      <c r="W180" s="109">
        <v>0</v>
      </c>
      <c r="X180" s="109">
        <v>0.95</v>
      </c>
      <c r="Y180" s="109">
        <v>0</v>
      </c>
      <c r="Z180" s="109">
        <v>0</v>
      </c>
      <c r="AA180" s="109">
        <v>0</v>
      </c>
      <c r="AB180" s="109">
        <v>0</v>
      </c>
      <c r="AC180" s="109">
        <v>0</v>
      </c>
      <c r="AD180" s="109">
        <v>0</v>
      </c>
      <c r="AE180" s="109">
        <v>0</v>
      </c>
      <c r="AF180" s="109">
        <v>0</v>
      </c>
      <c r="AG180" s="109">
        <v>0</v>
      </c>
      <c r="AH180" s="109">
        <v>0</v>
      </c>
      <c r="AI180" s="109">
        <v>0</v>
      </c>
      <c r="AJ180" s="109">
        <v>0</v>
      </c>
      <c r="AK180" s="109">
        <v>0</v>
      </c>
      <c r="AL180" s="109">
        <v>0.95</v>
      </c>
      <c r="AM180" s="109">
        <v>1.96</v>
      </c>
      <c r="AN180" s="109">
        <v>3.91</v>
      </c>
      <c r="AO180" s="109">
        <v>1.38</v>
      </c>
      <c r="AP180" s="109">
        <v>13.33651168109736</v>
      </c>
      <c r="AQ180" s="109">
        <v>0</v>
      </c>
      <c r="AR180" s="185">
        <v>3.1063862100387274</v>
      </c>
      <c r="AS180" s="109"/>
      <c r="AT180" s="184">
        <v>176</v>
      </c>
      <c r="AU180" s="109">
        <f>CO180*POLICY!$K177</f>
        <v>0</v>
      </c>
      <c r="AV180" s="109">
        <f>CP180*POLICY!$K177</f>
        <v>0</v>
      </c>
      <c r="AW180" s="109">
        <f>CQ180*POLICY!$K177</f>
        <v>0</v>
      </c>
      <c r="AX180" s="109">
        <f>CR180*POLICY!$K177</f>
        <v>0.95</v>
      </c>
      <c r="AY180" s="109">
        <f>CS180*POLICY!$K177</f>
        <v>0</v>
      </c>
      <c r="AZ180" s="109">
        <f>CT180*POLICY!$K177</f>
        <v>0</v>
      </c>
      <c r="BA180" s="109">
        <f>CU180*POLICY!$K177</f>
        <v>0</v>
      </c>
      <c r="BB180" s="109">
        <f>CV180*POLICY!$K177</f>
        <v>0</v>
      </c>
      <c r="BC180" s="109">
        <f>CW180*POLICY!$K177</f>
        <v>0</v>
      </c>
      <c r="BD180" s="109">
        <f>CX180*POLICY!$K177</f>
        <v>0</v>
      </c>
      <c r="BE180" s="109">
        <f>CY180*POLICY!$K177</f>
        <v>0</v>
      </c>
      <c r="BF180" s="109">
        <f>CZ180*POLICY!$K177</f>
        <v>0</v>
      </c>
      <c r="BG180" s="109">
        <f>DA180*POLICY!$K177</f>
        <v>0.98</v>
      </c>
      <c r="BH180" s="109">
        <f>DB180*POLICY!$K177</f>
        <v>4.01</v>
      </c>
      <c r="BI180" s="109">
        <f>DC180*POLICY!$K177</f>
        <v>0</v>
      </c>
      <c r="BJ180" s="109">
        <f>DD180*POLICY!$K177</f>
        <v>0</v>
      </c>
      <c r="BK180" s="109">
        <f>DE180*POLICY!$K177</f>
        <v>0</v>
      </c>
      <c r="BL180" s="109">
        <f>DF180*POLICY!$K177</f>
        <v>0</v>
      </c>
      <c r="BM180" s="109">
        <f>DG180*POLICY!$K177</f>
        <v>0</v>
      </c>
      <c r="BN180" s="109">
        <f>DH180*POLICY!$K177</f>
        <v>0</v>
      </c>
      <c r="BO180" s="109">
        <f>DI180*POLICY!$K177</f>
        <v>0.95</v>
      </c>
      <c r="BP180" s="109">
        <f>DJ180*POLICY!$K177</f>
        <v>0</v>
      </c>
      <c r="BQ180" s="109">
        <f>DK180*POLICY!$K177</f>
        <v>0</v>
      </c>
      <c r="BR180" s="109">
        <f>DL180*POLICY!$K177</f>
        <v>0</v>
      </c>
      <c r="BS180" s="109">
        <f>DM180*POLICY!$K177</f>
        <v>0</v>
      </c>
      <c r="BT180" s="109">
        <f>DN180*POLICY!$K177</f>
        <v>0</v>
      </c>
      <c r="BU180" s="109">
        <f>DO180*POLICY!$K177</f>
        <v>0</v>
      </c>
      <c r="BV180" s="109">
        <f>DP180*POLICY!$K177</f>
        <v>0</v>
      </c>
      <c r="BW180" s="109">
        <f>DQ180*POLICY!$K177</f>
        <v>0</v>
      </c>
      <c r="BX180" s="109">
        <f>DR180*POLICY!$K177</f>
        <v>0</v>
      </c>
      <c r="BY180" s="109">
        <f>DS180*POLICY!$K177</f>
        <v>0</v>
      </c>
      <c r="BZ180" s="109">
        <f>DT180*POLICY!$K177</f>
        <v>0</v>
      </c>
      <c r="CA180" s="109">
        <f>DU180*POLICY!$K177</f>
        <v>0</v>
      </c>
      <c r="CB180" s="109">
        <f>DV180*POLICY!$K177</f>
        <v>0</v>
      </c>
      <c r="CC180" s="109">
        <f>DW180*POLICY!$K177</f>
        <v>0.95</v>
      </c>
      <c r="CD180" s="109">
        <f>DX180*POLICY!$K177</f>
        <v>1.96</v>
      </c>
      <c r="CE180" s="109">
        <f>DY180*POLICY!$K177</f>
        <v>3.91</v>
      </c>
      <c r="CF180" s="109">
        <f>DZ180*POLICY!$K177</f>
        <v>1.38</v>
      </c>
      <c r="CG180" s="109">
        <f>EA180*POLICY!$K177</f>
        <v>13.33651168109736</v>
      </c>
      <c r="CH180" s="109">
        <f>EB180*POLICY!$K177</f>
        <v>0</v>
      </c>
      <c r="CI180" s="185">
        <f>EC180*POLICY!$K177</f>
        <v>3.1063862100387274</v>
      </c>
      <c r="CJ180" s="109"/>
      <c r="CK180" s="14" t="s">
        <v>366</v>
      </c>
      <c r="CL180" s="14" t="s">
        <v>191</v>
      </c>
      <c r="CM180" s="249">
        <v>21</v>
      </c>
      <c r="CN180" s="23">
        <v>176</v>
      </c>
      <c r="CO180" s="191">
        <v>0</v>
      </c>
      <c r="CP180" s="191">
        <v>0</v>
      </c>
      <c r="CQ180" s="191">
        <v>0</v>
      </c>
      <c r="CR180" s="191">
        <v>0.95</v>
      </c>
      <c r="CS180" s="191">
        <v>0</v>
      </c>
      <c r="CT180" s="191">
        <v>0</v>
      </c>
      <c r="CU180" s="191">
        <v>0</v>
      </c>
      <c r="CV180" s="191">
        <v>0</v>
      </c>
      <c r="CW180" s="191">
        <v>0</v>
      </c>
      <c r="CX180" s="191">
        <v>0</v>
      </c>
      <c r="CY180" s="191">
        <v>0</v>
      </c>
      <c r="CZ180" s="191">
        <v>0</v>
      </c>
      <c r="DA180" s="191">
        <v>0.98</v>
      </c>
      <c r="DB180" s="191">
        <v>4.01</v>
      </c>
      <c r="DC180" s="191">
        <v>0</v>
      </c>
      <c r="DD180" s="191">
        <v>0</v>
      </c>
      <c r="DE180" s="191">
        <v>0</v>
      </c>
      <c r="DF180" s="191">
        <v>0</v>
      </c>
      <c r="DG180" s="191">
        <v>0</v>
      </c>
      <c r="DH180" s="191">
        <v>0</v>
      </c>
      <c r="DI180" s="191">
        <v>0.95</v>
      </c>
      <c r="DJ180" s="191">
        <v>0</v>
      </c>
      <c r="DK180" s="191">
        <v>0</v>
      </c>
      <c r="DL180" s="191">
        <v>0</v>
      </c>
      <c r="DM180" s="191">
        <v>0</v>
      </c>
      <c r="DN180" s="191">
        <v>0</v>
      </c>
      <c r="DO180" s="191">
        <v>0</v>
      </c>
      <c r="DP180" s="191">
        <v>0</v>
      </c>
      <c r="DQ180" s="191">
        <v>0</v>
      </c>
      <c r="DR180" s="191">
        <v>0</v>
      </c>
      <c r="DS180" s="191">
        <v>0</v>
      </c>
      <c r="DT180" s="191">
        <v>0</v>
      </c>
      <c r="DU180" s="191">
        <v>0</v>
      </c>
      <c r="DV180" s="191">
        <v>0</v>
      </c>
      <c r="DW180" s="191">
        <v>0.95</v>
      </c>
      <c r="DX180" s="191">
        <v>1.96</v>
      </c>
      <c r="DY180" s="200">
        <v>3.91</v>
      </c>
      <c r="DZ180" s="200">
        <v>1.38</v>
      </c>
      <c r="EA180" s="191">
        <v>13.33651168109736</v>
      </c>
      <c r="EB180" s="191">
        <v>0</v>
      </c>
      <c r="EC180" s="191">
        <v>3.1063862100387274</v>
      </c>
    </row>
    <row r="181" spans="1:133" x14ac:dyDescent="0.2">
      <c r="C181" s="110">
        <v>177</v>
      </c>
      <c r="D181" s="109">
        <v>0</v>
      </c>
      <c r="E181" s="109">
        <v>0</v>
      </c>
      <c r="F181" s="109">
        <v>0</v>
      </c>
      <c r="G181" s="109">
        <v>0.95</v>
      </c>
      <c r="H181" s="109">
        <v>0</v>
      </c>
      <c r="I181" s="109">
        <v>0</v>
      </c>
      <c r="J181" s="109">
        <v>0</v>
      </c>
      <c r="K181" s="109">
        <v>0</v>
      </c>
      <c r="L181" s="109">
        <v>0</v>
      </c>
      <c r="M181" s="109">
        <v>0</v>
      </c>
      <c r="N181" s="109">
        <v>0</v>
      </c>
      <c r="O181" s="109">
        <v>0</v>
      </c>
      <c r="P181" s="109">
        <v>0.96</v>
      </c>
      <c r="Q181" s="109">
        <v>1.84</v>
      </c>
      <c r="R181" s="109">
        <v>0</v>
      </c>
      <c r="S181" s="109">
        <v>0</v>
      </c>
      <c r="T181" s="109">
        <v>0</v>
      </c>
      <c r="U181" s="109">
        <v>0</v>
      </c>
      <c r="V181" s="109">
        <v>0</v>
      </c>
      <c r="W181" s="109">
        <v>0</v>
      </c>
      <c r="X181" s="109">
        <v>0</v>
      </c>
      <c r="Y181" s="109">
        <v>0</v>
      </c>
      <c r="Z181" s="109">
        <v>0</v>
      </c>
      <c r="AA181" s="109">
        <v>0</v>
      </c>
      <c r="AB181" s="109">
        <v>0</v>
      </c>
      <c r="AC181" s="109">
        <v>0</v>
      </c>
      <c r="AD181" s="109">
        <v>0</v>
      </c>
      <c r="AE181" s="109">
        <v>0</v>
      </c>
      <c r="AF181" s="109">
        <v>0</v>
      </c>
      <c r="AG181" s="109">
        <v>0</v>
      </c>
      <c r="AH181" s="109">
        <v>0</v>
      </c>
      <c r="AI181" s="109">
        <v>0</v>
      </c>
      <c r="AJ181" s="109">
        <v>0</v>
      </c>
      <c r="AK181" s="109">
        <v>0</v>
      </c>
      <c r="AL181" s="109">
        <v>0.9</v>
      </c>
      <c r="AM181" s="109">
        <v>1.46</v>
      </c>
      <c r="AN181" s="109">
        <v>3.91</v>
      </c>
      <c r="AO181" s="109">
        <v>1.38</v>
      </c>
      <c r="AP181" s="109">
        <v>15.268286027736366</v>
      </c>
      <c r="AQ181" s="109">
        <v>0</v>
      </c>
      <c r="AR181" s="185">
        <v>3.1063862100387274</v>
      </c>
      <c r="AS181" s="109"/>
      <c r="AT181" s="184">
        <v>177</v>
      </c>
      <c r="AU181" s="109">
        <f>CO181*POLICY!$K178</f>
        <v>0</v>
      </c>
      <c r="AV181" s="109">
        <f>CP181*POLICY!$K178</f>
        <v>0</v>
      </c>
      <c r="AW181" s="109">
        <f>CQ181*POLICY!$K178</f>
        <v>0</v>
      </c>
      <c r="AX181" s="109">
        <f>CR181*POLICY!$K178</f>
        <v>0.95</v>
      </c>
      <c r="AY181" s="109">
        <f>CS181*POLICY!$K178</f>
        <v>0</v>
      </c>
      <c r="AZ181" s="109">
        <f>CT181*POLICY!$K178</f>
        <v>0</v>
      </c>
      <c r="BA181" s="109">
        <f>CU181*POLICY!$K178</f>
        <v>0</v>
      </c>
      <c r="BB181" s="109">
        <f>CV181*POLICY!$K178</f>
        <v>0</v>
      </c>
      <c r="BC181" s="109">
        <f>CW181*POLICY!$K178</f>
        <v>0</v>
      </c>
      <c r="BD181" s="109">
        <f>CX181*POLICY!$K178</f>
        <v>0</v>
      </c>
      <c r="BE181" s="109">
        <f>CY181*POLICY!$K178</f>
        <v>0</v>
      </c>
      <c r="BF181" s="109">
        <f>CZ181*POLICY!$K178</f>
        <v>0</v>
      </c>
      <c r="BG181" s="109">
        <f>DA181*POLICY!$K178</f>
        <v>0.96</v>
      </c>
      <c r="BH181" s="109">
        <f>DB181*POLICY!$K178</f>
        <v>1.84</v>
      </c>
      <c r="BI181" s="109">
        <f>DC181*POLICY!$K178</f>
        <v>0</v>
      </c>
      <c r="BJ181" s="109">
        <f>DD181*POLICY!$K178</f>
        <v>0</v>
      </c>
      <c r="BK181" s="109">
        <f>DE181*POLICY!$K178</f>
        <v>0</v>
      </c>
      <c r="BL181" s="109">
        <f>DF181*POLICY!$K178</f>
        <v>0</v>
      </c>
      <c r="BM181" s="109">
        <f>DG181*POLICY!$K178</f>
        <v>0</v>
      </c>
      <c r="BN181" s="109">
        <f>DH181*POLICY!$K178</f>
        <v>0</v>
      </c>
      <c r="BO181" s="109">
        <f>DI181*POLICY!$K178</f>
        <v>0</v>
      </c>
      <c r="BP181" s="109">
        <f>DJ181*POLICY!$K178</f>
        <v>0</v>
      </c>
      <c r="BQ181" s="109">
        <f>DK181*POLICY!$K178</f>
        <v>0</v>
      </c>
      <c r="BR181" s="109">
        <f>DL181*POLICY!$K178</f>
        <v>0</v>
      </c>
      <c r="BS181" s="109">
        <f>DM181*POLICY!$K178</f>
        <v>0</v>
      </c>
      <c r="BT181" s="109">
        <f>DN181*POLICY!$K178</f>
        <v>0</v>
      </c>
      <c r="BU181" s="109">
        <f>DO181*POLICY!$K178</f>
        <v>0</v>
      </c>
      <c r="BV181" s="109">
        <f>DP181*POLICY!$K178</f>
        <v>0</v>
      </c>
      <c r="BW181" s="109">
        <f>DQ181*POLICY!$K178</f>
        <v>0</v>
      </c>
      <c r="BX181" s="109">
        <f>DR181*POLICY!$K178</f>
        <v>0</v>
      </c>
      <c r="BY181" s="109">
        <f>DS181*POLICY!$K178</f>
        <v>0</v>
      </c>
      <c r="BZ181" s="109">
        <f>DT181*POLICY!$K178</f>
        <v>0</v>
      </c>
      <c r="CA181" s="109">
        <f>DU181*POLICY!$K178</f>
        <v>0</v>
      </c>
      <c r="CB181" s="109">
        <f>DV181*POLICY!$K178</f>
        <v>0</v>
      </c>
      <c r="CC181" s="109">
        <f>DW181*POLICY!$K178</f>
        <v>0.9</v>
      </c>
      <c r="CD181" s="109">
        <f>DX181*POLICY!$K178</f>
        <v>1.46</v>
      </c>
      <c r="CE181" s="109">
        <f>DY181*POLICY!$K178</f>
        <v>3.91</v>
      </c>
      <c r="CF181" s="109">
        <f>DZ181*POLICY!$K178</f>
        <v>1.38</v>
      </c>
      <c r="CG181" s="109">
        <f>EA181*POLICY!$K178</f>
        <v>15.268286027736366</v>
      </c>
      <c r="CH181" s="109">
        <f>EB181*POLICY!$K178</f>
        <v>0</v>
      </c>
      <c r="CI181" s="185">
        <f>EC181*POLICY!$K178</f>
        <v>3.1063862100387274</v>
      </c>
      <c r="CJ181" s="109"/>
      <c r="CK181" s="14" t="s">
        <v>362</v>
      </c>
      <c r="CL181" s="14" t="s">
        <v>270</v>
      </c>
      <c r="CM181" s="249">
        <v>21</v>
      </c>
      <c r="CN181" s="23">
        <v>177</v>
      </c>
      <c r="CO181" s="191">
        <v>0</v>
      </c>
      <c r="CP181" s="191">
        <v>0</v>
      </c>
      <c r="CQ181" s="191">
        <v>0</v>
      </c>
      <c r="CR181" s="191">
        <v>0.95</v>
      </c>
      <c r="CS181" s="191">
        <v>0</v>
      </c>
      <c r="CT181" s="191">
        <v>0</v>
      </c>
      <c r="CU181" s="191">
        <v>0</v>
      </c>
      <c r="CV181" s="191">
        <v>0</v>
      </c>
      <c r="CW181" s="191">
        <v>0</v>
      </c>
      <c r="CX181" s="191">
        <v>0</v>
      </c>
      <c r="CY181" s="191">
        <v>0</v>
      </c>
      <c r="CZ181" s="191">
        <v>0</v>
      </c>
      <c r="DA181" s="191">
        <v>0.96</v>
      </c>
      <c r="DB181" s="191">
        <v>1.84</v>
      </c>
      <c r="DC181" s="191">
        <v>0</v>
      </c>
      <c r="DD181" s="191">
        <v>0</v>
      </c>
      <c r="DE181" s="191">
        <v>0</v>
      </c>
      <c r="DF181" s="191">
        <v>0</v>
      </c>
      <c r="DG181" s="191">
        <v>0</v>
      </c>
      <c r="DH181" s="191">
        <v>0</v>
      </c>
      <c r="DI181" s="191">
        <v>0</v>
      </c>
      <c r="DJ181" s="191">
        <v>0</v>
      </c>
      <c r="DK181" s="191">
        <v>0</v>
      </c>
      <c r="DL181" s="191">
        <v>0</v>
      </c>
      <c r="DM181" s="191">
        <v>0</v>
      </c>
      <c r="DN181" s="191">
        <v>0</v>
      </c>
      <c r="DO181" s="191">
        <v>0</v>
      </c>
      <c r="DP181" s="191">
        <v>0</v>
      </c>
      <c r="DQ181" s="191">
        <v>0</v>
      </c>
      <c r="DR181" s="191">
        <v>0</v>
      </c>
      <c r="DS181" s="191">
        <v>0</v>
      </c>
      <c r="DT181" s="191">
        <v>0</v>
      </c>
      <c r="DU181" s="191">
        <v>0</v>
      </c>
      <c r="DV181" s="191">
        <v>0</v>
      </c>
      <c r="DW181" s="191">
        <v>0.9</v>
      </c>
      <c r="DX181" s="191">
        <v>1.46</v>
      </c>
      <c r="DY181" s="200">
        <v>3.91</v>
      </c>
      <c r="DZ181" s="200">
        <v>1.38</v>
      </c>
      <c r="EA181" s="191">
        <v>15.268286027736366</v>
      </c>
      <c r="EB181" s="191">
        <v>0</v>
      </c>
      <c r="EC181" s="191">
        <v>3.1063862100387274</v>
      </c>
    </row>
    <row r="182" spans="1:133" x14ac:dyDescent="0.2">
      <c r="C182" s="110">
        <v>178</v>
      </c>
      <c r="D182" s="109">
        <v>0</v>
      </c>
      <c r="E182" s="109">
        <v>0</v>
      </c>
      <c r="F182" s="109">
        <v>0</v>
      </c>
      <c r="G182" s="109">
        <v>0.95</v>
      </c>
      <c r="H182" s="109">
        <v>0</v>
      </c>
      <c r="I182" s="109">
        <v>0</v>
      </c>
      <c r="J182" s="109">
        <v>0</v>
      </c>
      <c r="K182" s="109">
        <v>0</v>
      </c>
      <c r="L182" s="109">
        <v>0</v>
      </c>
      <c r="M182" s="109">
        <v>0</v>
      </c>
      <c r="N182" s="109">
        <v>0</v>
      </c>
      <c r="O182" s="109">
        <v>0</v>
      </c>
      <c r="P182" s="109">
        <v>0.96</v>
      </c>
      <c r="Q182" s="109">
        <v>1.84</v>
      </c>
      <c r="R182" s="109">
        <v>0</v>
      </c>
      <c r="S182" s="109">
        <v>0</v>
      </c>
      <c r="T182" s="109">
        <v>0</v>
      </c>
      <c r="U182" s="109">
        <v>0</v>
      </c>
      <c r="V182" s="109">
        <v>0</v>
      </c>
      <c r="W182" s="109">
        <v>0</v>
      </c>
      <c r="X182" s="109">
        <v>0</v>
      </c>
      <c r="Y182" s="109">
        <v>0</v>
      </c>
      <c r="Z182" s="109">
        <v>0</v>
      </c>
      <c r="AA182" s="109">
        <v>0</v>
      </c>
      <c r="AB182" s="109">
        <v>0</v>
      </c>
      <c r="AC182" s="109">
        <v>0</v>
      </c>
      <c r="AD182" s="109">
        <v>0</v>
      </c>
      <c r="AE182" s="109">
        <v>0</v>
      </c>
      <c r="AF182" s="109">
        <v>0</v>
      </c>
      <c r="AG182" s="109">
        <v>0</v>
      </c>
      <c r="AH182" s="109">
        <v>0</v>
      </c>
      <c r="AI182" s="109">
        <v>0</v>
      </c>
      <c r="AJ182" s="109">
        <v>0</v>
      </c>
      <c r="AK182" s="109">
        <v>0</v>
      </c>
      <c r="AL182" s="109">
        <v>0.9</v>
      </c>
      <c r="AM182" s="109">
        <v>1.46</v>
      </c>
      <c r="AN182" s="109">
        <v>3.91</v>
      </c>
      <c r="AO182" s="109">
        <v>1.38</v>
      </c>
      <c r="AP182" s="109">
        <v>15.268286027736366</v>
      </c>
      <c r="AQ182" s="109">
        <v>0</v>
      </c>
      <c r="AR182" s="185">
        <v>3.1063862100387274</v>
      </c>
      <c r="AS182" s="109"/>
      <c r="AT182" s="184">
        <v>178</v>
      </c>
      <c r="AU182" s="109">
        <f>CO182*POLICY!$K179</f>
        <v>0</v>
      </c>
      <c r="AV182" s="109">
        <f>CP182*POLICY!$K179</f>
        <v>0</v>
      </c>
      <c r="AW182" s="109">
        <f>CQ182*POLICY!$K179</f>
        <v>0</v>
      </c>
      <c r="AX182" s="109">
        <f>CR182*POLICY!$K179</f>
        <v>0.95</v>
      </c>
      <c r="AY182" s="109">
        <f>CS182*POLICY!$K179</f>
        <v>0</v>
      </c>
      <c r="AZ182" s="109">
        <f>CT182*POLICY!$K179</f>
        <v>0</v>
      </c>
      <c r="BA182" s="109">
        <f>CU182*POLICY!$K179</f>
        <v>0</v>
      </c>
      <c r="BB182" s="109">
        <f>CV182*POLICY!$K179</f>
        <v>0</v>
      </c>
      <c r="BC182" s="109">
        <f>CW182*POLICY!$K179</f>
        <v>0</v>
      </c>
      <c r="BD182" s="109">
        <f>CX182*POLICY!$K179</f>
        <v>0</v>
      </c>
      <c r="BE182" s="109">
        <f>CY182*POLICY!$K179</f>
        <v>0</v>
      </c>
      <c r="BF182" s="109">
        <f>CZ182*POLICY!$K179</f>
        <v>0</v>
      </c>
      <c r="BG182" s="109">
        <f>DA182*POLICY!$K179</f>
        <v>0.96</v>
      </c>
      <c r="BH182" s="109">
        <f>DB182*POLICY!$K179</f>
        <v>1.84</v>
      </c>
      <c r="BI182" s="109">
        <f>DC182*POLICY!$K179</f>
        <v>0</v>
      </c>
      <c r="BJ182" s="109">
        <f>DD182*POLICY!$K179</f>
        <v>0</v>
      </c>
      <c r="BK182" s="109">
        <f>DE182*POLICY!$K179</f>
        <v>0</v>
      </c>
      <c r="BL182" s="109">
        <f>DF182*POLICY!$K179</f>
        <v>0</v>
      </c>
      <c r="BM182" s="109">
        <f>DG182*POLICY!$K179</f>
        <v>0</v>
      </c>
      <c r="BN182" s="109">
        <f>DH182*POLICY!$K179</f>
        <v>0</v>
      </c>
      <c r="BO182" s="109">
        <f>DI182*POLICY!$K179</f>
        <v>0</v>
      </c>
      <c r="BP182" s="109">
        <f>DJ182*POLICY!$K179</f>
        <v>0</v>
      </c>
      <c r="BQ182" s="109">
        <f>DK182*POLICY!$K179</f>
        <v>0</v>
      </c>
      <c r="BR182" s="109">
        <f>DL182*POLICY!$K179</f>
        <v>0</v>
      </c>
      <c r="BS182" s="109">
        <f>DM182*POLICY!$K179</f>
        <v>0</v>
      </c>
      <c r="BT182" s="109">
        <f>DN182*POLICY!$K179</f>
        <v>0</v>
      </c>
      <c r="BU182" s="109">
        <f>DO182*POLICY!$K179</f>
        <v>0</v>
      </c>
      <c r="BV182" s="109">
        <f>DP182*POLICY!$K179</f>
        <v>0</v>
      </c>
      <c r="BW182" s="109">
        <f>DQ182*POLICY!$K179</f>
        <v>0</v>
      </c>
      <c r="BX182" s="109">
        <f>DR182*POLICY!$K179</f>
        <v>0</v>
      </c>
      <c r="BY182" s="109">
        <f>DS182*POLICY!$K179</f>
        <v>0</v>
      </c>
      <c r="BZ182" s="109">
        <f>DT182*POLICY!$K179</f>
        <v>0</v>
      </c>
      <c r="CA182" s="109">
        <f>DU182*POLICY!$K179</f>
        <v>0</v>
      </c>
      <c r="CB182" s="109">
        <f>DV182*POLICY!$K179</f>
        <v>0</v>
      </c>
      <c r="CC182" s="109">
        <f>DW182*POLICY!$K179</f>
        <v>0.9</v>
      </c>
      <c r="CD182" s="109">
        <f>DX182*POLICY!$K179</f>
        <v>1.46</v>
      </c>
      <c r="CE182" s="109">
        <f>DY182*POLICY!$K179</f>
        <v>3.91</v>
      </c>
      <c r="CF182" s="109">
        <f>DZ182*POLICY!$K179</f>
        <v>1.38</v>
      </c>
      <c r="CG182" s="109">
        <f>EA182*POLICY!$K179</f>
        <v>15.268286027736366</v>
      </c>
      <c r="CH182" s="109">
        <f>EB182*POLICY!$K179</f>
        <v>0</v>
      </c>
      <c r="CI182" s="185">
        <f>EC182*POLICY!$K179</f>
        <v>3.1063862100387274</v>
      </c>
      <c r="CJ182" s="109"/>
      <c r="CK182" s="14" t="s">
        <v>364</v>
      </c>
      <c r="CL182" s="14" t="s">
        <v>270</v>
      </c>
      <c r="CM182" s="249">
        <v>21</v>
      </c>
      <c r="CN182" s="23">
        <v>178</v>
      </c>
      <c r="CO182" s="191">
        <v>0</v>
      </c>
      <c r="CP182" s="191">
        <v>0</v>
      </c>
      <c r="CQ182" s="191">
        <v>0</v>
      </c>
      <c r="CR182" s="191">
        <v>0.95</v>
      </c>
      <c r="CS182" s="191">
        <v>0</v>
      </c>
      <c r="CT182" s="191">
        <v>0</v>
      </c>
      <c r="CU182" s="191">
        <v>0</v>
      </c>
      <c r="CV182" s="191">
        <v>0</v>
      </c>
      <c r="CW182" s="191">
        <v>0</v>
      </c>
      <c r="CX182" s="191">
        <v>0</v>
      </c>
      <c r="CY182" s="191">
        <v>0</v>
      </c>
      <c r="CZ182" s="191">
        <v>0</v>
      </c>
      <c r="DA182" s="191">
        <v>0.96</v>
      </c>
      <c r="DB182" s="191">
        <v>1.84</v>
      </c>
      <c r="DC182" s="191">
        <v>0</v>
      </c>
      <c r="DD182" s="191">
        <v>0</v>
      </c>
      <c r="DE182" s="191">
        <v>0</v>
      </c>
      <c r="DF182" s="191">
        <v>0</v>
      </c>
      <c r="DG182" s="191">
        <v>0</v>
      </c>
      <c r="DH182" s="191">
        <v>0</v>
      </c>
      <c r="DI182" s="191">
        <v>0</v>
      </c>
      <c r="DJ182" s="191">
        <v>0</v>
      </c>
      <c r="DK182" s="191">
        <v>0</v>
      </c>
      <c r="DL182" s="191">
        <v>0</v>
      </c>
      <c r="DM182" s="191">
        <v>0</v>
      </c>
      <c r="DN182" s="191">
        <v>0</v>
      </c>
      <c r="DO182" s="191">
        <v>0</v>
      </c>
      <c r="DP182" s="191">
        <v>0</v>
      </c>
      <c r="DQ182" s="191">
        <v>0</v>
      </c>
      <c r="DR182" s="191">
        <v>0</v>
      </c>
      <c r="DS182" s="191">
        <v>0</v>
      </c>
      <c r="DT182" s="191">
        <v>0</v>
      </c>
      <c r="DU182" s="191">
        <v>0</v>
      </c>
      <c r="DV182" s="191">
        <v>0</v>
      </c>
      <c r="DW182" s="191">
        <v>0.9</v>
      </c>
      <c r="DX182" s="191">
        <v>1.46</v>
      </c>
      <c r="DY182" s="200">
        <v>3.91</v>
      </c>
      <c r="DZ182" s="200">
        <v>1.38</v>
      </c>
      <c r="EA182" s="191">
        <v>15.268286027736366</v>
      </c>
      <c r="EB182" s="191">
        <v>0</v>
      </c>
      <c r="EC182" s="191">
        <v>3.1063862100387274</v>
      </c>
    </row>
    <row r="183" spans="1:133" x14ac:dyDescent="0.2">
      <c r="C183" s="110">
        <v>179</v>
      </c>
      <c r="D183" s="109">
        <v>0</v>
      </c>
      <c r="E183" s="109">
        <v>0</v>
      </c>
      <c r="F183" s="109">
        <v>0</v>
      </c>
      <c r="G183" s="109">
        <v>0.95</v>
      </c>
      <c r="H183" s="109">
        <v>0</v>
      </c>
      <c r="I183" s="109">
        <v>0</v>
      </c>
      <c r="J183" s="109">
        <v>0</v>
      </c>
      <c r="K183" s="109">
        <v>0</v>
      </c>
      <c r="L183" s="109">
        <v>0</v>
      </c>
      <c r="M183" s="109">
        <v>0</v>
      </c>
      <c r="N183" s="109">
        <v>0</v>
      </c>
      <c r="O183" s="109">
        <v>0</v>
      </c>
      <c r="P183" s="109">
        <v>0.96</v>
      </c>
      <c r="Q183" s="109">
        <v>1.84</v>
      </c>
      <c r="R183" s="109">
        <v>0</v>
      </c>
      <c r="S183" s="109">
        <v>0</v>
      </c>
      <c r="T183" s="109">
        <v>0</v>
      </c>
      <c r="U183" s="109">
        <v>0</v>
      </c>
      <c r="V183" s="109">
        <v>0</v>
      </c>
      <c r="W183" s="109">
        <v>0</v>
      </c>
      <c r="X183" s="109">
        <v>0</v>
      </c>
      <c r="Y183" s="109">
        <v>0</v>
      </c>
      <c r="Z183" s="109">
        <v>0</v>
      </c>
      <c r="AA183" s="109">
        <v>0</v>
      </c>
      <c r="AB183" s="109">
        <v>0</v>
      </c>
      <c r="AC183" s="109">
        <v>0</v>
      </c>
      <c r="AD183" s="109">
        <v>0</v>
      </c>
      <c r="AE183" s="109">
        <v>0</v>
      </c>
      <c r="AF183" s="109">
        <v>0</v>
      </c>
      <c r="AG183" s="109">
        <v>0</v>
      </c>
      <c r="AH183" s="109">
        <v>0</v>
      </c>
      <c r="AI183" s="109">
        <v>0</v>
      </c>
      <c r="AJ183" s="109">
        <v>0</v>
      </c>
      <c r="AK183" s="109">
        <v>0</v>
      </c>
      <c r="AL183" s="109">
        <v>0.9</v>
      </c>
      <c r="AM183" s="109">
        <v>1.46</v>
      </c>
      <c r="AN183" s="109">
        <v>3.91</v>
      </c>
      <c r="AO183" s="109">
        <v>1.38</v>
      </c>
      <c r="AP183" s="109">
        <v>15.268286027736366</v>
      </c>
      <c r="AQ183" s="109">
        <v>0</v>
      </c>
      <c r="AR183" s="185">
        <v>3.1063862100387274</v>
      </c>
      <c r="AS183" s="109"/>
      <c r="AT183" s="184">
        <v>179</v>
      </c>
      <c r="AU183" s="109">
        <f>CO183*POLICY!$K180</f>
        <v>0</v>
      </c>
      <c r="AV183" s="109">
        <f>CP183*POLICY!$K180</f>
        <v>0</v>
      </c>
      <c r="AW183" s="109">
        <f>CQ183*POLICY!$K180</f>
        <v>0</v>
      </c>
      <c r="AX183" s="109">
        <f>CR183*POLICY!$K180</f>
        <v>0.95</v>
      </c>
      <c r="AY183" s="109">
        <f>CS183*POLICY!$K180</f>
        <v>0</v>
      </c>
      <c r="AZ183" s="109">
        <f>CT183*POLICY!$K180</f>
        <v>0</v>
      </c>
      <c r="BA183" s="109">
        <f>CU183*POLICY!$K180</f>
        <v>0</v>
      </c>
      <c r="BB183" s="109">
        <f>CV183*POLICY!$K180</f>
        <v>0</v>
      </c>
      <c r="BC183" s="109">
        <f>CW183*POLICY!$K180</f>
        <v>0</v>
      </c>
      <c r="BD183" s="109">
        <f>CX183*POLICY!$K180</f>
        <v>0</v>
      </c>
      <c r="BE183" s="109">
        <f>CY183*POLICY!$K180</f>
        <v>0</v>
      </c>
      <c r="BF183" s="109">
        <f>CZ183*POLICY!$K180</f>
        <v>0</v>
      </c>
      <c r="BG183" s="109">
        <f>DA183*POLICY!$K180</f>
        <v>0.96</v>
      </c>
      <c r="BH183" s="109">
        <f>DB183*POLICY!$K180</f>
        <v>1.84</v>
      </c>
      <c r="BI183" s="109">
        <f>DC183*POLICY!$K180</f>
        <v>0</v>
      </c>
      <c r="BJ183" s="109">
        <f>DD183*POLICY!$K180</f>
        <v>0</v>
      </c>
      <c r="BK183" s="109">
        <f>DE183*POLICY!$K180</f>
        <v>0</v>
      </c>
      <c r="BL183" s="109">
        <f>DF183*POLICY!$K180</f>
        <v>0</v>
      </c>
      <c r="BM183" s="109">
        <f>DG183*POLICY!$K180</f>
        <v>0</v>
      </c>
      <c r="BN183" s="109">
        <f>DH183*POLICY!$K180</f>
        <v>0</v>
      </c>
      <c r="BO183" s="109">
        <f>DI183*POLICY!$K180</f>
        <v>0</v>
      </c>
      <c r="BP183" s="109">
        <f>DJ183*POLICY!$K180</f>
        <v>0</v>
      </c>
      <c r="BQ183" s="109">
        <f>DK183*POLICY!$K180</f>
        <v>0</v>
      </c>
      <c r="BR183" s="109">
        <f>DL183*POLICY!$K180</f>
        <v>0</v>
      </c>
      <c r="BS183" s="109">
        <f>DM183*POLICY!$K180</f>
        <v>0</v>
      </c>
      <c r="BT183" s="109">
        <f>DN183*POLICY!$K180</f>
        <v>0</v>
      </c>
      <c r="BU183" s="109">
        <f>DO183*POLICY!$K180</f>
        <v>0</v>
      </c>
      <c r="BV183" s="109">
        <f>DP183*POLICY!$K180</f>
        <v>0</v>
      </c>
      <c r="BW183" s="109">
        <f>DQ183*POLICY!$K180</f>
        <v>0</v>
      </c>
      <c r="BX183" s="109">
        <f>DR183*POLICY!$K180</f>
        <v>0</v>
      </c>
      <c r="BY183" s="109">
        <f>DS183*POLICY!$K180</f>
        <v>0</v>
      </c>
      <c r="BZ183" s="109">
        <f>DT183*POLICY!$K180</f>
        <v>0</v>
      </c>
      <c r="CA183" s="109">
        <f>DU183*POLICY!$K180</f>
        <v>0</v>
      </c>
      <c r="CB183" s="109">
        <f>DV183*POLICY!$K180</f>
        <v>0</v>
      </c>
      <c r="CC183" s="109">
        <f>DW183*POLICY!$K180</f>
        <v>0.9</v>
      </c>
      <c r="CD183" s="109">
        <f>DX183*POLICY!$K180</f>
        <v>1.46</v>
      </c>
      <c r="CE183" s="109">
        <f>DY183*POLICY!$K180</f>
        <v>3.91</v>
      </c>
      <c r="CF183" s="109">
        <f>DZ183*POLICY!$K180</f>
        <v>1.38</v>
      </c>
      <c r="CG183" s="109">
        <f>EA183*POLICY!$K180</f>
        <v>15.268286027736366</v>
      </c>
      <c r="CH183" s="109">
        <f>EB183*POLICY!$K180</f>
        <v>0</v>
      </c>
      <c r="CI183" s="185">
        <f>EC183*POLICY!$K180</f>
        <v>3.1063862100387274</v>
      </c>
      <c r="CJ183" s="109"/>
      <c r="CK183" s="14" t="s">
        <v>391</v>
      </c>
      <c r="CL183" s="14" t="s">
        <v>270</v>
      </c>
      <c r="CM183" s="249">
        <v>21</v>
      </c>
      <c r="CN183" s="23">
        <v>179</v>
      </c>
      <c r="CO183" s="191">
        <v>0</v>
      </c>
      <c r="CP183" s="191">
        <v>0</v>
      </c>
      <c r="CQ183" s="191">
        <v>0</v>
      </c>
      <c r="CR183" s="191">
        <v>0.95</v>
      </c>
      <c r="CS183" s="191">
        <v>0</v>
      </c>
      <c r="CT183" s="191">
        <v>0</v>
      </c>
      <c r="CU183" s="191">
        <v>0</v>
      </c>
      <c r="CV183" s="191">
        <v>0</v>
      </c>
      <c r="CW183" s="191">
        <v>0</v>
      </c>
      <c r="CX183" s="191">
        <v>0</v>
      </c>
      <c r="CY183" s="191">
        <v>0</v>
      </c>
      <c r="CZ183" s="191">
        <v>0</v>
      </c>
      <c r="DA183" s="191">
        <v>0.96</v>
      </c>
      <c r="DB183" s="191">
        <v>1.84</v>
      </c>
      <c r="DC183" s="191">
        <v>0</v>
      </c>
      <c r="DD183" s="191">
        <v>0</v>
      </c>
      <c r="DE183" s="191">
        <v>0</v>
      </c>
      <c r="DF183" s="191">
        <v>0</v>
      </c>
      <c r="DG183" s="191">
        <v>0</v>
      </c>
      <c r="DH183" s="191">
        <v>0</v>
      </c>
      <c r="DI183" s="191">
        <v>0</v>
      </c>
      <c r="DJ183" s="191">
        <v>0</v>
      </c>
      <c r="DK183" s="191">
        <v>0</v>
      </c>
      <c r="DL183" s="191">
        <v>0</v>
      </c>
      <c r="DM183" s="191">
        <v>0</v>
      </c>
      <c r="DN183" s="191">
        <v>0</v>
      </c>
      <c r="DO183" s="191">
        <v>0</v>
      </c>
      <c r="DP183" s="191">
        <v>0</v>
      </c>
      <c r="DQ183" s="191">
        <v>0</v>
      </c>
      <c r="DR183" s="191">
        <v>0</v>
      </c>
      <c r="DS183" s="191">
        <v>0</v>
      </c>
      <c r="DT183" s="191">
        <v>0</v>
      </c>
      <c r="DU183" s="191">
        <v>0</v>
      </c>
      <c r="DV183" s="191">
        <v>0</v>
      </c>
      <c r="DW183" s="191">
        <v>0.9</v>
      </c>
      <c r="DX183" s="191">
        <v>1.46</v>
      </c>
      <c r="DY183" s="200">
        <v>3.91</v>
      </c>
      <c r="DZ183" s="200">
        <v>1.38</v>
      </c>
      <c r="EA183" s="191">
        <v>15.268286027736366</v>
      </c>
      <c r="EB183" s="191">
        <v>0</v>
      </c>
      <c r="EC183" s="191">
        <v>3.1063862100387274</v>
      </c>
    </row>
    <row r="184" spans="1:133" x14ac:dyDescent="0.2">
      <c r="C184" s="110">
        <v>180</v>
      </c>
      <c r="D184" s="109">
        <v>0</v>
      </c>
      <c r="E184" s="109">
        <v>0</v>
      </c>
      <c r="F184" s="109">
        <v>0</v>
      </c>
      <c r="G184" s="109">
        <v>0.95</v>
      </c>
      <c r="H184" s="109">
        <v>0</v>
      </c>
      <c r="I184" s="109">
        <v>0</v>
      </c>
      <c r="J184" s="109">
        <v>0</v>
      </c>
      <c r="K184" s="109">
        <v>0</v>
      </c>
      <c r="L184" s="109">
        <v>0</v>
      </c>
      <c r="M184" s="109">
        <v>0</v>
      </c>
      <c r="N184" s="109">
        <v>0</v>
      </c>
      <c r="O184" s="109">
        <v>0</v>
      </c>
      <c r="P184" s="109">
        <v>0.96</v>
      </c>
      <c r="Q184" s="109">
        <v>1.84</v>
      </c>
      <c r="R184" s="109">
        <v>0</v>
      </c>
      <c r="S184" s="109">
        <v>0</v>
      </c>
      <c r="T184" s="109">
        <v>0</v>
      </c>
      <c r="U184" s="109">
        <v>0</v>
      </c>
      <c r="V184" s="109">
        <v>0</v>
      </c>
      <c r="W184" s="109">
        <v>0</v>
      </c>
      <c r="X184" s="109">
        <v>0</v>
      </c>
      <c r="Y184" s="109">
        <v>0</v>
      </c>
      <c r="Z184" s="109">
        <v>0</v>
      </c>
      <c r="AA184" s="109">
        <v>0</v>
      </c>
      <c r="AB184" s="109">
        <v>0</v>
      </c>
      <c r="AC184" s="109">
        <v>0</v>
      </c>
      <c r="AD184" s="109">
        <v>0</v>
      </c>
      <c r="AE184" s="109">
        <v>0</v>
      </c>
      <c r="AF184" s="109">
        <v>0</v>
      </c>
      <c r="AG184" s="109">
        <v>0</v>
      </c>
      <c r="AH184" s="109">
        <v>0</v>
      </c>
      <c r="AI184" s="109">
        <v>0</v>
      </c>
      <c r="AJ184" s="109">
        <v>0</v>
      </c>
      <c r="AK184" s="109">
        <v>0</v>
      </c>
      <c r="AL184" s="109">
        <v>0.9</v>
      </c>
      <c r="AM184" s="109">
        <v>1.46</v>
      </c>
      <c r="AN184" s="109">
        <v>3.91</v>
      </c>
      <c r="AO184" s="109">
        <v>1.38</v>
      </c>
      <c r="AP184" s="109">
        <v>15.268286027736366</v>
      </c>
      <c r="AQ184" s="109">
        <v>0</v>
      </c>
      <c r="AR184" s="185">
        <v>3.1063862100387274</v>
      </c>
      <c r="AS184" s="109"/>
      <c r="AT184" s="184">
        <v>180</v>
      </c>
      <c r="AU184" s="109">
        <f>CO184*POLICY!$K181</f>
        <v>0</v>
      </c>
      <c r="AV184" s="109">
        <f>CP184*POLICY!$K181</f>
        <v>0</v>
      </c>
      <c r="AW184" s="109">
        <f>CQ184*POLICY!$K181</f>
        <v>0</v>
      </c>
      <c r="AX184" s="109">
        <f>CR184*POLICY!$K181</f>
        <v>0.95</v>
      </c>
      <c r="AY184" s="109">
        <f>CS184*POLICY!$K181</f>
        <v>0</v>
      </c>
      <c r="AZ184" s="109">
        <f>CT184*POLICY!$K181</f>
        <v>0</v>
      </c>
      <c r="BA184" s="109">
        <f>CU184*POLICY!$K181</f>
        <v>0</v>
      </c>
      <c r="BB184" s="109">
        <f>CV184*POLICY!$K181</f>
        <v>0</v>
      </c>
      <c r="BC184" s="109">
        <f>CW184*POLICY!$K181</f>
        <v>0</v>
      </c>
      <c r="BD184" s="109">
        <f>CX184*POLICY!$K181</f>
        <v>0</v>
      </c>
      <c r="BE184" s="109">
        <f>CY184*POLICY!$K181</f>
        <v>0</v>
      </c>
      <c r="BF184" s="109">
        <f>CZ184*POLICY!$K181</f>
        <v>0</v>
      </c>
      <c r="BG184" s="109">
        <f>DA184*POLICY!$K181</f>
        <v>0.96</v>
      </c>
      <c r="BH184" s="109">
        <f>DB184*POLICY!$K181</f>
        <v>1.84</v>
      </c>
      <c r="BI184" s="109">
        <f>DC184*POLICY!$K181</f>
        <v>0</v>
      </c>
      <c r="BJ184" s="109">
        <f>DD184*POLICY!$K181</f>
        <v>0</v>
      </c>
      <c r="BK184" s="109">
        <f>DE184*POLICY!$K181</f>
        <v>0</v>
      </c>
      <c r="BL184" s="109">
        <f>DF184*POLICY!$K181</f>
        <v>0</v>
      </c>
      <c r="BM184" s="109">
        <f>DG184*POLICY!$K181</f>
        <v>0</v>
      </c>
      <c r="BN184" s="109">
        <f>DH184*POLICY!$K181</f>
        <v>0</v>
      </c>
      <c r="BO184" s="109">
        <f>DI184*POLICY!$K181</f>
        <v>0</v>
      </c>
      <c r="BP184" s="109">
        <f>DJ184*POLICY!$K181</f>
        <v>0</v>
      </c>
      <c r="BQ184" s="109">
        <f>DK184*POLICY!$K181</f>
        <v>0</v>
      </c>
      <c r="BR184" s="109">
        <f>DL184*POLICY!$K181</f>
        <v>0</v>
      </c>
      <c r="BS184" s="109">
        <f>DM184*POLICY!$K181</f>
        <v>0</v>
      </c>
      <c r="BT184" s="109">
        <f>DN184*POLICY!$K181</f>
        <v>0</v>
      </c>
      <c r="BU184" s="109">
        <f>DO184*POLICY!$K181</f>
        <v>0</v>
      </c>
      <c r="BV184" s="109">
        <f>DP184*POLICY!$K181</f>
        <v>0</v>
      </c>
      <c r="BW184" s="109">
        <f>DQ184*POLICY!$K181</f>
        <v>0</v>
      </c>
      <c r="BX184" s="109">
        <f>DR184*POLICY!$K181</f>
        <v>0</v>
      </c>
      <c r="BY184" s="109">
        <f>DS184*POLICY!$K181</f>
        <v>0</v>
      </c>
      <c r="BZ184" s="109">
        <f>DT184*POLICY!$K181</f>
        <v>0</v>
      </c>
      <c r="CA184" s="109">
        <f>DU184*POLICY!$K181</f>
        <v>0</v>
      </c>
      <c r="CB184" s="109">
        <f>DV184*POLICY!$K181</f>
        <v>0</v>
      </c>
      <c r="CC184" s="109">
        <f>DW184*POLICY!$K181</f>
        <v>0.9</v>
      </c>
      <c r="CD184" s="109">
        <f>DX184*POLICY!$K181</f>
        <v>1.46</v>
      </c>
      <c r="CE184" s="109">
        <f>DY184*POLICY!$K181</f>
        <v>3.91</v>
      </c>
      <c r="CF184" s="109">
        <f>DZ184*POLICY!$K181</f>
        <v>1.38</v>
      </c>
      <c r="CG184" s="109">
        <f>EA184*POLICY!$K181</f>
        <v>15.268286027736366</v>
      </c>
      <c r="CH184" s="109">
        <f>EB184*POLICY!$K181</f>
        <v>0</v>
      </c>
      <c r="CI184" s="185">
        <f>EC184*POLICY!$K181</f>
        <v>3.1063862100387274</v>
      </c>
      <c r="CJ184" s="109"/>
      <c r="CK184" t="s">
        <v>393</v>
      </c>
      <c r="CL184" s="14" t="s">
        <v>270</v>
      </c>
      <c r="CM184" s="249">
        <v>21</v>
      </c>
      <c r="CN184" s="23">
        <v>180</v>
      </c>
      <c r="CO184" s="191">
        <v>0</v>
      </c>
      <c r="CP184" s="191">
        <v>0</v>
      </c>
      <c r="CQ184" s="191">
        <v>0</v>
      </c>
      <c r="CR184" s="191">
        <v>0.95</v>
      </c>
      <c r="CS184" s="191">
        <v>0</v>
      </c>
      <c r="CT184" s="191">
        <v>0</v>
      </c>
      <c r="CU184" s="191">
        <v>0</v>
      </c>
      <c r="CV184" s="191">
        <v>0</v>
      </c>
      <c r="CW184" s="191">
        <v>0</v>
      </c>
      <c r="CX184" s="191">
        <v>0</v>
      </c>
      <c r="CY184" s="191">
        <v>0</v>
      </c>
      <c r="CZ184" s="191">
        <v>0</v>
      </c>
      <c r="DA184" s="191">
        <v>0.96</v>
      </c>
      <c r="DB184" s="191">
        <v>1.84</v>
      </c>
      <c r="DC184" s="191">
        <v>0</v>
      </c>
      <c r="DD184" s="191">
        <v>0</v>
      </c>
      <c r="DE184" s="191">
        <v>0</v>
      </c>
      <c r="DF184" s="191">
        <v>0</v>
      </c>
      <c r="DG184" s="191">
        <v>0</v>
      </c>
      <c r="DH184" s="191">
        <v>0</v>
      </c>
      <c r="DI184" s="191">
        <v>0</v>
      </c>
      <c r="DJ184" s="191">
        <v>0</v>
      </c>
      <c r="DK184" s="191">
        <v>0</v>
      </c>
      <c r="DL184" s="191">
        <v>0</v>
      </c>
      <c r="DM184" s="191">
        <v>0</v>
      </c>
      <c r="DN184" s="191">
        <v>0</v>
      </c>
      <c r="DO184" s="191">
        <v>0</v>
      </c>
      <c r="DP184" s="191">
        <v>0</v>
      </c>
      <c r="DQ184" s="191">
        <v>0</v>
      </c>
      <c r="DR184" s="191">
        <v>0</v>
      </c>
      <c r="DS184" s="191">
        <v>0</v>
      </c>
      <c r="DT184" s="191">
        <v>0</v>
      </c>
      <c r="DU184" s="191">
        <v>0</v>
      </c>
      <c r="DV184" s="191">
        <v>0</v>
      </c>
      <c r="DW184" s="191">
        <v>0.9</v>
      </c>
      <c r="DX184" s="191">
        <v>1.46</v>
      </c>
      <c r="DY184" s="200">
        <v>3.91</v>
      </c>
      <c r="DZ184" s="200">
        <v>1.38</v>
      </c>
      <c r="EA184" s="191">
        <v>15.268286027736366</v>
      </c>
      <c r="EB184" s="191">
        <v>0</v>
      </c>
      <c r="EC184" s="191">
        <v>3.1063862100387274</v>
      </c>
    </row>
    <row r="185" spans="1:133" x14ac:dyDescent="0.2">
      <c r="C185" s="110">
        <v>181</v>
      </c>
      <c r="D185" s="109">
        <v>0</v>
      </c>
      <c r="E185" s="109">
        <v>0</v>
      </c>
      <c r="F185" s="109">
        <v>0</v>
      </c>
      <c r="G185" s="109">
        <v>0.95</v>
      </c>
      <c r="H185" s="109">
        <v>0</v>
      </c>
      <c r="I185" s="109">
        <v>0</v>
      </c>
      <c r="J185" s="109">
        <v>0</v>
      </c>
      <c r="K185" s="109">
        <v>0</v>
      </c>
      <c r="L185" s="109">
        <v>0</v>
      </c>
      <c r="M185" s="109">
        <v>0</v>
      </c>
      <c r="N185" s="109">
        <v>0</v>
      </c>
      <c r="O185" s="109">
        <v>0</v>
      </c>
      <c r="P185" s="109">
        <v>0.96</v>
      </c>
      <c r="Q185" s="109">
        <v>1.84</v>
      </c>
      <c r="R185" s="109">
        <v>0</v>
      </c>
      <c r="S185" s="109">
        <v>0</v>
      </c>
      <c r="T185" s="109">
        <v>0</v>
      </c>
      <c r="U185" s="109">
        <v>0</v>
      </c>
      <c r="V185" s="109">
        <v>0</v>
      </c>
      <c r="W185" s="109">
        <v>0</v>
      </c>
      <c r="X185" s="109">
        <v>0.95</v>
      </c>
      <c r="Y185" s="109">
        <v>0</v>
      </c>
      <c r="Z185" s="109">
        <v>0</v>
      </c>
      <c r="AA185" s="109">
        <v>0</v>
      </c>
      <c r="AB185" s="109">
        <v>0</v>
      </c>
      <c r="AC185" s="109">
        <v>0</v>
      </c>
      <c r="AD185" s="109">
        <v>0</v>
      </c>
      <c r="AE185" s="109">
        <v>0</v>
      </c>
      <c r="AF185" s="109">
        <v>0</v>
      </c>
      <c r="AG185" s="109">
        <v>0</v>
      </c>
      <c r="AH185" s="109">
        <v>0</v>
      </c>
      <c r="AI185" s="109">
        <v>0</v>
      </c>
      <c r="AJ185" s="109">
        <v>0</v>
      </c>
      <c r="AK185" s="109">
        <v>0</v>
      </c>
      <c r="AL185" s="109">
        <v>0.9</v>
      </c>
      <c r="AM185" s="109">
        <v>1.46</v>
      </c>
      <c r="AN185" s="109">
        <v>3.91</v>
      </c>
      <c r="AO185" s="109">
        <v>1.38</v>
      </c>
      <c r="AP185" s="109">
        <v>15.268286027736366</v>
      </c>
      <c r="AQ185" s="109">
        <v>0</v>
      </c>
      <c r="AR185" s="185">
        <v>3.1063862100387274</v>
      </c>
      <c r="AS185" s="109"/>
      <c r="AT185" s="184">
        <v>181</v>
      </c>
      <c r="AU185" s="109">
        <f>CO185*POLICY!$K182</f>
        <v>0</v>
      </c>
      <c r="AV185" s="109">
        <f>CP185*POLICY!$K182</f>
        <v>0</v>
      </c>
      <c r="AW185" s="109">
        <f>CQ185*POLICY!$K182</f>
        <v>0</v>
      </c>
      <c r="AX185" s="109">
        <f>CR185*POLICY!$K182</f>
        <v>0.95</v>
      </c>
      <c r="AY185" s="109">
        <f>CS185*POLICY!$K182</f>
        <v>0</v>
      </c>
      <c r="AZ185" s="109">
        <f>CT185*POLICY!$K182</f>
        <v>0</v>
      </c>
      <c r="BA185" s="109">
        <f>CU185*POLICY!$K182</f>
        <v>0</v>
      </c>
      <c r="BB185" s="109">
        <f>CV185*POLICY!$K182</f>
        <v>0</v>
      </c>
      <c r="BC185" s="109">
        <f>CW185*POLICY!$K182</f>
        <v>0</v>
      </c>
      <c r="BD185" s="109">
        <f>CX185*POLICY!$K182</f>
        <v>0</v>
      </c>
      <c r="BE185" s="109">
        <f>CY185*POLICY!$K182</f>
        <v>0</v>
      </c>
      <c r="BF185" s="109">
        <f>CZ185*POLICY!$K182</f>
        <v>0</v>
      </c>
      <c r="BG185" s="109">
        <f>DA185*POLICY!$K182</f>
        <v>0.96</v>
      </c>
      <c r="BH185" s="109">
        <f>DB185*POLICY!$K182</f>
        <v>1.84</v>
      </c>
      <c r="BI185" s="109">
        <f>DC185*POLICY!$K182</f>
        <v>0</v>
      </c>
      <c r="BJ185" s="109">
        <f>DD185*POLICY!$K182</f>
        <v>0</v>
      </c>
      <c r="BK185" s="109">
        <f>DE185*POLICY!$K182</f>
        <v>0</v>
      </c>
      <c r="BL185" s="109">
        <f>DF185*POLICY!$K182</f>
        <v>0</v>
      </c>
      <c r="BM185" s="109">
        <f>DG185*POLICY!$K182</f>
        <v>0</v>
      </c>
      <c r="BN185" s="109">
        <f>DH185*POLICY!$K182</f>
        <v>0</v>
      </c>
      <c r="BO185" s="109">
        <f>DI185*POLICY!$K182</f>
        <v>0.95</v>
      </c>
      <c r="BP185" s="109">
        <f>DJ185*POLICY!$K182</f>
        <v>0</v>
      </c>
      <c r="BQ185" s="109">
        <f>DK185*POLICY!$K182</f>
        <v>0</v>
      </c>
      <c r="BR185" s="109">
        <f>DL185*POLICY!$K182</f>
        <v>0</v>
      </c>
      <c r="BS185" s="109">
        <f>DM185*POLICY!$K182</f>
        <v>0</v>
      </c>
      <c r="BT185" s="109">
        <f>DN185*POLICY!$K182</f>
        <v>0</v>
      </c>
      <c r="BU185" s="109">
        <f>DO185*POLICY!$K182</f>
        <v>0</v>
      </c>
      <c r="BV185" s="109">
        <f>DP185*POLICY!$K182</f>
        <v>0</v>
      </c>
      <c r="BW185" s="109">
        <f>DQ185*POLICY!$K182</f>
        <v>0</v>
      </c>
      <c r="BX185" s="109">
        <f>DR185*POLICY!$K182</f>
        <v>0</v>
      </c>
      <c r="BY185" s="109">
        <f>DS185*POLICY!$K182</f>
        <v>0</v>
      </c>
      <c r="BZ185" s="109">
        <f>DT185*POLICY!$K182</f>
        <v>0</v>
      </c>
      <c r="CA185" s="109">
        <f>DU185*POLICY!$K182</f>
        <v>0</v>
      </c>
      <c r="CB185" s="109">
        <f>DV185*POLICY!$K182</f>
        <v>0</v>
      </c>
      <c r="CC185" s="109">
        <f>DW185*POLICY!$K182</f>
        <v>0.9</v>
      </c>
      <c r="CD185" s="109">
        <f>DX185*POLICY!$K182</f>
        <v>1.46</v>
      </c>
      <c r="CE185" s="109">
        <f>DY185*POLICY!$K182</f>
        <v>3.91</v>
      </c>
      <c r="CF185" s="109">
        <f>DZ185*POLICY!$K182</f>
        <v>1.38</v>
      </c>
      <c r="CG185" s="109">
        <f>EA185*POLICY!$K182</f>
        <v>15.268286027736366</v>
      </c>
      <c r="CH185" s="109">
        <f>EB185*POLICY!$K182</f>
        <v>0</v>
      </c>
      <c r="CI185" s="185">
        <f>EC185*POLICY!$K182</f>
        <v>3.1063862100387274</v>
      </c>
      <c r="CK185" s="14" t="s">
        <v>366</v>
      </c>
      <c r="CL185" s="14" t="s">
        <v>270</v>
      </c>
      <c r="CM185" s="249">
        <v>21</v>
      </c>
      <c r="CN185" s="23">
        <v>181</v>
      </c>
      <c r="CO185" s="191">
        <v>0</v>
      </c>
      <c r="CP185" s="191">
        <v>0</v>
      </c>
      <c r="CQ185" s="191">
        <v>0</v>
      </c>
      <c r="CR185" s="191">
        <v>0.95</v>
      </c>
      <c r="CS185" s="191">
        <v>0</v>
      </c>
      <c r="CT185" s="191">
        <v>0</v>
      </c>
      <c r="CU185" s="191">
        <v>0</v>
      </c>
      <c r="CV185" s="191">
        <v>0</v>
      </c>
      <c r="CW185" s="191">
        <v>0</v>
      </c>
      <c r="CX185" s="191">
        <v>0</v>
      </c>
      <c r="CY185" s="191">
        <v>0</v>
      </c>
      <c r="CZ185" s="191">
        <v>0</v>
      </c>
      <c r="DA185" s="191">
        <v>0.96</v>
      </c>
      <c r="DB185" s="191">
        <v>1.84</v>
      </c>
      <c r="DC185" s="191">
        <v>0</v>
      </c>
      <c r="DD185" s="191">
        <v>0</v>
      </c>
      <c r="DE185" s="191">
        <v>0</v>
      </c>
      <c r="DF185" s="191">
        <v>0</v>
      </c>
      <c r="DG185" s="191">
        <v>0</v>
      </c>
      <c r="DH185" s="191">
        <v>0</v>
      </c>
      <c r="DI185" s="191">
        <v>0.95</v>
      </c>
      <c r="DJ185" s="191">
        <v>0</v>
      </c>
      <c r="DK185" s="191">
        <v>0</v>
      </c>
      <c r="DL185" s="191">
        <v>0</v>
      </c>
      <c r="DM185" s="191">
        <v>0</v>
      </c>
      <c r="DN185" s="191">
        <v>0</v>
      </c>
      <c r="DO185" s="191">
        <v>0</v>
      </c>
      <c r="DP185" s="191">
        <v>0</v>
      </c>
      <c r="DQ185" s="191">
        <v>0</v>
      </c>
      <c r="DR185" s="191">
        <v>0</v>
      </c>
      <c r="DS185" s="191">
        <v>0</v>
      </c>
      <c r="DT185" s="191">
        <v>0</v>
      </c>
      <c r="DU185" s="191">
        <v>0</v>
      </c>
      <c r="DV185" s="191">
        <v>0</v>
      </c>
      <c r="DW185" s="191">
        <v>0.9</v>
      </c>
      <c r="DX185" s="191">
        <v>1.46</v>
      </c>
      <c r="DY185" s="200">
        <v>3.91</v>
      </c>
      <c r="DZ185" s="200">
        <v>1.38</v>
      </c>
      <c r="EA185" s="191">
        <v>15.268286027736366</v>
      </c>
      <c r="EB185" s="191">
        <v>0</v>
      </c>
      <c r="EC185" s="191">
        <v>3.1063862100387274</v>
      </c>
    </row>
    <row r="186" spans="1:133" x14ac:dyDescent="0.2">
      <c r="C186" s="110">
        <v>182</v>
      </c>
      <c r="D186" s="109">
        <v>0</v>
      </c>
      <c r="E186" s="109">
        <v>0</v>
      </c>
      <c r="F186" s="109">
        <v>0</v>
      </c>
      <c r="G186" s="109">
        <v>0.95</v>
      </c>
      <c r="H186" s="109">
        <v>0</v>
      </c>
      <c r="I186" s="109">
        <v>0</v>
      </c>
      <c r="J186" s="109">
        <v>0</v>
      </c>
      <c r="K186" s="109">
        <v>0</v>
      </c>
      <c r="L186" s="109">
        <v>0</v>
      </c>
      <c r="M186" s="109">
        <v>0</v>
      </c>
      <c r="N186" s="109">
        <v>0</v>
      </c>
      <c r="O186" s="109">
        <v>0</v>
      </c>
      <c r="P186" s="109">
        <v>0.96</v>
      </c>
      <c r="Q186" s="109">
        <v>1.84</v>
      </c>
      <c r="R186" s="109">
        <v>0</v>
      </c>
      <c r="S186" s="109">
        <v>0</v>
      </c>
      <c r="T186" s="109">
        <v>0</v>
      </c>
      <c r="U186" s="109">
        <v>0</v>
      </c>
      <c r="V186" s="109">
        <v>0</v>
      </c>
      <c r="W186" s="109">
        <v>0</v>
      </c>
      <c r="X186" s="109">
        <v>0</v>
      </c>
      <c r="Y186" s="109">
        <v>0</v>
      </c>
      <c r="Z186" s="109">
        <v>0</v>
      </c>
      <c r="AA186" s="109">
        <v>0</v>
      </c>
      <c r="AB186" s="109">
        <v>0</v>
      </c>
      <c r="AC186" s="109">
        <v>0</v>
      </c>
      <c r="AD186" s="109">
        <v>0</v>
      </c>
      <c r="AE186" s="109">
        <v>0</v>
      </c>
      <c r="AF186" s="109">
        <v>0</v>
      </c>
      <c r="AG186" s="109">
        <v>0</v>
      </c>
      <c r="AH186" s="109">
        <v>0</v>
      </c>
      <c r="AI186" s="109">
        <v>0</v>
      </c>
      <c r="AJ186" s="109">
        <v>0</v>
      </c>
      <c r="AK186" s="109">
        <v>0</v>
      </c>
      <c r="AL186" s="109">
        <v>0.9</v>
      </c>
      <c r="AM186" s="109">
        <v>1.46</v>
      </c>
      <c r="AN186" s="109">
        <v>3.91</v>
      </c>
      <c r="AO186" s="109">
        <v>1.38</v>
      </c>
      <c r="AP186" s="109">
        <v>15.268286027736366</v>
      </c>
      <c r="AQ186" s="109">
        <v>0</v>
      </c>
      <c r="AR186" s="185">
        <v>3.1063862100387274</v>
      </c>
      <c r="AS186" s="109"/>
      <c r="AT186" s="184">
        <v>182</v>
      </c>
      <c r="AU186" s="109">
        <f>CO186*POLICY!$K183</f>
        <v>0</v>
      </c>
      <c r="AV186" s="109">
        <f>CP186*POLICY!$K183</f>
        <v>0</v>
      </c>
      <c r="AW186" s="109">
        <f>CQ186*POLICY!$K183</f>
        <v>0</v>
      </c>
      <c r="AX186" s="109">
        <f>CR186*POLICY!$K183</f>
        <v>0.95</v>
      </c>
      <c r="AY186" s="109">
        <f>CS186*POLICY!$K183</f>
        <v>0</v>
      </c>
      <c r="AZ186" s="109">
        <f>CT186*POLICY!$K183</f>
        <v>0</v>
      </c>
      <c r="BA186" s="109">
        <f>CU186*POLICY!$K183</f>
        <v>0</v>
      </c>
      <c r="BB186" s="109">
        <f>CV186*POLICY!$K183</f>
        <v>0</v>
      </c>
      <c r="BC186" s="109">
        <f>CW186*POLICY!$K183</f>
        <v>0</v>
      </c>
      <c r="BD186" s="109">
        <f>CX186*POLICY!$K183</f>
        <v>0</v>
      </c>
      <c r="BE186" s="109">
        <f>CY186*POLICY!$K183</f>
        <v>0</v>
      </c>
      <c r="BF186" s="109">
        <f>CZ186*POLICY!$K183</f>
        <v>0</v>
      </c>
      <c r="BG186" s="109">
        <f>DA186*POLICY!$K183</f>
        <v>0.96</v>
      </c>
      <c r="BH186" s="109">
        <f>DB186*POLICY!$K183</f>
        <v>1.84</v>
      </c>
      <c r="BI186" s="109">
        <f>DC186*POLICY!$K183</f>
        <v>0</v>
      </c>
      <c r="BJ186" s="109">
        <f>DD186*POLICY!$K183</f>
        <v>0</v>
      </c>
      <c r="BK186" s="109">
        <f>DE186*POLICY!$K183</f>
        <v>0</v>
      </c>
      <c r="BL186" s="109">
        <f>DF186*POLICY!$K183</f>
        <v>0</v>
      </c>
      <c r="BM186" s="109">
        <f>DG186*POLICY!$K183</f>
        <v>0</v>
      </c>
      <c r="BN186" s="109">
        <f>DH186*POLICY!$K183</f>
        <v>0</v>
      </c>
      <c r="BO186" s="109">
        <f>DI186*POLICY!$K183</f>
        <v>0</v>
      </c>
      <c r="BP186" s="109">
        <f>DJ186*POLICY!$K183</f>
        <v>0</v>
      </c>
      <c r="BQ186" s="109">
        <f>DK186*POLICY!$K183</f>
        <v>0</v>
      </c>
      <c r="BR186" s="109">
        <f>DL186*POLICY!$K183</f>
        <v>0</v>
      </c>
      <c r="BS186" s="109">
        <f>DM186*POLICY!$K183</f>
        <v>0</v>
      </c>
      <c r="BT186" s="109">
        <f>DN186*POLICY!$K183</f>
        <v>0</v>
      </c>
      <c r="BU186" s="109">
        <f>DO186*POLICY!$K183</f>
        <v>0</v>
      </c>
      <c r="BV186" s="109">
        <f>DP186*POLICY!$K183</f>
        <v>0</v>
      </c>
      <c r="BW186" s="109">
        <f>DQ186*POLICY!$K183</f>
        <v>0</v>
      </c>
      <c r="BX186" s="109">
        <f>DR186*POLICY!$K183</f>
        <v>0</v>
      </c>
      <c r="BY186" s="109">
        <f>DS186*POLICY!$K183</f>
        <v>0</v>
      </c>
      <c r="BZ186" s="109">
        <f>DT186*POLICY!$K183</f>
        <v>0</v>
      </c>
      <c r="CA186" s="109">
        <f>DU186*POLICY!$K183</f>
        <v>0</v>
      </c>
      <c r="CB186" s="109">
        <f>DV186*POLICY!$K183</f>
        <v>0</v>
      </c>
      <c r="CC186" s="109">
        <f>DW186*POLICY!$K183</f>
        <v>0.9</v>
      </c>
      <c r="CD186" s="109">
        <f>DX186*POLICY!$K183</f>
        <v>1.46</v>
      </c>
      <c r="CE186" s="109">
        <f>DY186*POLICY!$K183</f>
        <v>3.91</v>
      </c>
      <c r="CF186" s="109">
        <f>DZ186*POLICY!$K183</f>
        <v>1.38</v>
      </c>
      <c r="CG186" s="109">
        <f>EA186*POLICY!$K183</f>
        <v>15.268286027736366</v>
      </c>
      <c r="CH186" s="109">
        <f>EB186*POLICY!$K183</f>
        <v>0</v>
      </c>
      <c r="CI186" s="185">
        <f>EC186*POLICY!$K183</f>
        <v>3.1063862100387274</v>
      </c>
      <c r="CK186" t="s">
        <v>569</v>
      </c>
      <c r="CL186" s="14" t="s">
        <v>270</v>
      </c>
      <c r="CM186" s="249">
        <v>21</v>
      </c>
      <c r="CN186" s="23">
        <v>182</v>
      </c>
      <c r="CO186" s="191">
        <v>0</v>
      </c>
      <c r="CP186" s="191">
        <v>0</v>
      </c>
      <c r="CQ186" s="191">
        <v>0</v>
      </c>
      <c r="CR186" s="191">
        <v>0.95</v>
      </c>
      <c r="CS186" s="191">
        <v>0</v>
      </c>
      <c r="CT186" s="191">
        <v>0</v>
      </c>
      <c r="CU186" s="191">
        <v>0</v>
      </c>
      <c r="CV186" s="191">
        <v>0</v>
      </c>
      <c r="CW186" s="191">
        <v>0</v>
      </c>
      <c r="CX186" s="191">
        <v>0</v>
      </c>
      <c r="CY186" s="191">
        <v>0</v>
      </c>
      <c r="CZ186" s="191">
        <v>0</v>
      </c>
      <c r="DA186" s="191">
        <v>0.96</v>
      </c>
      <c r="DB186" s="191">
        <v>1.84</v>
      </c>
      <c r="DC186" s="191">
        <v>0</v>
      </c>
      <c r="DD186" s="191">
        <v>0</v>
      </c>
      <c r="DE186" s="191">
        <v>0</v>
      </c>
      <c r="DF186" s="191">
        <v>0</v>
      </c>
      <c r="DG186" s="191">
        <v>0</v>
      </c>
      <c r="DH186" s="191">
        <v>0</v>
      </c>
      <c r="DI186" s="191">
        <v>0</v>
      </c>
      <c r="DJ186" s="191">
        <v>0</v>
      </c>
      <c r="DK186" s="191">
        <v>0</v>
      </c>
      <c r="DL186" s="191">
        <v>0</v>
      </c>
      <c r="DM186" s="191">
        <v>0</v>
      </c>
      <c r="DN186" s="191">
        <v>0</v>
      </c>
      <c r="DO186" s="191">
        <v>0</v>
      </c>
      <c r="DP186" s="191">
        <v>0</v>
      </c>
      <c r="DQ186" s="191">
        <v>0</v>
      </c>
      <c r="DR186" s="191">
        <v>0</v>
      </c>
      <c r="DS186" s="191">
        <v>0</v>
      </c>
      <c r="DT186" s="191">
        <v>0</v>
      </c>
      <c r="DU186" s="191">
        <v>0</v>
      </c>
      <c r="DV186" s="191">
        <v>0</v>
      </c>
      <c r="DW186" s="191">
        <v>0.9</v>
      </c>
      <c r="DX186" s="191">
        <v>1.46</v>
      </c>
      <c r="DY186" s="200">
        <v>3.91</v>
      </c>
      <c r="DZ186" s="200">
        <v>1.38</v>
      </c>
      <c r="EA186" s="191">
        <v>15.268286027736366</v>
      </c>
      <c r="EB186" s="191">
        <v>0</v>
      </c>
      <c r="EC186" s="191">
        <v>3.1063862100387274</v>
      </c>
    </row>
    <row r="187" spans="1:133" x14ac:dyDescent="0.2">
      <c r="A187" s="26"/>
      <c r="B187" s="26"/>
      <c r="C187" s="110">
        <v>183</v>
      </c>
      <c r="D187" s="109">
        <v>0</v>
      </c>
      <c r="E187" s="109">
        <v>0</v>
      </c>
      <c r="F187" s="109">
        <v>0</v>
      </c>
      <c r="G187" s="109">
        <v>0.95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0.87</v>
      </c>
      <c r="Q187" s="109">
        <v>4.87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25.48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0</v>
      </c>
      <c r="AE187" s="109">
        <v>0</v>
      </c>
      <c r="AF187" s="109">
        <v>0</v>
      </c>
      <c r="AG187" s="109">
        <v>0</v>
      </c>
      <c r="AH187" s="109">
        <v>0</v>
      </c>
      <c r="AI187" s="109">
        <v>0</v>
      </c>
      <c r="AJ187" s="109">
        <v>0</v>
      </c>
      <c r="AK187" s="109">
        <v>0</v>
      </c>
      <c r="AL187" s="109">
        <v>0.89</v>
      </c>
      <c r="AM187" s="109">
        <v>6.55</v>
      </c>
      <c r="AN187" s="109">
        <v>3.91</v>
      </c>
      <c r="AO187" s="109">
        <v>1.38</v>
      </c>
      <c r="AP187" s="109">
        <v>14.73003435582822</v>
      </c>
      <c r="AQ187" s="109">
        <v>0</v>
      </c>
      <c r="AR187" s="185">
        <v>3.1063862100387274</v>
      </c>
      <c r="AS187" s="109"/>
      <c r="AT187" s="184">
        <v>183</v>
      </c>
      <c r="AU187" s="109">
        <f>CO187*POLICY!$K184</f>
        <v>0</v>
      </c>
      <c r="AV187" s="109">
        <f>CP187*POLICY!$K184</f>
        <v>0</v>
      </c>
      <c r="AW187" s="109">
        <f>CQ187*POLICY!$K184</f>
        <v>0</v>
      </c>
      <c r="AX187" s="109">
        <f>CR187*POLICY!$K184</f>
        <v>0.95</v>
      </c>
      <c r="AY187" s="109">
        <f>CS187*POLICY!$K184</f>
        <v>0</v>
      </c>
      <c r="AZ187" s="109">
        <f>CT187*POLICY!$K184</f>
        <v>0</v>
      </c>
      <c r="BA187" s="109">
        <f>CU187*POLICY!$K184</f>
        <v>0</v>
      </c>
      <c r="BB187" s="109">
        <f>CV187*POLICY!$K184</f>
        <v>0</v>
      </c>
      <c r="BC187" s="109">
        <f>CW187*POLICY!$K184</f>
        <v>0</v>
      </c>
      <c r="BD187" s="109">
        <f>CX187*POLICY!$K184</f>
        <v>0</v>
      </c>
      <c r="BE187" s="109">
        <f>CY187*POLICY!$K184</f>
        <v>0</v>
      </c>
      <c r="BF187" s="109">
        <f>CZ187*POLICY!$K184</f>
        <v>0</v>
      </c>
      <c r="BG187" s="109">
        <f>DA187*POLICY!$K184</f>
        <v>0.87</v>
      </c>
      <c r="BH187" s="109">
        <f>DB187*POLICY!$K184</f>
        <v>4.87</v>
      </c>
      <c r="BI187" s="109">
        <f>DC187*POLICY!$K184</f>
        <v>0</v>
      </c>
      <c r="BJ187" s="109">
        <f>DD187*POLICY!$K184</f>
        <v>0</v>
      </c>
      <c r="BK187" s="109">
        <f>DE187*POLICY!$K184</f>
        <v>0</v>
      </c>
      <c r="BL187" s="109">
        <f>DF187*POLICY!$K184</f>
        <v>0</v>
      </c>
      <c r="BM187" s="109">
        <f>DG187*POLICY!$K184</f>
        <v>0</v>
      </c>
      <c r="BN187" s="109">
        <f>DH187*POLICY!$K184</f>
        <v>0</v>
      </c>
      <c r="BO187" s="109">
        <f>DI187*POLICY!$K184</f>
        <v>25.48</v>
      </c>
      <c r="BP187" s="109">
        <f>DJ187*POLICY!$K184</f>
        <v>0</v>
      </c>
      <c r="BQ187" s="109">
        <f>DK187*POLICY!$K184</f>
        <v>0</v>
      </c>
      <c r="BR187" s="109">
        <f>DL187*POLICY!$K184</f>
        <v>0</v>
      </c>
      <c r="BS187" s="109">
        <f>DM187*POLICY!$K184</f>
        <v>0</v>
      </c>
      <c r="BT187" s="109">
        <f>DN187*POLICY!$K184</f>
        <v>0</v>
      </c>
      <c r="BU187" s="109">
        <f>DO187*POLICY!$K184</f>
        <v>0</v>
      </c>
      <c r="BV187" s="109">
        <f>DP187*POLICY!$K184</f>
        <v>0</v>
      </c>
      <c r="BW187" s="109">
        <f>DQ187*POLICY!$K184</f>
        <v>0</v>
      </c>
      <c r="BX187" s="109">
        <f>DR187*POLICY!$K184</f>
        <v>0</v>
      </c>
      <c r="BY187" s="109">
        <f>DS187*POLICY!$K184</f>
        <v>0</v>
      </c>
      <c r="BZ187" s="109">
        <f>DT187*POLICY!$K184</f>
        <v>0</v>
      </c>
      <c r="CA187" s="109">
        <f>DU187*POLICY!$K184</f>
        <v>0</v>
      </c>
      <c r="CB187" s="109">
        <f>DV187*POLICY!$K184</f>
        <v>0</v>
      </c>
      <c r="CC187" s="109">
        <f>DW187*POLICY!$K184</f>
        <v>0.89</v>
      </c>
      <c r="CD187" s="109">
        <f>DX187*POLICY!$K184</f>
        <v>6.55</v>
      </c>
      <c r="CE187" s="109">
        <f>DY187*POLICY!$K184</f>
        <v>3.91</v>
      </c>
      <c r="CF187" s="109">
        <f>DZ187*POLICY!$K184</f>
        <v>1.38</v>
      </c>
      <c r="CG187" s="109">
        <f>EA187*POLICY!$K184</f>
        <v>14.73003435582822</v>
      </c>
      <c r="CH187" s="109">
        <f>EB187*POLICY!$K184</f>
        <v>0</v>
      </c>
      <c r="CI187" s="185">
        <f>EC187*POLICY!$K184</f>
        <v>3.1063862100387274</v>
      </c>
      <c r="CK187" s="14" t="s">
        <v>391</v>
      </c>
      <c r="CL187" s="242" t="s">
        <v>192</v>
      </c>
      <c r="CM187" s="249">
        <v>22</v>
      </c>
      <c r="CN187" s="23">
        <v>183</v>
      </c>
      <c r="CO187" s="191">
        <v>0</v>
      </c>
      <c r="CP187" s="191">
        <v>0</v>
      </c>
      <c r="CQ187" s="191">
        <v>0</v>
      </c>
      <c r="CR187" s="191">
        <v>0.95</v>
      </c>
      <c r="CS187" s="191">
        <v>0</v>
      </c>
      <c r="CT187" s="191">
        <v>0</v>
      </c>
      <c r="CU187" s="191">
        <v>0</v>
      </c>
      <c r="CV187" s="191">
        <v>0</v>
      </c>
      <c r="CW187" s="191">
        <v>0</v>
      </c>
      <c r="CX187" s="191">
        <v>0</v>
      </c>
      <c r="CY187" s="191">
        <v>0</v>
      </c>
      <c r="CZ187" s="191">
        <v>0</v>
      </c>
      <c r="DA187" s="191">
        <v>0.87</v>
      </c>
      <c r="DB187" s="191">
        <v>4.87</v>
      </c>
      <c r="DC187" s="191">
        <v>0</v>
      </c>
      <c r="DD187" s="191">
        <v>0</v>
      </c>
      <c r="DE187" s="191">
        <v>0</v>
      </c>
      <c r="DF187" s="191">
        <v>0</v>
      </c>
      <c r="DG187" s="191">
        <v>0</v>
      </c>
      <c r="DH187" s="191">
        <v>0</v>
      </c>
      <c r="DI187" s="191">
        <v>25.48</v>
      </c>
      <c r="DJ187" s="191">
        <v>0</v>
      </c>
      <c r="DK187" s="191">
        <v>0</v>
      </c>
      <c r="DL187" s="191">
        <v>0</v>
      </c>
      <c r="DM187" s="191">
        <v>0</v>
      </c>
      <c r="DN187" s="191">
        <v>0</v>
      </c>
      <c r="DO187" s="191">
        <v>0</v>
      </c>
      <c r="DP187" s="191">
        <v>0</v>
      </c>
      <c r="DQ187" s="191">
        <v>0</v>
      </c>
      <c r="DR187" s="191">
        <v>0</v>
      </c>
      <c r="DS187" s="191">
        <v>0</v>
      </c>
      <c r="DT187" s="191">
        <v>0</v>
      </c>
      <c r="DU187" s="191">
        <v>0</v>
      </c>
      <c r="DV187" s="191">
        <v>0</v>
      </c>
      <c r="DW187" s="191">
        <v>0.89</v>
      </c>
      <c r="DX187" s="191">
        <v>6.55</v>
      </c>
      <c r="DY187" s="200">
        <v>3.91</v>
      </c>
      <c r="DZ187" s="200">
        <v>1.38</v>
      </c>
      <c r="EA187" s="191">
        <v>14.73003435582822</v>
      </c>
      <c r="EB187" s="191">
        <v>0</v>
      </c>
      <c r="EC187" s="191">
        <v>3.1063862100387274</v>
      </c>
    </row>
    <row r="188" spans="1:133" s="26" customFormat="1" x14ac:dyDescent="0.2">
      <c r="C188" s="110">
        <v>184</v>
      </c>
      <c r="D188" s="109">
        <v>0</v>
      </c>
      <c r="E188" s="109">
        <v>0</v>
      </c>
      <c r="F188" s="109">
        <v>0</v>
      </c>
      <c r="G188" s="109">
        <v>0.95</v>
      </c>
      <c r="H188" s="109">
        <v>0</v>
      </c>
      <c r="I188" s="109">
        <v>0</v>
      </c>
      <c r="J188" s="109">
        <v>0</v>
      </c>
      <c r="K188" s="109">
        <v>0</v>
      </c>
      <c r="L188" s="109">
        <v>0</v>
      </c>
      <c r="M188" s="109">
        <v>0</v>
      </c>
      <c r="N188" s="109">
        <v>0</v>
      </c>
      <c r="O188" s="109">
        <v>0</v>
      </c>
      <c r="P188" s="109">
        <v>0.87</v>
      </c>
      <c r="Q188" s="109">
        <v>4.87</v>
      </c>
      <c r="R188" s="109">
        <v>0</v>
      </c>
      <c r="S188" s="109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25.48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0</v>
      </c>
      <c r="AE188" s="109">
        <v>0</v>
      </c>
      <c r="AF188" s="109">
        <v>0</v>
      </c>
      <c r="AG188" s="109">
        <v>0</v>
      </c>
      <c r="AH188" s="109">
        <v>0</v>
      </c>
      <c r="AI188" s="109">
        <v>0</v>
      </c>
      <c r="AJ188" s="109">
        <v>0</v>
      </c>
      <c r="AK188" s="109">
        <v>0</v>
      </c>
      <c r="AL188" s="109">
        <v>0.89</v>
      </c>
      <c r="AM188" s="109">
        <v>6.55</v>
      </c>
      <c r="AN188" s="109">
        <v>3.91</v>
      </c>
      <c r="AO188" s="109">
        <v>1.38</v>
      </c>
      <c r="AP188" s="109">
        <v>14.73003435582822</v>
      </c>
      <c r="AQ188" s="109">
        <v>0</v>
      </c>
      <c r="AR188" s="185">
        <v>3.1063862100387274</v>
      </c>
      <c r="AS188" s="25"/>
      <c r="AT188" s="184">
        <v>184</v>
      </c>
      <c r="AU188" s="109">
        <f>CO188*POLICY!$K185</f>
        <v>0</v>
      </c>
      <c r="AV188" s="109">
        <f>CP188*POLICY!$K185</f>
        <v>0</v>
      </c>
      <c r="AW188" s="109">
        <f>CQ188*POLICY!$K185</f>
        <v>0</v>
      </c>
      <c r="AX188" s="109">
        <f>CR188*POLICY!$K185</f>
        <v>0.95</v>
      </c>
      <c r="AY188" s="109">
        <f>CS188*POLICY!$K185</f>
        <v>0</v>
      </c>
      <c r="AZ188" s="109">
        <f>CT188*POLICY!$K185</f>
        <v>0</v>
      </c>
      <c r="BA188" s="109">
        <f>CU188*POLICY!$K185</f>
        <v>0</v>
      </c>
      <c r="BB188" s="109">
        <f>CV188*POLICY!$K185</f>
        <v>0</v>
      </c>
      <c r="BC188" s="109">
        <f>CW188*POLICY!$K185</f>
        <v>0</v>
      </c>
      <c r="BD188" s="109">
        <f>CX188*POLICY!$K185</f>
        <v>0</v>
      </c>
      <c r="BE188" s="109">
        <f>CY188*POLICY!$K185</f>
        <v>0</v>
      </c>
      <c r="BF188" s="109">
        <f>CZ188*POLICY!$K185</f>
        <v>0</v>
      </c>
      <c r="BG188" s="109">
        <f>DA188*POLICY!$K185</f>
        <v>0.87</v>
      </c>
      <c r="BH188" s="109">
        <f>DB188*POLICY!$K185</f>
        <v>4.87</v>
      </c>
      <c r="BI188" s="109">
        <f>DC188*POLICY!$K185</f>
        <v>0</v>
      </c>
      <c r="BJ188" s="109">
        <f>DD188*POLICY!$K185</f>
        <v>0</v>
      </c>
      <c r="BK188" s="109">
        <f>DE188*POLICY!$K185</f>
        <v>0</v>
      </c>
      <c r="BL188" s="109">
        <f>DF188*POLICY!$K185</f>
        <v>0</v>
      </c>
      <c r="BM188" s="109">
        <f>DG188*POLICY!$K185</f>
        <v>0</v>
      </c>
      <c r="BN188" s="109">
        <f>DH188*POLICY!$K185</f>
        <v>0</v>
      </c>
      <c r="BO188" s="109">
        <f>DI188*POLICY!$K185</f>
        <v>25.48</v>
      </c>
      <c r="BP188" s="109">
        <f>DJ188*POLICY!$K185</f>
        <v>0</v>
      </c>
      <c r="BQ188" s="109">
        <f>DK188*POLICY!$K185</f>
        <v>0</v>
      </c>
      <c r="BR188" s="109">
        <f>DL188*POLICY!$K185</f>
        <v>0</v>
      </c>
      <c r="BS188" s="109">
        <f>DM188*POLICY!$K185</f>
        <v>0</v>
      </c>
      <c r="BT188" s="109">
        <f>DN188*POLICY!$K185</f>
        <v>0</v>
      </c>
      <c r="BU188" s="109">
        <f>DO188*POLICY!$K185</f>
        <v>0</v>
      </c>
      <c r="BV188" s="109">
        <f>DP188*POLICY!$K185</f>
        <v>0</v>
      </c>
      <c r="BW188" s="109">
        <f>DQ188*POLICY!$K185</f>
        <v>0</v>
      </c>
      <c r="BX188" s="109">
        <f>DR188*POLICY!$K185</f>
        <v>0</v>
      </c>
      <c r="BY188" s="109">
        <f>DS188*POLICY!$K185</f>
        <v>0</v>
      </c>
      <c r="BZ188" s="109">
        <f>DT188*POLICY!$K185</f>
        <v>0</v>
      </c>
      <c r="CA188" s="109">
        <f>DU188*POLICY!$K185</f>
        <v>0</v>
      </c>
      <c r="CB188" s="109">
        <f>DV188*POLICY!$K185</f>
        <v>0</v>
      </c>
      <c r="CC188" s="109">
        <f>DW188*POLICY!$K185</f>
        <v>0.89</v>
      </c>
      <c r="CD188" s="109">
        <f>DX188*POLICY!$K185</f>
        <v>6.55</v>
      </c>
      <c r="CE188" s="109">
        <f>DY188*POLICY!$K185</f>
        <v>3.91</v>
      </c>
      <c r="CF188" s="109">
        <f>DZ188*POLICY!$K185</f>
        <v>1.38</v>
      </c>
      <c r="CG188" s="109">
        <f>EA188*POLICY!$K185</f>
        <v>14.73003435582822</v>
      </c>
      <c r="CH188" s="109">
        <f>EB188*POLICY!$K185</f>
        <v>0</v>
      </c>
      <c r="CI188" s="185">
        <f>EC188*POLICY!$K185</f>
        <v>3.1063862100387274</v>
      </c>
      <c r="CK188" s="14" t="s">
        <v>392</v>
      </c>
      <c r="CL188" s="242" t="s">
        <v>190</v>
      </c>
      <c r="CM188" s="249">
        <v>22</v>
      </c>
      <c r="CN188" s="23">
        <v>184</v>
      </c>
      <c r="CO188" s="191">
        <v>0</v>
      </c>
      <c r="CP188" s="191">
        <v>0</v>
      </c>
      <c r="CQ188" s="191">
        <v>0</v>
      </c>
      <c r="CR188" s="191">
        <v>0.95</v>
      </c>
      <c r="CS188" s="191">
        <v>0</v>
      </c>
      <c r="CT188" s="191">
        <v>0</v>
      </c>
      <c r="CU188" s="191">
        <v>0</v>
      </c>
      <c r="CV188" s="191">
        <v>0</v>
      </c>
      <c r="CW188" s="191">
        <v>0</v>
      </c>
      <c r="CX188" s="191">
        <v>0</v>
      </c>
      <c r="CY188" s="191">
        <v>0</v>
      </c>
      <c r="CZ188" s="191">
        <v>0</v>
      </c>
      <c r="DA188" s="191">
        <v>0.87</v>
      </c>
      <c r="DB188" s="191">
        <v>4.87</v>
      </c>
      <c r="DC188" s="191">
        <v>0</v>
      </c>
      <c r="DD188" s="191">
        <v>0</v>
      </c>
      <c r="DE188" s="191">
        <v>0</v>
      </c>
      <c r="DF188" s="191">
        <v>0</v>
      </c>
      <c r="DG188" s="191">
        <v>0</v>
      </c>
      <c r="DH188" s="191">
        <v>0</v>
      </c>
      <c r="DI188" s="191">
        <v>25.48</v>
      </c>
      <c r="DJ188" s="191">
        <v>0</v>
      </c>
      <c r="DK188" s="191">
        <v>0</v>
      </c>
      <c r="DL188" s="191">
        <v>0</v>
      </c>
      <c r="DM188" s="191">
        <v>0</v>
      </c>
      <c r="DN188" s="191">
        <v>0</v>
      </c>
      <c r="DO188" s="191">
        <v>0</v>
      </c>
      <c r="DP188" s="191">
        <v>0</v>
      </c>
      <c r="DQ188" s="191">
        <v>0</v>
      </c>
      <c r="DR188" s="191">
        <v>0</v>
      </c>
      <c r="DS188" s="191">
        <v>0</v>
      </c>
      <c r="DT188" s="191">
        <v>0</v>
      </c>
      <c r="DU188" s="191">
        <v>0</v>
      </c>
      <c r="DV188" s="191">
        <v>0</v>
      </c>
      <c r="DW188" s="191">
        <v>0.89</v>
      </c>
      <c r="DX188" s="191">
        <v>6.55</v>
      </c>
      <c r="DY188" s="200">
        <v>3.91</v>
      </c>
      <c r="DZ188" s="200">
        <v>1.38</v>
      </c>
      <c r="EA188" s="191">
        <v>14.73003435582822</v>
      </c>
      <c r="EB188" s="191">
        <v>0</v>
      </c>
      <c r="EC188" s="191">
        <v>3.1063862100387274</v>
      </c>
    </row>
    <row r="189" spans="1:133" s="26" customFormat="1" x14ac:dyDescent="0.2">
      <c r="C189" s="110">
        <v>185</v>
      </c>
      <c r="D189" s="109">
        <v>0</v>
      </c>
      <c r="E189" s="109">
        <v>0</v>
      </c>
      <c r="F189" s="109">
        <v>0</v>
      </c>
      <c r="G189" s="109">
        <v>0.95</v>
      </c>
      <c r="H189" s="109">
        <v>0</v>
      </c>
      <c r="I189" s="109">
        <v>0</v>
      </c>
      <c r="J189" s="109">
        <v>0</v>
      </c>
      <c r="K189" s="109">
        <v>0</v>
      </c>
      <c r="L189" s="109">
        <v>0</v>
      </c>
      <c r="M189" s="109">
        <v>0</v>
      </c>
      <c r="N189" s="109">
        <v>0</v>
      </c>
      <c r="O189" s="109">
        <v>0</v>
      </c>
      <c r="P189" s="109">
        <v>0.87</v>
      </c>
      <c r="Q189" s="109">
        <v>4.87</v>
      </c>
      <c r="R189" s="109">
        <v>0</v>
      </c>
      <c r="S189" s="109">
        <v>0</v>
      </c>
      <c r="T189" s="109">
        <v>0</v>
      </c>
      <c r="U189" s="109">
        <v>0</v>
      </c>
      <c r="V189" s="109">
        <v>0</v>
      </c>
      <c r="W189" s="109">
        <v>0</v>
      </c>
      <c r="X189" s="109">
        <v>25.48</v>
      </c>
      <c r="Y189" s="109">
        <v>0</v>
      </c>
      <c r="Z189" s="109">
        <v>0</v>
      </c>
      <c r="AA189" s="109">
        <v>0</v>
      </c>
      <c r="AB189" s="109">
        <v>0</v>
      </c>
      <c r="AC189" s="109">
        <v>0</v>
      </c>
      <c r="AD189" s="109">
        <v>0</v>
      </c>
      <c r="AE189" s="109">
        <v>0</v>
      </c>
      <c r="AF189" s="109">
        <v>0</v>
      </c>
      <c r="AG189" s="109">
        <v>0</v>
      </c>
      <c r="AH189" s="109">
        <v>0</v>
      </c>
      <c r="AI189" s="109">
        <v>0</v>
      </c>
      <c r="AJ189" s="109">
        <v>0</v>
      </c>
      <c r="AK189" s="109">
        <v>0</v>
      </c>
      <c r="AL189" s="109">
        <v>0.89</v>
      </c>
      <c r="AM189" s="109">
        <v>6.55</v>
      </c>
      <c r="AN189" s="109">
        <v>3.91</v>
      </c>
      <c r="AO189" s="109">
        <v>1.38</v>
      </c>
      <c r="AP189" s="109">
        <v>14.73003435582822</v>
      </c>
      <c r="AQ189" s="109">
        <v>0</v>
      </c>
      <c r="AR189" s="185">
        <v>3.1063862100387274</v>
      </c>
      <c r="AS189" s="25"/>
      <c r="AT189" s="184">
        <v>185</v>
      </c>
      <c r="AU189" s="109">
        <f>CO189*POLICY!$K186</f>
        <v>0</v>
      </c>
      <c r="AV189" s="109">
        <f>CP189*POLICY!$K186</f>
        <v>0</v>
      </c>
      <c r="AW189" s="109">
        <f>CQ189*POLICY!$K186</f>
        <v>0</v>
      </c>
      <c r="AX189" s="109">
        <f>CR189*POLICY!$K186</f>
        <v>0.95</v>
      </c>
      <c r="AY189" s="109">
        <f>CS189*POLICY!$K186</f>
        <v>0</v>
      </c>
      <c r="AZ189" s="109">
        <f>CT189*POLICY!$K186</f>
        <v>0</v>
      </c>
      <c r="BA189" s="109">
        <f>CU189*POLICY!$K186</f>
        <v>0</v>
      </c>
      <c r="BB189" s="109">
        <f>CV189*POLICY!$K186</f>
        <v>0</v>
      </c>
      <c r="BC189" s="109">
        <f>CW189*POLICY!$K186</f>
        <v>0</v>
      </c>
      <c r="BD189" s="109">
        <f>CX189*POLICY!$K186</f>
        <v>0</v>
      </c>
      <c r="BE189" s="109">
        <f>CY189*POLICY!$K186</f>
        <v>0</v>
      </c>
      <c r="BF189" s="109">
        <f>CZ189*POLICY!$K186</f>
        <v>0</v>
      </c>
      <c r="BG189" s="109">
        <f>DA189*POLICY!$K186</f>
        <v>0.87</v>
      </c>
      <c r="BH189" s="109">
        <f>DB189*POLICY!$K186</f>
        <v>4.87</v>
      </c>
      <c r="BI189" s="109">
        <f>DC189*POLICY!$K186</f>
        <v>0</v>
      </c>
      <c r="BJ189" s="109">
        <f>DD189*POLICY!$K186</f>
        <v>0</v>
      </c>
      <c r="BK189" s="109">
        <f>DE189*POLICY!$K186</f>
        <v>0</v>
      </c>
      <c r="BL189" s="109">
        <f>DF189*POLICY!$K186</f>
        <v>0</v>
      </c>
      <c r="BM189" s="109">
        <f>DG189*POLICY!$K186</f>
        <v>0</v>
      </c>
      <c r="BN189" s="109">
        <f>DH189*POLICY!$K186</f>
        <v>0</v>
      </c>
      <c r="BO189" s="109">
        <f>DI189*POLICY!$K186</f>
        <v>25.48</v>
      </c>
      <c r="BP189" s="109">
        <f>DJ189*POLICY!$K186</f>
        <v>0</v>
      </c>
      <c r="BQ189" s="109">
        <f>DK189*POLICY!$K186</f>
        <v>0</v>
      </c>
      <c r="BR189" s="109">
        <f>DL189*POLICY!$K186</f>
        <v>0</v>
      </c>
      <c r="BS189" s="109">
        <f>DM189*POLICY!$K186</f>
        <v>0</v>
      </c>
      <c r="BT189" s="109">
        <f>DN189*POLICY!$K186</f>
        <v>0</v>
      </c>
      <c r="BU189" s="109">
        <f>DO189*POLICY!$K186</f>
        <v>0</v>
      </c>
      <c r="BV189" s="109">
        <f>DP189*POLICY!$K186</f>
        <v>0</v>
      </c>
      <c r="BW189" s="109">
        <f>DQ189*POLICY!$K186</f>
        <v>0</v>
      </c>
      <c r="BX189" s="109">
        <f>DR189*POLICY!$K186</f>
        <v>0</v>
      </c>
      <c r="BY189" s="109">
        <f>DS189*POLICY!$K186</f>
        <v>0</v>
      </c>
      <c r="BZ189" s="109">
        <f>DT189*POLICY!$K186</f>
        <v>0</v>
      </c>
      <c r="CA189" s="109">
        <f>DU189*POLICY!$K186</f>
        <v>0</v>
      </c>
      <c r="CB189" s="109">
        <f>DV189*POLICY!$K186</f>
        <v>0</v>
      </c>
      <c r="CC189" s="109">
        <f>DW189*POLICY!$K186</f>
        <v>0.89</v>
      </c>
      <c r="CD189" s="109">
        <f>DX189*POLICY!$K186</f>
        <v>6.55</v>
      </c>
      <c r="CE189" s="109">
        <f>DY189*POLICY!$K186</f>
        <v>3.91</v>
      </c>
      <c r="CF189" s="109">
        <f>DZ189*POLICY!$K186</f>
        <v>1.38</v>
      </c>
      <c r="CG189" s="109">
        <f>EA189*POLICY!$K186</f>
        <v>14.73003435582822</v>
      </c>
      <c r="CH189" s="109">
        <f>EB189*POLICY!$K186</f>
        <v>0</v>
      </c>
      <c r="CI189" s="185">
        <f>EC189*POLICY!$K186</f>
        <v>3.1063862100387274</v>
      </c>
      <c r="CK189" s="14" t="s">
        <v>393</v>
      </c>
      <c r="CL189" s="242" t="s">
        <v>190</v>
      </c>
      <c r="CM189" s="249">
        <v>22</v>
      </c>
      <c r="CN189" s="23">
        <v>185</v>
      </c>
      <c r="CO189" s="191">
        <v>0</v>
      </c>
      <c r="CP189" s="191">
        <v>0</v>
      </c>
      <c r="CQ189" s="191">
        <v>0</v>
      </c>
      <c r="CR189" s="191">
        <v>0.95</v>
      </c>
      <c r="CS189" s="191">
        <v>0</v>
      </c>
      <c r="CT189" s="191">
        <v>0</v>
      </c>
      <c r="CU189" s="191">
        <v>0</v>
      </c>
      <c r="CV189" s="191">
        <v>0</v>
      </c>
      <c r="CW189" s="191">
        <v>0</v>
      </c>
      <c r="CX189" s="191">
        <v>0</v>
      </c>
      <c r="CY189" s="191">
        <v>0</v>
      </c>
      <c r="CZ189" s="191">
        <v>0</v>
      </c>
      <c r="DA189" s="191">
        <v>0.87</v>
      </c>
      <c r="DB189" s="191">
        <v>4.87</v>
      </c>
      <c r="DC189" s="191">
        <v>0</v>
      </c>
      <c r="DD189" s="191">
        <v>0</v>
      </c>
      <c r="DE189" s="191">
        <v>0</v>
      </c>
      <c r="DF189" s="191">
        <v>0</v>
      </c>
      <c r="DG189" s="191">
        <v>0</v>
      </c>
      <c r="DH189" s="191">
        <v>0</v>
      </c>
      <c r="DI189" s="191">
        <v>25.48</v>
      </c>
      <c r="DJ189" s="191">
        <v>0</v>
      </c>
      <c r="DK189" s="191">
        <v>0</v>
      </c>
      <c r="DL189" s="191">
        <v>0</v>
      </c>
      <c r="DM189" s="191">
        <v>0</v>
      </c>
      <c r="DN189" s="191">
        <v>0</v>
      </c>
      <c r="DO189" s="191">
        <v>0</v>
      </c>
      <c r="DP189" s="191">
        <v>0</v>
      </c>
      <c r="DQ189" s="191">
        <v>0</v>
      </c>
      <c r="DR189" s="191">
        <v>0</v>
      </c>
      <c r="DS189" s="191">
        <v>0</v>
      </c>
      <c r="DT189" s="191">
        <v>0</v>
      </c>
      <c r="DU189" s="191">
        <v>0</v>
      </c>
      <c r="DV189" s="191">
        <v>0</v>
      </c>
      <c r="DW189" s="191">
        <v>0.89</v>
      </c>
      <c r="DX189" s="191">
        <v>6.55</v>
      </c>
      <c r="DY189" s="200">
        <v>3.91</v>
      </c>
      <c r="DZ189" s="200">
        <v>1.38</v>
      </c>
      <c r="EA189" s="191">
        <v>14.73003435582822</v>
      </c>
      <c r="EB189" s="191">
        <v>0</v>
      </c>
      <c r="EC189" s="191">
        <v>3.1063862100387274</v>
      </c>
    </row>
    <row r="190" spans="1:133" s="26" customFormat="1" x14ac:dyDescent="0.2">
      <c r="C190" s="110">
        <v>186</v>
      </c>
      <c r="D190" s="109">
        <v>0</v>
      </c>
      <c r="E190" s="109">
        <v>0</v>
      </c>
      <c r="F190" s="109">
        <v>0</v>
      </c>
      <c r="G190" s="109">
        <v>0.95</v>
      </c>
      <c r="H190" s="109">
        <v>0</v>
      </c>
      <c r="I190" s="109">
        <v>0</v>
      </c>
      <c r="J190" s="109">
        <v>0</v>
      </c>
      <c r="K190" s="109">
        <v>0</v>
      </c>
      <c r="L190" s="109">
        <v>0</v>
      </c>
      <c r="M190" s="109">
        <v>0</v>
      </c>
      <c r="N190" s="109">
        <v>0</v>
      </c>
      <c r="O190" s="109">
        <v>0</v>
      </c>
      <c r="P190" s="109">
        <v>0.87</v>
      </c>
      <c r="Q190" s="109">
        <v>4.87</v>
      </c>
      <c r="R190" s="109">
        <v>0</v>
      </c>
      <c r="S190" s="109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25.48</v>
      </c>
      <c r="Y190" s="109">
        <v>0</v>
      </c>
      <c r="Z190" s="109">
        <v>0</v>
      </c>
      <c r="AA190" s="109">
        <v>0</v>
      </c>
      <c r="AB190" s="109">
        <v>0</v>
      </c>
      <c r="AC190" s="109">
        <v>0</v>
      </c>
      <c r="AD190" s="109">
        <v>0</v>
      </c>
      <c r="AE190" s="109">
        <v>0</v>
      </c>
      <c r="AF190" s="109">
        <v>0</v>
      </c>
      <c r="AG190" s="109">
        <v>0</v>
      </c>
      <c r="AH190" s="109">
        <v>0</v>
      </c>
      <c r="AI190" s="109">
        <v>0</v>
      </c>
      <c r="AJ190" s="109">
        <v>0</v>
      </c>
      <c r="AK190" s="109">
        <v>0</v>
      </c>
      <c r="AL190" s="109">
        <v>0.89</v>
      </c>
      <c r="AM190" s="109">
        <v>6.55</v>
      </c>
      <c r="AN190" s="109">
        <v>3.91</v>
      </c>
      <c r="AO190" s="109">
        <v>1.38</v>
      </c>
      <c r="AP190" s="109">
        <v>14.73003435582822</v>
      </c>
      <c r="AQ190" s="109">
        <v>0</v>
      </c>
      <c r="AR190" s="185">
        <v>3.1063862100387274</v>
      </c>
      <c r="AS190" s="25"/>
      <c r="AT190" s="184">
        <v>186</v>
      </c>
      <c r="AU190" s="109">
        <f>CO190*POLICY!$K187</f>
        <v>0</v>
      </c>
      <c r="AV190" s="109">
        <f>CP190*POLICY!$K187</f>
        <v>0</v>
      </c>
      <c r="AW190" s="109">
        <f>CQ190*POLICY!$K187</f>
        <v>0</v>
      </c>
      <c r="AX190" s="109">
        <f>CR190*POLICY!$K187</f>
        <v>0.95</v>
      </c>
      <c r="AY190" s="109">
        <f>CS190*POLICY!$K187</f>
        <v>0</v>
      </c>
      <c r="AZ190" s="109">
        <f>CT190*POLICY!$K187</f>
        <v>0</v>
      </c>
      <c r="BA190" s="109">
        <f>CU190*POLICY!$K187</f>
        <v>0</v>
      </c>
      <c r="BB190" s="109">
        <f>CV190*POLICY!$K187</f>
        <v>0</v>
      </c>
      <c r="BC190" s="109">
        <f>CW190*POLICY!$K187</f>
        <v>0</v>
      </c>
      <c r="BD190" s="109">
        <f>CX190*POLICY!$K187</f>
        <v>0</v>
      </c>
      <c r="BE190" s="109">
        <f>CY190*POLICY!$K187</f>
        <v>0</v>
      </c>
      <c r="BF190" s="109">
        <f>CZ190*POLICY!$K187</f>
        <v>0</v>
      </c>
      <c r="BG190" s="109">
        <f>DA190*POLICY!$K187</f>
        <v>0.87</v>
      </c>
      <c r="BH190" s="109">
        <f>DB190*POLICY!$K187</f>
        <v>4.87</v>
      </c>
      <c r="BI190" s="109">
        <f>DC190*POLICY!$K187</f>
        <v>0</v>
      </c>
      <c r="BJ190" s="109">
        <f>DD190*POLICY!$K187</f>
        <v>0</v>
      </c>
      <c r="BK190" s="109">
        <f>DE190*POLICY!$K187</f>
        <v>0</v>
      </c>
      <c r="BL190" s="109">
        <f>DF190*POLICY!$K187</f>
        <v>0</v>
      </c>
      <c r="BM190" s="109">
        <f>DG190*POLICY!$K187</f>
        <v>0</v>
      </c>
      <c r="BN190" s="109">
        <f>DH190*POLICY!$K187</f>
        <v>0</v>
      </c>
      <c r="BO190" s="109">
        <f>DI190*POLICY!$K187</f>
        <v>25.48</v>
      </c>
      <c r="BP190" s="109">
        <f>DJ190*POLICY!$K187</f>
        <v>0</v>
      </c>
      <c r="BQ190" s="109">
        <f>DK190*POLICY!$K187</f>
        <v>0</v>
      </c>
      <c r="BR190" s="109">
        <f>DL190*POLICY!$K187</f>
        <v>0</v>
      </c>
      <c r="BS190" s="109">
        <f>DM190*POLICY!$K187</f>
        <v>0</v>
      </c>
      <c r="BT190" s="109">
        <f>DN190*POLICY!$K187</f>
        <v>0</v>
      </c>
      <c r="BU190" s="109">
        <f>DO190*POLICY!$K187</f>
        <v>0</v>
      </c>
      <c r="BV190" s="109">
        <f>DP190*POLICY!$K187</f>
        <v>0</v>
      </c>
      <c r="BW190" s="109">
        <f>DQ190*POLICY!$K187</f>
        <v>0</v>
      </c>
      <c r="BX190" s="109">
        <f>DR190*POLICY!$K187</f>
        <v>0</v>
      </c>
      <c r="BY190" s="109">
        <f>DS190*POLICY!$K187</f>
        <v>0</v>
      </c>
      <c r="BZ190" s="109">
        <f>DT190*POLICY!$K187</f>
        <v>0</v>
      </c>
      <c r="CA190" s="109">
        <f>DU190*POLICY!$K187</f>
        <v>0</v>
      </c>
      <c r="CB190" s="109">
        <f>DV190*POLICY!$K187</f>
        <v>0</v>
      </c>
      <c r="CC190" s="109">
        <f>DW190*POLICY!$K187</f>
        <v>0.89</v>
      </c>
      <c r="CD190" s="109">
        <f>DX190*POLICY!$K187</f>
        <v>6.55</v>
      </c>
      <c r="CE190" s="109">
        <f>DY190*POLICY!$K187</f>
        <v>3.91</v>
      </c>
      <c r="CF190" s="109">
        <f>DZ190*POLICY!$K187</f>
        <v>1.38</v>
      </c>
      <c r="CG190" s="109">
        <f>EA190*POLICY!$K187</f>
        <v>14.73003435582822</v>
      </c>
      <c r="CH190" s="109">
        <f>EB190*POLICY!$K187</f>
        <v>0</v>
      </c>
      <c r="CI190" s="185">
        <f>EC190*POLICY!$K187</f>
        <v>3.1063862100387274</v>
      </c>
      <c r="CK190" s="14" t="s">
        <v>393</v>
      </c>
      <c r="CL190" s="80" t="s">
        <v>190</v>
      </c>
      <c r="CM190" s="249">
        <v>22</v>
      </c>
      <c r="CN190" s="23">
        <v>186</v>
      </c>
      <c r="CO190" s="191">
        <v>0</v>
      </c>
      <c r="CP190" s="191">
        <v>0</v>
      </c>
      <c r="CQ190" s="191">
        <v>0</v>
      </c>
      <c r="CR190" s="191">
        <v>0.95</v>
      </c>
      <c r="CS190" s="191">
        <v>0</v>
      </c>
      <c r="CT190" s="191">
        <v>0</v>
      </c>
      <c r="CU190" s="191">
        <v>0</v>
      </c>
      <c r="CV190" s="191">
        <v>0</v>
      </c>
      <c r="CW190" s="191">
        <v>0</v>
      </c>
      <c r="CX190" s="191">
        <v>0</v>
      </c>
      <c r="CY190" s="191">
        <v>0</v>
      </c>
      <c r="CZ190" s="191">
        <v>0</v>
      </c>
      <c r="DA190" s="191">
        <v>0.87</v>
      </c>
      <c r="DB190" s="191">
        <v>4.87</v>
      </c>
      <c r="DC190" s="191">
        <v>0</v>
      </c>
      <c r="DD190" s="191">
        <v>0</v>
      </c>
      <c r="DE190" s="191">
        <v>0</v>
      </c>
      <c r="DF190" s="191">
        <v>0</v>
      </c>
      <c r="DG190" s="191">
        <v>0</v>
      </c>
      <c r="DH190" s="191">
        <v>0</v>
      </c>
      <c r="DI190" s="191">
        <v>25.48</v>
      </c>
      <c r="DJ190" s="191">
        <v>0</v>
      </c>
      <c r="DK190" s="191">
        <v>0</v>
      </c>
      <c r="DL190" s="191">
        <v>0</v>
      </c>
      <c r="DM190" s="191">
        <v>0</v>
      </c>
      <c r="DN190" s="191">
        <v>0</v>
      </c>
      <c r="DO190" s="191">
        <v>0</v>
      </c>
      <c r="DP190" s="191">
        <v>0</v>
      </c>
      <c r="DQ190" s="191">
        <v>0</v>
      </c>
      <c r="DR190" s="191">
        <v>0</v>
      </c>
      <c r="DS190" s="191">
        <v>0</v>
      </c>
      <c r="DT190" s="191">
        <v>0</v>
      </c>
      <c r="DU190" s="191">
        <v>0</v>
      </c>
      <c r="DV190" s="191">
        <v>0</v>
      </c>
      <c r="DW190" s="191">
        <v>0.89</v>
      </c>
      <c r="DX190" s="191">
        <v>6.55</v>
      </c>
      <c r="DY190" s="200">
        <v>3.91</v>
      </c>
      <c r="DZ190" s="200">
        <v>1.38</v>
      </c>
      <c r="EA190" s="191">
        <v>14.73003435582822</v>
      </c>
      <c r="EB190" s="191">
        <v>0</v>
      </c>
      <c r="EC190" s="191">
        <v>3.1063862100387274</v>
      </c>
    </row>
    <row r="191" spans="1:133" s="26" customFormat="1" x14ac:dyDescent="0.2">
      <c r="C191" s="110">
        <v>187</v>
      </c>
      <c r="D191" s="109">
        <v>0</v>
      </c>
      <c r="E191" s="109">
        <v>0</v>
      </c>
      <c r="F191" s="109">
        <v>0</v>
      </c>
      <c r="G191" s="109">
        <v>0.95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0.87</v>
      </c>
      <c r="Q191" s="109">
        <v>4.87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25.48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0</v>
      </c>
      <c r="AE191" s="109">
        <v>0</v>
      </c>
      <c r="AF191" s="109">
        <v>0</v>
      </c>
      <c r="AG191" s="109">
        <v>0</v>
      </c>
      <c r="AH191" s="109">
        <v>0</v>
      </c>
      <c r="AI191" s="109">
        <v>0</v>
      </c>
      <c r="AJ191" s="109">
        <v>0</v>
      </c>
      <c r="AK191" s="109">
        <v>0</v>
      </c>
      <c r="AL191" s="109">
        <v>0.89</v>
      </c>
      <c r="AM191" s="109">
        <v>6.55</v>
      </c>
      <c r="AN191" s="109">
        <v>3.91</v>
      </c>
      <c r="AO191" s="109">
        <v>1.38</v>
      </c>
      <c r="AP191" s="109">
        <v>14.73003435582822</v>
      </c>
      <c r="AQ191" s="109">
        <v>0</v>
      </c>
      <c r="AR191" s="185">
        <v>3.1063862100387274</v>
      </c>
      <c r="AS191" s="25"/>
      <c r="AT191" s="184">
        <v>187</v>
      </c>
      <c r="AU191" s="109">
        <f>CO191*POLICY!$K188</f>
        <v>0</v>
      </c>
      <c r="AV191" s="109">
        <f>CP191*POLICY!$K188</f>
        <v>0</v>
      </c>
      <c r="AW191" s="109">
        <f>CQ191*POLICY!$K188</f>
        <v>0</v>
      </c>
      <c r="AX191" s="109">
        <f>CR191*POLICY!$K188</f>
        <v>0.95</v>
      </c>
      <c r="AY191" s="109">
        <f>CS191*POLICY!$K188</f>
        <v>0</v>
      </c>
      <c r="AZ191" s="109">
        <f>CT191*POLICY!$K188</f>
        <v>0</v>
      </c>
      <c r="BA191" s="109">
        <f>CU191*POLICY!$K188</f>
        <v>0</v>
      </c>
      <c r="BB191" s="109">
        <f>CV191*POLICY!$K188</f>
        <v>0</v>
      </c>
      <c r="BC191" s="109">
        <f>CW191*POLICY!$K188</f>
        <v>0</v>
      </c>
      <c r="BD191" s="109">
        <f>CX191*POLICY!$K188</f>
        <v>0</v>
      </c>
      <c r="BE191" s="109">
        <f>CY191*POLICY!$K188</f>
        <v>0</v>
      </c>
      <c r="BF191" s="109">
        <f>CZ191*POLICY!$K188</f>
        <v>0</v>
      </c>
      <c r="BG191" s="109">
        <f>DA191*POLICY!$K188</f>
        <v>0.87</v>
      </c>
      <c r="BH191" s="109">
        <f>DB191*POLICY!$K188</f>
        <v>4.87</v>
      </c>
      <c r="BI191" s="109">
        <f>DC191*POLICY!$K188</f>
        <v>0</v>
      </c>
      <c r="BJ191" s="109">
        <f>DD191*POLICY!$K188</f>
        <v>0</v>
      </c>
      <c r="BK191" s="109">
        <f>DE191*POLICY!$K188</f>
        <v>0</v>
      </c>
      <c r="BL191" s="109">
        <f>DF191*POLICY!$K188</f>
        <v>0</v>
      </c>
      <c r="BM191" s="109">
        <f>DG191*POLICY!$K188</f>
        <v>0</v>
      </c>
      <c r="BN191" s="109">
        <f>DH191*POLICY!$K188</f>
        <v>0</v>
      </c>
      <c r="BO191" s="109">
        <f>DI191*POLICY!$K188</f>
        <v>25.48</v>
      </c>
      <c r="BP191" s="109">
        <f>DJ191*POLICY!$K188</f>
        <v>0</v>
      </c>
      <c r="BQ191" s="109">
        <f>DK191*POLICY!$K188</f>
        <v>0</v>
      </c>
      <c r="BR191" s="109">
        <f>DL191*POLICY!$K188</f>
        <v>0</v>
      </c>
      <c r="BS191" s="109">
        <f>DM191*POLICY!$K188</f>
        <v>0</v>
      </c>
      <c r="BT191" s="109">
        <f>DN191*POLICY!$K188</f>
        <v>0</v>
      </c>
      <c r="BU191" s="109">
        <f>DO191*POLICY!$K188</f>
        <v>0</v>
      </c>
      <c r="BV191" s="109">
        <f>DP191*POLICY!$K188</f>
        <v>0</v>
      </c>
      <c r="BW191" s="109">
        <f>DQ191*POLICY!$K188</f>
        <v>0</v>
      </c>
      <c r="BX191" s="109">
        <f>DR191*POLICY!$K188</f>
        <v>0</v>
      </c>
      <c r="BY191" s="109">
        <f>DS191*POLICY!$K188</f>
        <v>0</v>
      </c>
      <c r="BZ191" s="109">
        <f>DT191*POLICY!$K188</f>
        <v>0</v>
      </c>
      <c r="CA191" s="109">
        <f>DU191*POLICY!$K188</f>
        <v>0</v>
      </c>
      <c r="CB191" s="109">
        <f>DV191*POLICY!$K188</f>
        <v>0</v>
      </c>
      <c r="CC191" s="109">
        <f>DW191*POLICY!$K188</f>
        <v>0.89</v>
      </c>
      <c r="CD191" s="109">
        <f>DX191*POLICY!$K188</f>
        <v>6.55</v>
      </c>
      <c r="CE191" s="109">
        <f>DY191*POLICY!$K188</f>
        <v>3.91</v>
      </c>
      <c r="CF191" s="109">
        <f>DZ191*POLICY!$K188</f>
        <v>1.38</v>
      </c>
      <c r="CG191" s="109">
        <f>EA191*POLICY!$K188</f>
        <v>14.73003435582822</v>
      </c>
      <c r="CH191" s="109">
        <f>EB191*POLICY!$K188</f>
        <v>0</v>
      </c>
      <c r="CI191" s="185">
        <f>EC191*POLICY!$K188</f>
        <v>3.1063862100387274</v>
      </c>
      <c r="CK191" s="14" t="s">
        <v>393</v>
      </c>
      <c r="CL191" s="80" t="s">
        <v>190</v>
      </c>
      <c r="CM191" s="249">
        <v>22</v>
      </c>
      <c r="CN191" s="23">
        <v>187</v>
      </c>
      <c r="CO191" s="191">
        <v>0</v>
      </c>
      <c r="CP191" s="191">
        <v>0</v>
      </c>
      <c r="CQ191" s="191">
        <v>0</v>
      </c>
      <c r="CR191" s="191">
        <v>0.95</v>
      </c>
      <c r="CS191" s="191">
        <v>0</v>
      </c>
      <c r="CT191" s="191">
        <v>0</v>
      </c>
      <c r="CU191" s="191">
        <v>0</v>
      </c>
      <c r="CV191" s="191">
        <v>0</v>
      </c>
      <c r="CW191" s="191">
        <v>0</v>
      </c>
      <c r="CX191" s="191">
        <v>0</v>
      </c>
      <c r="CY191" s="191">
        <v>0</v>
      </c>
      <c r="CZ191" s="191">
        <v>0</v>
      </c>
      <c r="DA191" s="191">
        <v>0.87</v>
      </c>
      <c r="DB191" s="191">
        <v>4.87</v>
      </c>
      <c r="DC191" s="191">
        <v>0</v>
      </c>
      <c r="DD191" s="191">
        <v>0</v>
      </c>
      <c r="DE191" s="191">
        <v>0</v>
      </c>
      <c r="DF191" s="191">
        <v>0</v>
      </c>
      <c r="DG191" s="191">
        <v>0</v>
      </c>
      <c r="DH191" s="191">
        <v>0</v>
      </c>
      <c r="DI191" s="191">
        <v>25.48</v>
      </c>
      <c r="DJ191" s="191">
        <v>0</v>
      </c>
      <c r="DK191" s="191">
        <v>0</v>
      </c>
      <c r="DL191" s="191">
        <v>0</v>
      </c>
      <c r="DM191" s="191">
        <v>0</v>
      </c>
      <c r="DN191" s="191">
        <v>0</v>
      </c>
      <c r="DO191" s="191">
        <v>0</v>
      </c>
      <c r="DP191" s="191">
        <v>0</v>
      </c>
      <c r="DQ191" s="191">
        <v>0</v>
      </c>
      <c r="DR191" s="191">
        <v>0</v>
      </c>
      <c r="DS191" s="191">
        <v>0</v>
      </c>
      <c r="DT191" s="191">
        <v>0</v>
      </c>
      <c r="DU191" s="191">
        <v>0</v>
      </c>
      <c r="DV191" s="191">
        <v>0</v>
      </c>
      <c r="DW191" s="191">
        <v>0.89</v>
      </c>
      <c r="DX191" s="191">
        <v>6.55</v>
      </c>
      <c r="DY191" s="200">
        <v>3.91</v>
      </c>
      <c r="DZ191" s="200">
        <v>1.38</v>
      </c>
      <c r="EA191" s="191">
        <v>14.73003435582822</v>
      </c>
      <c r="EB191" s="191">
        <v>0</v>
      </c>
      <c r="EC191" s="191">
        <v>3.1063862100387274</v>
      </c>
    </row>
    <row r="192" spans="1:133" s="26" customFormat="1" x14ac:dyDescent="0.2">
      <c r="C192" s="110">
        <v>188</v>
      </c>
      <c r="D192" s="109">
        <v>0</v>
      </c>
      <c r="E192" s="109">
        <v>0</v>
      </c>
      <c r="F192" s="109">
        <v>0</v>
      </c>
      <c r="G192" s="109">
        <v>0.95</v>
      </c>
      <c r="H192" s="109">
        <v>0</v>
      </c>
      <c r="I192" s="109">
        <v>0</v>
      </c>
      <c r="J192" s="109">
        <v>0</v>
      </c>
      <c r="K192" s="109">
        <v>0</v>
      </c>
      <c r="L192" s="109">
        <v>0</v>
      </c>
      <c r="M192" s="109">
        <v>0</v>
      </c>
      <c r="N192" s="109">
        <v>0</v>
      </c>
      <c r="O192" s="109">
        <v>0</v>
      </c>
      <c r="P192" s="109">
        <v>0.87</v>
      </c>
      <c r="Q192" s="109">
        <v>4.87</v>
      </c>
      <c r="R192" s="109">
        <v>0</v>
      </c>
      <c r="S192" s="109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25.48</v>
      </c>
      <c r="Y192" s="109">
        <v>0</v>
      </c>
      <c r="Z192" s="109">
        <v>0</v>
      </c>
      <c r="AA192" s="109">
        <v>0</v>
      </c>
      <c r="AB192" s="109">
        <v>0</v>
      </c>
      <c r="AC192" s="109">
        <v>0</v>
      </c>
      <c r="AD192" s="109">
        <v>0</v>
      </c>
      <c r="AE192" s="109">
        <v>0</v>
      </c>
      <c r="AF192" s="109">
        <v>0</v>
      </c>
      <c r="AG192" s="109">
        <v>0</v>
      </c>
      <c r="AH192" s="109">
        <v>0</v>
      </c>
      <c r="AI192" s="109">
        <v>0</v>
      </c>
      <c r="AJ192" s="109">
        <v>0</v>
      </c>
      <c r="AK192" s="109">
        <v>0</v>
      </c>
      <c r="AL192" s="109">
        <v>0.89</v>
      </c>
      <c r="AM192" s="109">
        <v>6.55</v>
      </c>
      <c r="AN192" s="109">
        <v>3.91</v>
      </c>
      <c r="AO192" s="109">
        <v>1.38</v>
      </c>
      <c r="AP192" s="109">
        <v>14.73003435582822</v>
      </c>
      <c r="AQ192" s="109">
        <v>0</v>
      </c>
      <c r="AR192" s="185">
        <v>3.1063862100387274</v>
      </c>
      <c r="AS192" s="25"/>
      <c r="AT192" s="184">
        <v>188</v>
      </c>
      <c r="AU192" s="109">
        <f>CO192*POLICY!$K189</f>
        <v>0</v>
      </c>
      <c r="AV192" s="109">
        <f>CP192*POLICY!$K189</f>
        <v>0</v>
      </c>
      <c r="AW192" s="109">
        <f>CQ192*POLICY!$K189</f>
        <v>0</v>
      </c>
      <c r="AX192" s="109">
        <f>CR192*POLICY!$K189</f>
        <v>0.95</v>
      </c>
      <c r="AY192" s="109">
        <f>CS192*POLICY!$K189</f>
        <v>0</v>
      </c>
      <c r="AZ192" s="109">
        <f>CT192*POLICY!$K189</f>
        <v>0</v>
      </c>
      <c r="BA192" s="109">
        <f>CU192*POLICY!$K189</f>
        <v>0</v>
      </c>
      <c r="BB192" s="109">
        <f>CV192*POLICY!$K189</f>
        <v>0</v>
      </c>
      <c r="BC192" s="109">
        <f>CW192*POLICY!$K189</f>
        <v>0</v>
      </c>
      <c r="BD192" s="109">
        <f>CX192*POLICY!$K189</f>
        <v>0</v>
      </c>
      <c r="BE192" s="109">
        <f>CY192*POLICY!$K189</f>
        <v>0</v>
      </c>
      <c r="BF192" s="109">
        <f>CZ192*POLICY!$K189</f>
        <v>0</v>
      </c>
      <c r="BG192" s="109">
        <f>DA192*POLICY!$K189</f>
        <v>0.87</v>
      </c>
      <c r="BH192" s="109">
        <f>DB192*POLICY!$K189</f>
        <v>4.87</v>
      </c>
      <c r="BI192" s="109">
        <f>DC192*POLICY!$K189</f>
        <v>0</v>
      </c>
      <c r="BJ192" s="109">
        <f>DD192*POLICY!$K189</f>
        <v>0</v>
      </c>
      <c r="BK192" s="109">
        <f>DE192*POLICY!$K189</f>
        <v>0</v>
      </c>
      <c r="BL192" s="109">
        <f>DF192*POLICY!$K189</f>
        <v>0</v>
      </c>
      <c r="BM192" s="109">
        <f>DG192*POLICY!$K189</f>
        <v>0</v>
      </c>
      <c r="BN192" s="109">
        <f>DH192*POLICY!$K189</f>
        <v>0</v>
      </c>
      <c r="BO192" s="109">
        <f>DI192*POLICY!$K189</f>
        <v>25.48</v>
      </c>
      <c r="BP192" s="109">
        <f>DJ192*POLICY!$K189</f>
        <v>0</v>
      </c>
      <c r="BQ192" s="109">
        <f>DK192*POLICY!$K189</f>
        <v>0</v>
      </c>
      <c r="BR192" s="109">
        <f>DL192*POLICY!$K189</f>
        <v>0</v>
      </c>
      <c r="BS192" s="109">
        <f>DM192*POLICY!$K189</f>
        <v>0</v>
      </c>
      <c r="BT192" s="109">
        <f>DN192*POLICY!$K189</f>
        <v>0</v>
      </c>
      <c r="BU192" s="109">
        <f>DO192*POLICY!$K189</f>
        <v>0</v>
      </c>
      <c r="BV192" s="109">
        <f>DP192*POLICY!$K189</f>
        <v>0</v>
      </c>
      <c r="BW192" s="109">
        <f>DQ192*POLICY!$K189</f>
        <v>0</v>
      </c>
      <c r="BX192" s="109">
        <f>DR192*POLICY!$K189</f>
        <v>0</v>
      </c>
      <c r="BY192" s="109">
        <f>DS192*POLICY!$K189</f>
        <v>0</v>
      </c>
      <c r="BZ192" s="109">
        <f>DT192*POLICY!$K189</f>
        <v>0</v>
      </c>
      <c r="CA192" s="109">
        <f>DU192*POLICY!$K189</f>
        <v>0</v>
      </c>
      <c r="CB192" s="109">
        <f>DV192*POLICY!$K189</f>
        <v>0</v>
      </c>
      <c r="CC192" s="109">
        <f>DW192*POLICY!$K189</f>
        <v>0.89</v>
      </c>
      <c r="CD192" s="109">
        <f>DX192*POLICY!$K189</f>
        <v>6.55</v>
      </c>
      <c r="CE192" s="109">
        <f>DY192*POLICY!$K189</f>
        <v>3.91</v>
      </c>
      <c r="CF192" s="109">
        <f>DZ192*POLICY!$K189</f>
        <v>1.38</v>
      </c>
      <c r="CG192" s="109">
        <f>EA192*POLICY!$K189</f>
        <v>14.73003435582822</v>
      </c>
      <c r="CH192" s="109">
        <f>EB192*POLICY!$K189</f>
        <v>0</v>
      </c>
      <c r="CI192" s="185">
        <f>EC192*POLICY!$K189</f>
        <v>3.1063862100387274</v>
      </c>
      <c r="CK192" s="14" t="s">
        <v>393</v>
      </c>
      <c r="CL192" s="80" t="s">
        <v>190</v>
      </c>
      <c r="CM192" s="249">
        <v>22</v>
      </c>
      <c r="CN192" s="23">
        <v>188</v>
      </c>
      <c r="CO192" s="191">
        <v>0</v>
      </c>
      <c r="CP192" s="191">
        <v>0</v>
      </c>
      <c r="CQ192" s="191">
        <v>0</v>
      </c>
      <c r="CR192" s="191">
        <v>0.95</v>
      </c>
      <c r="CS192" s="191">
        <v>0</v>
      </c>
      <c r="CT192" s="191">
        <v>0</v>
      </c>
      <c r="CU192" s="191">
        <v>0</v>
      </c>
      <c r="CV192" s="191">
        <v>0</v>
      </c>
      <c r="CW192" s="191">
        <v>0</v>
      </c>
      <c r="CX192" s="191">
        <v>0</v>
      </c>
      <c r="CY192" s="191">
        <v>0</v>
      </c>
      <c r="CZ192" s="191">
        <v>0</v>
      </c>
      <c r="DA192" s="191">
        <v>0.87</v>
      </c>
      <c r="DB192" s="191">
        <v>4.87</v>
      </c>
      <c r="DC192" s="191">
        <v>0</v>
      </c>
      <c r="DD192" s="191">
        <v>0</v>
      </c>
      <c r="DE192" s="191">
        <v>0</v>
      </c>
      <c r="DF192" s="191">
        <v>0</v>
      </c>
      <c r="DG192" s="191">
        <v>0</v>
      </c>
      <c r="DH192" s="191">
        <v>0</v>
      </c>
      <c r="DI192" s="191">
        <v>25.48</v>
      </c>
      <c r="DJ192" s="191">
        <v>0</v>
      </c>
      <c r="DK192" s="191">
        <v>0</v>
      </c>
      <c r="DL192" s="191">
        <v>0</v>
      </c>
      <c r="DM192" s="191">
        <v>0</v>
      </c>
      <c r="DN192" s="191">
        <v>0</v>
      </c>
      <c r="DO192" s="191">
        <v>0</v>
      </c>
      <c r="DP192" s="191">
        <v>0</v>
      </c>
      <c r="DQ192" s="191">
        <v>0</v>
      </c>
      <c r="DR192" s="191">
        <v>0</v>
      </c>
      <c r="DS192" s="191">
        <v>0</v>
      </c>
      <c r="DT192" s="191">
        <v>0</v>
      </c>
      <c r="DU192" s="191">
        <v>0</v>
      </c>
      <c r="DV192" s="191">
        <v>0</v>
      </c>
      <c r="DW192" s="191">
        <v>0.89</v>
      </c>
      <c r="DX192" s="191">
        <v>6.55</v>
      </c>
      <c r="DY192" s="200">
        <v>3.91</v>
      </c>
      <c r="DZ192" s="200">
        <v>1.38</v>
      </c>
      <c r="EA192" s="191">
        <v>14.73003435582822</v>
      </c>
      <c r="EB192" s="191">
        <v>0</v>
      </c>
      <c r="EC192" s="191">
        <v>3.1063862100387274</v>
      </c>
    </row>
    <row r="193" spans="3:133" s="26" customFormat="1" x14ac:dyDescent="0.2">
      <c r="C193" s="110">
        <v>189</v>
      </c>
      <c r="D193" s="109">
        <v>0</v>
      </c>
      <c r="E193" s="109">
        <v>0</v>
      </c>
      <c r="F193" s="109">
        <v>0</v>
      </c>
      <c r="G193" s="109">
        <v>0.95</v>
      </c>
      <c r="H193" s="109">
        <v>0</v>
      </c>
      <c r="I193" s="109">
        <v>0</v>
      </c>
      <c r="J193" s="109">
        <v>0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0.87</v>
      </c>
      <c r="Q193" s="109">
        <v>4.87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25.48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0</v>
      </c>
      <c r="AE193" s="109">
        <v>0</v>
      </c>
      <c r="AF193" s="109">
        <v>0</v>
      </c>
      <c r="AG193" s="109">
        <v>0</v>
      </c>
      <c r="AH193" s="109">
        <v>0</v>
      </c>
      <c r="AI193" s="109">
        <v>0</v>
      </c>
      <c r="AJ193" s="109">
        <v>0</v>
      </c>
      <c r="AK193" s="109">
        <v>0</v>
      </c>
      <c r="AL193" s="109">
        <v>0.89</v>
      </c>
      <c r="AM193" s="109">
        <v>6.55</v>
      </c>
      <c r="AN193" s="109">
        <v>3.91</v>
      </c>
      <c r="AO193" s="109">
        <v>1.38</v>
      </c>
      <c r="AP193" s="109">
        <v>14.73003435582822</v>
      </c>
      <c r="AQ193" s="109">
        <v>0</v>
      </c>
      <c r="AR193" s="185">
        <v>3.1063862100387274</v>
      </c>
      <c r="AS193" s="25"/>
      <c r="AT193" s="184">
        <v>189</v>
      </c>
      <c r="AU193" s="109">
        <f>CO193*POLICY!$K190</f>
        <v>0</v>
      </c>
      <c r="AV193" s="109">
        <f>CP193*POLICY!$K190</f>
        <v>0</v>
      </c>
      <c r="AW193" s="109">
        <f>CQ193*POLICY!$K190</f>
        <v>0</v>
      </c>
      <c r="AX193" s="109">
        <f>CR193*POLICY!$K190</f>
        <v>0.95</v>
      </c>
      <c r="AY193" s="109">
        <f>CS193*POLICY!$K190</f>
        <v>0</v>
      </c>
      <c r="AZ193" s="109">
        <f>CT193*POLICY!$K190</f>
        <v>0</v>
      </c>
      <c r="BA193" s="109">
        <f>CU193*POLICY!$K190</f>
        <v>0</v>
      </c>
      <c r="BB193" s="109">
        <f>CV193*POLICY!$K190</f>
        <v>0</v>
      </c>
      <c r="BC193" s="109">
        <f>CW193*POLICY!$K190</f>
        <v>0</v>
      </c>
      <c r="BD193" s="109">
        <f>CX193*POLICY!$K190</f>
        <v>0</v>
      </c>
      <c r="BE193" s="109">
        <f>CY193*POLICY!$K190</f>
        <v>0</v>
      </c>
      <c r="BF193" s="109">
        <f>CZ193*POLICY!$K190</f>
        <v>0</v>
      </c>
      <c r="BG193" s="109">
        <f>DA193*POLICY!$K190</f>
        <v>0.87</v>
      </c>
      <c r="BH193" s="109">
        <f>DB193*POLICY!$K190</f>
        <v>4.87</v>
      </c>
      <c r="BI193" s="109">
        <f>DC193*POLICY!$K190</f>
        <v>0</v>
      </c>
      <c r="BJ193" s="109">
        <f>DD193*POLICY!$K190</f>
        <v>0</v>
      </c>
      <c r="BK193" s="109">
        <f>DE193*POLICY!$K190</f>
        <v>0</v>
      </c>
      <c r="BL193" s="109">
        <f>DF193*POLICY!$K190</f>
        <v>0</v>
      </c>
      <c r="BM193" s="109">
        <f>DG193*POLICY!$K190</f>
        <v>0</v>
      </c>
      <c r="BN193" s="109">
        <f>DH193*POLICY!$K190</f>
        <v>0</v>
      </c>
      <c r="BO193" s="109">
        <f>DI193*POLICY!$K190</f>
        <v>25.48</v>
      </c>
      <c r="BP193" s="109">
        <f>DJ193*POLICY!$K190</f>
        <v>0</v>
      </c>
      <c r="BQ193" s="109">
        <f>DK193*POLICY!$K190</f>
        <v>0</v>
      </c>
      <c r="BR193" s="109">
        <f>DL193*POLICY!$K190</f>
        <v>0</v>
      </c>
      <c r="BS193" s="109">
        <f>DM193*POLICY!$K190</f>
        <v>0</v>
      </c>
      <c r="BT193" s="109">
        <f>DN193*POLICY!$K190</f>
        <v>0</v>
      </c>
      <c r="BU193" s="109">
        <f>DO193*POLICY!$K190</f>
        <v>0</v>
      </c>
      <c r="BV193" s="109">
        <f>DP193*POLICY!$K190</f>
        <v>0</v>
      </c>
      <c r="BW193" s="109">
        <f>DQ193*POLICY!$K190</f>
        <v>0</v>
      </c>
      <c r="BX193" s="109">
        <f>DR193*POLICY!$K190</f>
        <v>0</v>
      </c>
      <c r="BY193" s="109">
        <f>DS193*POLICY!$K190</f>
        <v>0</v>
      </c>
      <c r="BZ193" s="109">
        <f>DT193*POLICY!$K190</f>
        <v>0</v>
      </c>
      <c r="CA193" s="109">
        <f>DU193*POLICY!$K190</f>
        <v>0</v>
      </c>
      <c r="CB193" s="109">
        <f>DV193*POLICY!$K190</f>
        <v>0</v>
      </c>
      <c r="CC193" s="109">
        <f>DW193*POLICY!$K190</f>
        <v>0.89</v>
      </c>
      <c r="CD193" s="109">
        <f>DX193*POLICY!$K190</f>
        <v>6.55</v>
      </c>
      <c r="CE193" s="109">
        <f>DY193*POLICY!$K190</f>
        <v>3.91</v>
      </c>
      <c r="CF193" s="109">
        <f>DZ193*POLICY!$K190</f>
        <v>1.38</v>
      </c>
      <c r="CG193" s="109">
        <f>EA193*POLICY!$K190</f>
        <v>14.73003435582822</v>
      </c>
      <c r="CH193" s="109">
        <f>EB193*POLICY!$K190</f>
        <v>0</v>
      </c>
      <c r="CI193" s="185">
        <f>EC193*POLICY!$K190</f>
        <v>3.1063862100387274</v>
      </c>
      <c r="CK193" s="14" t="s">
        <v>366</v>
      </c>
      <c r="CL193" s="80" t="s">
        <v>190</v>
      </c>
      <c r="CM193" s="249">
        <v>22</v>
      </c>
      <c r="CN193" s="23">
        <v>189</v>
      </c>
      <c r="CO193" s="191">
        <v>0</v>
      </c>
      <c r="CP193" s="191">
        <v>0</v>
      </c>
      <c r="CQ193" s="191">
        <v>0</v>
      </c>
      <c r="CR193" s="191">
        <v>0.95</v>
      </c>
      <c r="CS193" s="191">
        <v>0</v>
      </c>
      <c r="CT193" s="191">
        <v>0</v>
      </c>
      <c r="CU193" s="191">
        <v>0</v>
      </c>
      <c r="CV193" s="191">
        <v>0</v>
      </c>
      <c r="CW193" s="191">
        <v>0</v>
      </c>
      <c r="CX193" s="191">
        <v>0</v>
      </c>
      <c r="CY193" s="191">
        <v>0</v>
      </c>
      <c r="CZ193" s="191">
        <v>0</v>
      </c>
      <c r="DA193" s="191">
        <v>0.87</v>
      </c>
      <c r="DB193" s="191">
        <v>4.87</v>
      </c>
      <c r="DC193" s="191">
        <v>0</v>
      </c>
      <c r="DD193" s="191">
        <v>0</v>
      </c>
      <c r="DE193" s="191">
        <v>0</v>
      </c>
      <c r="DF193" s="191">
        <v>0</v>
      </c>
      <c r="DG193" s="191">
        <v>0</v>
      </c>
      <c r="DH193" s="191">
        <v>0</v>
      </c>
      <c r="DI193" s="191">
        <v>25.48</v>
      </c>
      <c r="DJ193" s="191">
        <v>0</v>
      </c>
      <c r="DK193" s="191">
        <v>0</v>
      </c>
      <c r="DL193" s="191">
        <v>0</v>
      </c>
      <c r="DM193" s="191">
        <v>0</v>
      </c>
      <c r="DN193" s="191">
        <v>0</v>
      </c>
      <c r="DO193" s="191">
        <v>0</v>
      </c>
      <c r="DP193" s="191">
        <v>0</v>
      </c>
      <c r="DQ193" s="191">
        <v>0</v>
      </c>
      <c r="DR193" s="191">
        <v>0</v>
      </c>
      <c r="DS193" s="191">
        <v>0</v>
      </c>
      <c r="DT193" s="191">
        <v>0</v>
      </c>
      <c r="DU193" s="191">
        <v>0</v>
      </c>
      <c r="DV193" s="191">
        <v>0</v>
      </c>
      <c r="DW193" s="191">
        <v>0.89</v>
      </c>
      <c r="DX193" s="191">
        <v>6.55</v>
      </c>
      <c r="DY193" s="200">
        <v>3.91</v>
      </c>
      <c r="DZ193" s="200">
        <v>1.38</v>
      </c>
      <c r="EA193" s="191">
        <v>14.73003435582822</v>
      </c>
      <c r="EB193" s="191">
        <v>0</v>
      </c>
      <c r="EC193" s="191">
        <v>3.1063862100387274</v>
      </c>
    </row>
    <row r="194" spans="3:133" s="26" customFormat="1" x14ac:dyDescent="0.2">
      <c r="C194" s="110">
        <v>190</v>
      </c>
      <c r="D194" s="109">
        <v>0</v>
      </c>
      <c r="E194" s="109">
        <v>0</v>
      </c>
      <c r="F194" s="109">
        <v>0</v>
      </c>
      <c r="G194" s="109">
        <v>0.95</v>
      </c>
      <c r="H194" s="109">
        <v>0</v>
      </c>
      <c r="I194" s="109">
        <v>0</v>
      </c>
      <c r="J194" s="109">
        <v>0</v>
      </c>
      <c r="K194" s="109">
        <v>0</v>
      </c>
      <c r="L194" s="109">
        <v>0</v>
      </c>
      <c r="M194" s="109">
        <v>0</v>
      </c>
      <c r="N194" s="109">
        <v>0</v>
      </c>
      <c r="O194" s="109">
        <v>0</v>
      </c>
      <c r="P194" s="109">
        <v>0.87</v>
      </c>
      <c r="Q194" s="109">
        <v>4.87</v>
      </c>
      <c r="R194" s="109">
        <v>0</v>
      </c>
      <c r="S194" s="109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25.48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0</v>
      </c>
      <c r="AE194" s="109">
        <v>0</v>
      </c>
      <c r="AF194" s="109">
        <v>0</v>
      </c>
      <c r="AG194" s="109">
        <v>0</v>
      </c>
      <c r="AH194" s="109">
        <v>0</v>
      </c>
      <c r="AI194" s="109">
        <v>0</v>
      </c>
      <c r="AJ194" s="109">
        <v>0</v>
      </c>
      <c r="AK194" s="109">
        <v>0</v>
      </c>
      <c r="AL194" s="109">
        <v>0.89</v>
      </c>
      <c r="AM194" s="109">
        <v>6.55</v>
      </c>
      <c r="AN194" s="109">
        <v>3.91</v>
      </c>
      <c r="AO194" s="109">
        <v>1.38</v>
      </c>
      <c r="AP194" s="109">
        <v>14.73003435582822</v>
      </c>
      <c r="AQ194" s="109">
        <v>0</v>
      </c>
      <c r="AR194" s="185">
        <v>3.1063862100387274</v>
      </c>
      <c r="AS194" s="25"/>
      <c r="AT194" s="184">
        <v>190</v>
      </c>
      <c r="AU194" s="109">
        <f>CO194*POLICY!$K191</f>
        <v>0</v>
      </c>
      <c r="AV194" s="109">
        <f>CP194*POLICY!$K191</f>
        <v>0</v>
      </c>
      <c r="AW194" s="109">
        <f>CQ194*POLICY!$K191</f>
        <v>0</v>
      </c>
      <c r="AX194" s="109">
        <f>CR194*POLICY!$K191</f>
        <v>0.95</v>
      </c>
      <c r="AY194" s="109">
        <f>CS194*POLICY!$K191</f>
        <v>0</v>
      </c>
      <c r="AZ194" s="109">
        <f>CT194*POLICY!$K191</f>
        <v>0</v>
      </c>
      <c r="BA194" s="109">
        <f>CU194*POLICY!$K191</f>
        <v>0</v>
      </c>
      <c r="BB194" s="109">
        <f>CV194*POLICY!$K191</f>
        <v>0</v>
      </c>
      <c r="BC194" s="109">
        <f>CW194*POLICY!$K191</f>
        <v>0</v>
      </c>
      <c r="BD194" s="109">
        <f>CX194*POLICY!$K191</f>
        <v>0</v>
      </c>
      <c r="BE194" s="109">
        <f>CY194*POLICY!$K191</f>
        <v>0</v>
      </c>
      <c r="BF194" s="109">
        <f>CZ194*POLICY!$K191</f>
        <v>0</v>
      </c>
      <c r="BG194" s="109">
        <f>DA194*POLICY!$K191</f>
        <v>0.87</v>
      </c>
      <c r="BH194" s="109">
        <f>DB194*POLICY!$K191</f>
        <v>4.87</v>
      </c>
      <c r="BI194" s="109">
        <f>DC194*POLICY!$K191</f>
        <v>0</v>
      </c>
      <c r="BJ194" s="109">
        <f>DD194*POLICY!$K191</f>
        <v>0</v>
      </c>
      <c r="BK194" s="109">
        <f>DE194*POLICY!$K191</f>
        <v>0</v>
      </c>
      <c r="BL194" s="109">
        <f>DF194*POLICY!$K191</f>
        <v>0</v>
      </c>
      <c r="BM194" s="109">
        <f>DG194*POLICY!$K191</f>
        <v>0</v>
      </c>
      <c r="BN194" s="109">
        <f>DH194*POLICY!$K191</f>
        <v>0</v>
      </c>
      <c r="BO194" s="109">
        <f>DI194*POLICY!$K191</f>
        <v>25.48</v>
      </c>
      <c r="BP194" s="109">
        <f>DJ194*POLICY!$K191</f>
        <v>0</v>
      </c>
      <c r="BQ194" s="109">
        <f>DK194*POLICY!$K191</f>
        <v>0</v>
      </c>
      <c r="BR194" s="109">
        <f>DL194*POLICY!$K191</f>
        <v>0</v>
      </c>
      <c r="BS194" s="109">
        <f>DM194*POLICY!$K191</f>
        <v>0</v>
      </c>
      <c r="BT194" s="109">
        <f>DN194*POLICY!$K191</f>
        <v>0</v>
      </c>
      <c r="BU194" s="109">
        <f>DO194*POLICY!$K191</f>
        <v>0</v>
      </c>
      <c r="BV194" s="109">
        <f>DP194*POLICY!$K191</f>
        <v>0</v>
      </c>
      <c r="BW194" s="109">
        <f>DQ194*POLICY!$K191</f>
        <v>0</v>
      </c>
      <c r="BX194" s="109">
        <f>DR194*POLICY!$K191</f>
        <v>0</v>
      </c>
      <c r="BY194" s="109">
        <f>DS194*POLICY!$K191</f>
        <v>0</v>
      </c>
      <c r="BZ194" s="109">
        <f>DT194*POLICY!$K191</f>
        <v>0</v>
      </c>
      <c r="CA194" s="109">
        <f>DU194*POLICY!$K191</f>
        <v>0</v>
      </c>
      <c r="CB194" s="109">
        <f>DV194*POLICY!$K191</f>
        <v>0</v>
      </c>
      <c r="CC194" s="109">
        <f>DW194*POLICY!$K191</f>
        <v>0.89</v>
      </c>
      <c r="CD194" s="109">
        <f>DX194*POLICY!$K191</f>
        <v>6.55</v>
      </c>
      <c r="CE194" s="109">
        <f>DY194*POLICY!$K191</f>
        <v>3.91</v>
      </c>
      <c r="CF194" s="109">
        <f>DZ194*POLICY!$K191</f>
        <v>1.38</v>
      </c>
      <c r="CG194" s="109">
        <f>EA194*POLICY!$K191</f>
        <v>14.73003435582822</v>
      </c>
      <c r="CH194" s="109">
        <f>EB194*POLICY!$K191</f>
        <v>0</v>
      </c>
      <c r="CI194" s="185">
        <f>EC194*POLICY!$K191</f>
        <v>3.1063862100387274</v>
      </c>
      <c r="CK194" s="14" t="s">
        <v>366</v>
      </c>
      <c r="CL194" s="80" t="s">
        <v>190</v>
      </c>
      <c r="CM194" s="249">
        <v>22</v>
      </c>
      <c r="CN194" s="23">
        <v>190</v>
      </c>
      <c r="CO194" s="191">
        <v>0</v>
      </c>
      <c r="CP194" s="191">
        <v>0</v>
      </c>
      <c r="CQ194" s="191">
        <v>0</v>
      </c>
      <c r="CR194" s="191">
        <v>0.95</v>
      </c>
      <c r="CS194" s="191">
        <v>0</v>
      </c>
      <c r="CT194" s="191">
        <v>0</v>
      </c>
      <c r="CU194" s="191">
        <v>0</v>
      </c>
      <c r="CV194" s="191">
        <v>0</v>
      </c>
      <c r="CW194" s="191">
        <v>0</v>
      </c>
      <c r="CX194" s="191">
        <v>0</v>
      </c>
      <c r="CY194" s="191">
        <v>0</v>
      </c>
      <c r="CZ194" s="191">
        <v>0</v>
      </c>
      <c r="DA194" s="191">
        <v>0.87</v>
      </c>
      <c r="DB194" s="191">
        <v>4.87</v>
      </c>
      <c r="DC194" s="191">
        <v>0</v>
      </c>
      <c r="DD194" s="191">
        <v>0</v>
      </c>
      <c r="DE194" s="191">
        <v>0</v>
      </c>
      <c r="DF194" s="191">
        <v>0</v>
      </c>
      <c r="DG194" s="191">
        <v>0</v>
      </c>
      <c r="DH194" s="191">
        <v>0</v>
      </c>
      <c r="DI194" s="191">
        <v>25.48</v>
      </c>
      <c r="DJ194" s="191">
        <v>0</v>
      </c>
      <c r="DK194" s="191">
        <v>0</v>
      </c>
      <c r="DL194" s="191">
        <v>0</v>
      </c>
      <c r="DM194" s="191">
        <v>0</v>
      </c>
      <c r="DN194" s="191">
        <v>0</v>
      </c>
      <c r="DO194" s="191">
        <v>0</v>
      </c>
      <c r="DP194" s="191">
        <v>0</v>
      </c>
      <c r="DQ194" s="191">
        <v>0</v>
      </c>
      <c r="DR194" s="191">
        <v>0</v>
      </c>
      <c r="DS194" s="191">
        <v>0</v>
      </c>
      <c r="DT194" s="191">
        <v>0</v>
      </c>
      <c r="DU194" s="191">
        <v>0</v>
      </c>
      <c r="DV194" s="191">
        <v>0</v>
      </c>
      <c r="DW194" s="191">
        <v>0.89</v>
      </c>
      <c r="DX194" s="191">
        <v>6.55</v>
      </c>
      <c r="DY194" s="200">
        <v>3.91</v>
      </c>
      <c r="DZ194" s="200">
        <v>1.38</v>
      </c>
      <c r="EA194" s="191">
        <v>14.73003435582822</v>
      </c>
      <c r="EB194" s="191">
        <v>0</v>
      </c>
      <c r="EC194" s="191">
        <v>3.1063862100387274</v>
      </c>
    </row>
    <row r="195" spans="3:133" s="26" customFormat="1" x14ac:dyDescent="0.2">
      <c r="C195" s="110">
        <v>191</v>
      </c>
      <c r="D195" s="109">
        <v>0</v>
      </c>
      <c r="E195" s="109">
        <v>0</v>
      </c>
      <c r="F195" s="109">
        <v>0</v>
      </c>
      <c r="G195" s="109">
        <v>0.95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0.96</v>
      </c>
      <c r="Q195" s="109">
        <v>1.84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0</v>
      </c>
      <c r="AE195" s="109">
        <v>0</v>
      </c>
      <c r="AF195" s="109">
        <v>0</v>
      </c>
      <c r="AG195" s="109">
        <v>0</v>
      </c>
      <c r="AH195" s="109">
        <v>0</v>
      </c>
      <c r="AI195" s="109">
        <v>0</v>
      </c>
      <c r="AJ195" s="109">
        <v>0</v>
      </c>
      <c r="AK195" s="109">
        <v>0</v>
      </c>
      <c r="AL195" s="109">
        <v>0.9</v>
      </c>
      <c r="AM195" s="109">
        <v>1.46</v>
      </c>
      <c r="AN195" s="109">
        <v>3.91</v>
      </c>
      <c r="AO195" s="109">
        <v>1.38</v>
      </c>
      <c r="AP195" s="109">
        <v>0</v>
      </c>
      <c r="AQ195" s="109">
        <v>0</v>
      </c>
      <c r="AR195" s="185">
        <v>3.1063862100387274</v>
      </c>
      <c r="AS195" s="25"/>
      <c r="AT195" s="184">
        <v>191</v>
      </c>
      <c r="AU195" s="109">
        <f>CO195*POLICY!$K192</f>
        <v>0</v>
      </c>
      <c r="AV195" s="109">
        <f>CP195*POLICY!$K192</f>
        <v>0</v>
      </c>
      <c r="AW195" s="109">
        <f>CQ195*POLICY!$K192</f>
        <v>0</v>
      </c>
      <c r="AX195" s="109">
        <f>CR195*POLICY!$K192</f>
        <v>0.95</v>
      </c>
      <c r="AY195" s="109">
        <f>CS195*POLICY!$K192</f>
        <v>0</v>
      </c>
      <c r="AZ195" s="109">
        <f>CT195*POLICY!$K192</f>
        <v>0</v>
      </c>
      <c r="BA195" s="109">
        <f>CU195*POLICY!$K192</f>
        <v>0</v>
      </c>
      <c r="BB195" s="109">
        <f>CV195*POLICY!$K192</f>
        <v>0</v>
      </c>
      <c r="BC195" s="109">
        <f>CW195*POLICY!$K192</f>
        <v>0</v>
      </c>
      <c r="BD195" s="109">
        <f>CX195*POLICY!$K192</f>
        <v>0</v>
      </c>
      <c r="BE195" s="109">
        <f>CY195*POLICY!$K192</f>
        <v>0</v>
      </c>
      <c r="BF195" s="109">
        <f>CZ195*POLICY!$K192</f>
        <v>0</v>
      </c>
      <c r="BG195" s="109">
        <f>DA195*POLICY!$K192</f>
        <v>0.96</v>
      </c>
      <c r="BH195" s="109">
        <f>DB195*POLICY!$K192</f>
        <v>1.84</v>
      </c>
      <c r="BI195" s="109">
        <f>DC195*POLICY!$K192</f>
        <v>0</v>
      </c>
      <c r="BJ195" s="109">
        <f>DD195*POLICY!$K192</f>
        <v>0</v>
      </c>
      <c r="BK195" s="109">
        <f>DE195*POLICY!$K192</f>
        <v>0</v>
      </c>
      <c r="BL195" s="109">
        <f>DF195*POLICY!$K192</f>
        <v>0</v>
      </c>
      <c r="BM195" s="109">
        <f>DG195*POLICY!$K192</f>
        <v>0</v>
      </c>
      <c r="BN195" s="109">
        <f>DH195*POLICY!$K192</f>
        <v>0</v>
      </c>
      <c r="BO195" s="109">
        <f>DI195*POLICY!$K192</f>
        <v>0</v>
      </c>
      <c r="BP195" s="109">
        <f>DJ195*POLICY!$K192</f>
        <v>0</v>
      </c>
      <c r="BQ195" s="109">
        <f>DK195*POLICY!$K192</f>
        <v>0</v>
      </c>
      <c r="BR195" s="109">
        <f>DL195*POLICY!$K192</f>
        <v>0</v>
      </c>
      <c r="BS195" s="109">
        <f>DM195*POLICY!$K192</f>
        <v>0</v>
      </c>
      <c r="BT195" s="109">
        <f>DN195*POLICY!$K192</f>
        <v>0</v>
      </c>
      <c r="BU195" s="109">
        <f>DO195*POLICY!$K192</f>
        <v>0</v>
      </c>
      <c r="BV195" s="109">
        <f>DP195*POLICY!$K192</f>
        <v>0</v>
      </c>
      <c r="BW195" s="109">
        <f>DQ195*POLICY!$K192</f>
        <v>0</v>
      </c>
      <c r="BX195" s="109">
        <f>DR195*POLICY!$K192</f>
        <v>0</v>
      </c>
      <c r="BY195" s="109">
        <f>DS195*POLICY!$K192</f>
        <v>0</v>
      </c>
      <c r="BZ195" s="109">
        <f>DT195*POLICY!$K192</f>
        <v>0</v>
      </c>
      <c r="CA195" s="109">
        <f>DU195*POLICY!$K192</f>
        <v>0</v>
      </c>
      <c r="CB195" s="109">
        <f>DV195*POLICY!$K192</f>
        <v>0</v>
      </c>
      <c r="CC195" s="109">
        <f>DW195*POLICY!$K192</f>
        <v>0.9</v>
      </c>
      <c r="CD195" s="109">
        <f>DX195*POLICY!$K192</f>
        <v>1.46</v>
      </c>
      <c r="CE195" s="109">
        <f>DY195*POLICY!$K192</f>
        <v>3.91</v>
      </c>
      <c r="CF195" s="109">
        <f>DZ195*POLICY!$K192</f>
        <v>1.38</v>
      </c>
      <c r="CG195" s="109">
        <f>EA195*POLICY!$K192</f>
        <v>0</v>
      </c>
      <c r="CH195" s="109">
        <f>EB195*POLICY!$K192</f>
        <v>0</v>
      </c>
      <c r="CI195" s="185">
        <f>EC195*POLICY!$K192</f>
        <v>3.1063862100387274</v>
      </c>
      <c r="CK195" s="14" t="s">
        <v>391</v>
      </c>
      <c r="CL195" s="14" t="s">
        <v>189</v>
      </c>
      <c r="CM195" s="249">
        <v>22</v>
      </c>
      <c r="CN195" s="23">
        <v>191</v>
      </c>
      <c r="CO195" s="191">
        <v>0</v>
      </c>
      <c r="CP195" s="191">
        <v>0</v>
      </c>
      <c r="CQ195" s="191">
        <v>0</v>
      </c>
      <c r="CR195" s="191">
        <v>0.95</v>
      </c>
      <c r="CS195" s="191">
        <v>0</v>
      </c>
      <c r="CT195" s="191">
        <v>0</v>
      </c>
      <c r="CU195" s="191">
        <v>0</v>
      </c>
      <c r="CV195" s="191">
        <v>0</v>
      </c>
      <c r="CW195" s="191">
        <v>0</v>
      </c>
      <c r="CX195" s="191">
        <v>0</v>
      </c>
      <c r="CY195" s="191">
        <v>0</v>
      </c>
      <c r="CZ195" s="191">
        <v>0</v>
      </c>
      <c r="DA195" s="191">
        <v>0.96</v>
      </c>
      <c r="DB195" s="191">
        <v>1.84</v>
      </c>
      <c r="DC195" s="191">
        <v>0</v>
      </c>
      <c r="DD195" s="191">
        <v>0</v>
      </c>
      <c r="DE195" s="191">
        <v>0</v>
      </c>
      <c r="DF195" s="191">
        <v>0</v>
      </c>
      <c r="DG195" s="191">
        <v>0</v>
      </c>
      <c r="DH195" s="191">
        <v>0</v>
      </c>
      <c r="DI195" s="191">
        <v>0</v>
      </c>
      <c r="DJ195" s="191">
        <v>0</v>
      </c>
      <c r="DK195" s="191">
        <v>0</v>
      </c>
      <c r="DL195" s="191">
        <v>0</v>
      </c>
      <c r="DM195" s="191">
        <v>0</v>
      </c>
      <c r="DN195" s="191">
        <v>0</v>
      </c>
      <c r="DO195" s="191">
        <v>0</v>
      </c>
      <c r="DP195" s="191">
        <v>0</v>
      </c>
      <c r="DQ195" s="191">
        <v>0</v>
      </c>
      <c r="DR195" s="191">
        <v>0</v>
      </c>
      <c r="DS195" s="191">
        <v>0</v>
      </c>
      <c r="DT195" s="191">
        <v>0</v>
      </c>
      <c r="DU195" s="191">
        <v>0</v>
      </c>
      <c r="DV195" s="191">
        <v>0</v>
      </c>
      <c r="DW195" s="191">
        <v>0.9</v>
      </c>
      <c r="DX195" s="191">
        <v>1.46</v>
      </c>
      <c r="DY195" s="200">
        <v>3.91</v>
      </c>
      <c r="DZ195" s="200">
        <v>1.38</v>
      </c>
      <c r="EA195" s="191">
        <v>0</v>
      </c>
      <c r="EB195" s="191">
        <v>0</v>
      </c>
      <c r="EC195" s="191">
        <v>3.1063862100387274</v>
      </c>
    </row>
    <row r="196" spans="3:133" s="26" customFormat="1" x14ac:dyDescent="0.2">
      <c r="C196" s="110">
        <v>192</v>
      </c>
      <c r="D196" s="109">
        <v>0</v>
      </c>
      <c r="E196" s="109">
        <v>0</v>
      </c>
      <c r="F196" s="109">
        <v>0</v>
      </c>
      <c r="G196" s="109">
        <v>0.95</v>
      </c>
      <c r="H196" s="109">
        <v>0</v>
      </c>
      <c r="I196" s="109">
        <v>0</v>
      </c>
      <c r="J196" s="109">
        <v>0</v>
      </c>
      <c r="K196" s="109">
        <v>0</v>
      </c>
      <c r="L196" s="109">
        <v>0</v>
      </c>
      <c r="M196" s="109">
        <v>0</v>
      </c>
      <c r="N196" s="109">
        <v>0</v>
      </c>
      <c r="O196" s="109">
        <v>0</v>
      </c>
      <c r="P196" s="109">
        <v>0.96</v>
      </c>
      <c r="Q196" s="109">
        <v>1.84</v>
      </c>
      <c r="R196" s="109">
        <v>0</v>
      </c>
      <c r="S196" s="109">
        <v>0</v>
      </c>
      <c r="T196" s="109">
        <v>0</v>
      </c>
      <c r="U196" s="109">
        <v>0</v>
      </c>
      <c r="V196" s="109">
        <v>0</v>
      </c>
      <c r="W196" s="109">
        <v>0</v>
      </c>
      <c r="X196" s="109">
        <v>0</v>
      </c>
      <c r="Y196" s="109">
        <v>0</v>
      </c>
      <c r="Z196" s="109">
        <v>0</v>
      </c>
      <c r="AA196" s="109">
        <v>0</v>
      </c>
      <c r="AB196" s="109">
        <v>0</v>
      </c>
      <c r="AC196" s="109">
        <v>0</v>
      </c>
      <c r="AD196" s="109">
        <v>0</v>
      </c>
      <c r="AE196" s="109">
        <v>0</v>
      </c>
      <c r="AF196" s="109">
        <v>0</v>
      </c>
      <c r="AG196" s="109">
        <v>0</v>
      </c>
      <c r="AH196" s="109">
        <v>0</v>
      </c>
      <c r="AI196" s="109">
        <v>0</v>
      </c>
      <c r="AJ196" s="109">
        <v>0</v>
      </c>
      <c r="AK196" s="109">
        <v>0</v>
      </c>
      <c r="AL196" s="109">
        <v>0.9</v>
      </c>
      <c r="AM196" s="109">
        <v>1.46</v>
      </c>
      <c r="AN196" s="109">
        <v>3.91</v>
      </c>
      <c r="AO196" s="109">
        <v>1.38</v>
      </c>
      <c r="AP196" s="109">
        <v>0</v>
      </c>
      <c r="AQ196" s="109">
        <v>0</v>
      </c>
      <c r="AR196" s="185">
        <v>3.1063862100387274</v>
      </c>
      <c r="AS196" s="25"/>
      <c r="AT196" s="184">
        <v>192</v>
      </c>
      <c r="AU196" s="109">
        <f>CO196*POLICY!$K193</f>
        <v>0</v>
      </c>
      <c r="AV196" s="109">
        <f>CP196*POLICY!$K193</f>
        <v>0</v>
      </c>
      <c r="AW196" s="109">
        <f>CQ196*POLICY!$K193</f>
        <v>0</v>
      </c>
      <c r="AX196" s="109">
        <f>CR196*POLICY!$K193</f>
        <v>0.95</v>
      </c>
      <c r="AY196" s="109">
        <f>CS196*POLICY!$K193</f>
        <v>0</v>
      </c>
      <c r="AZ196" s="109">
        <f>CT196*POLICY!$K193</f>
        <v>0</v>
      </c>
      <c r="BA196" s="109">
        <f>CU196*POLICY!$K193</f>
        <v>0</v>
      </c>
      <c r="BB196" s="109">
        <f>CV196*POLICY!$K193</f>
        <v>0</v>
      </c>
      <c r="BC196" s="109">
        <f>CW196*POLICY!$K193</f>
        <v>0</v>
      </c>
      <c r="BD196" s="109">
        <f>CX196*POLICY!$K193</f>
        <v>0</v>
      </c>
      <c r="BE196" s="109">
        <f>CY196*POLICY!$K193</f>
        <v>0</v>
      </c>
      <c r="BF196" s="109">
        <f>CZ196*POLICY!$K193</f>
        <v>0</v>
      </c>
      <c r="BG196" s="109">
        <f>DA196*POLICY!$K193</f>
        <v>0.96</v>
      </c>
      <c r="BH196" s="109">
        <f>DB196*POLICY!$K193</f>
        <v>1.84</v>
      </c>
      <c r="BI196" s="109">
        <f>DC196*POLICY!$K193</f>
        <v>0</v>
      </c>
      <c r="BJ196" s="109">
        <f>DD196*POLICY!$K193</f>
        <v>0</v>
      </c>
      <c r="BK196" s="109">
        <f>DE196*POLICY!$K193</f>
        <v>0</v>
      </c>
      <c r="BL196" s="109">
        <f>DF196*POLICY!$K193</f>
        <v>0</v>
      </c>
      <c r="BM196" s="109">
        <f>DG196*POLICY!$K193</f>
        <v>0</v>
      </c>
      <c r="BN196" s="109">
        <f>DH196*POLICY!$K193</f>
        <v>0</v>
      </c>
      <c r="BO196" s="109">
        <f>DI196*POLICY!$K193</f>
        <v>0</v>
      </c>
      <c r="BP196" s="109">
        <f>DJ196*POLICY!$K193</f>
        <v>0</v>
      </c>
      <c r="BQ196" s="109">
        <f>DK196*POLICY!$K193</f>
        <v>0</v>
      </c>
      <c r="BR196" s="109">
        <f>DL196*POLICY!$K193</f>
        <v>0</v>
      </c>
      <c r="BS196" s="109">
        <f>DM196*POLICY!$K193</f>
        <v>0</v>
      </c>
      <c r="BT196" s="109">
        <f>DN196*POLICY!$K193</f>
        <v>0</v>
      </c>
      <c r="BU196" s="109">
        <f>DO196*POLICY!$K193</f>
        <v>0</v>
      </c>
      <c r="BV196" s="109">
        <f>DP196*POLICY!$K193</f>
        <v>0</v>
      </c>
      <c r="BW196" s="109">
        <f>DQ196*POLICY!$K193</f>
        <v>0</v>
      </c>
      <c r="BX196" s="109">
        <f>DR196*POLICY!$K193</f>
        <v>0</v>
      </c>
      <c r="BY196" s="109">
        <f>DS196*POLICY!$K193</f>
        <v>0</v>
      </c>
      <c r="BZ196" s="109">
        <f>DT196*POLICY!$K193</f>
        <v>0</v>
      </c>
      <c r="CA196" s="109">
        <f>DU196*POLICY!$K193</f>
        <v>0</v>
      </c>
      <c r="CB196" s="109">
        <f>DV196*POLICY!$K193</f>
        <v>0</v>
      </c>
      <c r="CC196" s="109">
        <f>DW196*POLICY!$K193</f>
        <v>0.9</v>
      </c>
      <c r="CD196" s="109">
        <f>DX196*POLICY!$K193</f>
        <v>1.46</v>
      </c>
      <c r="CE196" s="109">
        <f>DY196*POLICY!$K193</f>
        <v>3.91</v>
      </c>
      <c r="CF196" s="109">
        <f>DZ196*POLICY!$K193</f>
        <v>1.38</v>
      </c>
      <c r="CG196" s="109">
        <f>EA196*POLICY!$K193</f>
        <v>0</v>
      </c>
      <c r="CH196" s="109">
        <f>EB196*POLICY!$K193</f>
        <v>0</v>
      </c>
      <c r="CI196" s="185">
        <f>EC196*POLICY!$K193</f>
        <v>3.1063862100387274</v>
      </c>
      <c r="CK196" s="14" t="s">
        <v>366</v>
      </c>
      <c r="CL196" s="14" t="s">
        <v>189</v>
      </c>
      <c r="CM196" s="249">
        <v>22</v>
      </c>
      <c r="CN196" s="23">
        <v>192</v>
      </c>
      <c r="CO196" s="191">
        <v>0</v>
      </c>
      <c r="CP196" s="191">
        <v>0</v>
      </c>
      <c r="CQ196" s="191">
        <v>0</v>
      </c>
      <c r="CR196" s="191">
        <v>0.95</v>
      </c>
      <c r="CS196" s="191">
        <v>0</v>
      </c>
      <c r="CT196" s="191">
        <v>0</v>
      </c>
      <c r="CU196" s="191">
        <v>0</v>
      </c>
      <c r="CV196" s="191">
        <v>0</v>
      </c>
      <c r="CW196" s="191">
        <v>0</v>
      </c>
      <c r="CX196" s="191">
        <v>0</v>
      </c>
      <c r="CY196" s="191">
        <v>0</v>
      </c>
      <c r="CZ196" s="191">
        <v>0</v>
      </c>
      <c r="DA196" s="191">
        <v>0.96</v>
      </c>
      <c r="DB196" s="191">
        <v>1.84</v>
      </c>
      <c r="DC196" s="191">
        <v>0</v>
      </c>
      <c r="DD196" s="191">
        <v>0</v>
      </c>
      <c r="DE196" s="191">
        <v>0</v>
      </c>
      <c r="DF196" s="191">
        <v>0</v>
      </c>
      <c r="DG196" s="191">
        <v>0</v>
      </c>
      <c r="DH196" s="191">
        <v>0</v>
      </c>
      <c r="DI196" s="191">
        <v>0</v>
      </c>
      <c r="DJ196" s="191">
        <v>0</v>
      </c>
      <c r="DK196" s="191">
        <v>0</v>
      </c>
      <c r="DL196" s="191">
        <v>0</v>
      </c>
      <c r="DM196" s="191">
        <v>0</v>
      </c>
      <c r="DN196" s="191">
        <v>0</v>
      </c>
      <c r="DO196" s="191">
        <v>0</v>
      </c>
      <c r="DP196" s="191">
        <v>0</v>
      </c>
      <c r="DQ196" s="191">
        <v>0</v>
      </c>
      <c r="DR196" s="191">
        <v>0</v>
      </c>
      <c r="DS196" s="191">
        <v>0</v>
      </c>
      <c r="DT196" s="191">
        <v>0</v>
      </c>
      <c r="DU196" s="191">
        <v>0</v>
      </c>
      <c r="DV196" s="191">
        <v>0</v>
      </c>
      <c r="DW196" s="191">
        <v>0.9</v>
      </c>
      <c r="DX196" s="191">
        <v>1.46</v>
      </c>
      <c r="DY196" s="200">
        <v>3.91</v>
      </c>
      <c r="DZ196" s="200">
        <v>1.38</v>
      </c>
      <c r="EA196" s="191">
        <v>0</v>
      </c>
      <c r="EB196" s="191">
        <v>0</v>
      </c>
      <c r="EC196" s="191">
        <v>3.1063862100387274</v>
      </c>
    </row>
    <row r="197" spans="3:133" s="26" customFormat="1" x14ac:dyDescent="0.2">
      <c r="C197" s="110">
        <v>193</v>
      </c>
      <c r="D197" s="109">
        <v>0</v>
      </c>
      <c r="E197" s="109">
        <v>0</v>
      </c>
      <c r="F197" s="109">
        <v>0</v>
      </c>
      <c r="G197" s="109">
        <v>0.95</v>
      </c>
      <c r="H197" s="109">
        <v>0</v>
      </c>
      <c r="I197" s="109">
        <v>0</v>
      </c>
      <c r="J197" s="109">
        <v>0</v>
      </c>
      <c r="K197" s="109">
        <v>0</v>
      </c>
      <c r="L197" s="109">
        <v>0</v>
      </c>
      <c r="M197" s="109">
        <v>0</v>
      </c>
      <c r="N197" s="109">
        <v>0</v>
      </c>
      <c r="O197" s="109">
        <v>0</v>
      </c>
      <c r="P197" s="109">
        <v>0.87</v>
      </c>
      <c r="Q197" s="109">
        <v>4.87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25.48</v>
      </c>
      <c r="Y197" s="109">
        <v>0</v>
      </c>
      <c r="Z197" s="109">
        <v>0</v>
      </c>
      <c r="AA197" s="109">
        <v>0</v>
      </c>
      <c r="AB197" s="109">
        <v>0</v>
      </c>
      <c r="AC197" s="109">
        <v>0</v>
      </c>
      <c r="AD197" s="109">
        <v>0</v>
      </c>
      <c r="AE197" s="109">
        <v>0</v>
      </c>
      <c r="AF197" s="109">
        <v>0</v>
      </c>
      <c r="AG197" s="109">
        <v>0</v>
      </c>
      <c r="AH197" s="109">
        <v>0</v>
      </c>
      <c r="AI197" s="109">
        <v>0</v>
      </c>
      <c r="AJ197" s="109">
        <v>0</v>
      </c>
      <c r="AK197" s="109">
        <v>0</v>
      </c>
      <c r="AL197" s="109">
        <v>0.89</v>
      </c>
      <c r="AM197" s="109">
        <v>6.55</v>
      </c>
      <c r="AN197" s="109">
        <v>3.91</v>
      </c>
      <c r="AO197" s="109">
        <v>1.38</v>
      </c>
      <c r="AP197" s="109">
        <v>14.73003435582822</v>
      </c>
      <c r="AQ197" s="109">
        <v>0</v>
      </c>
      <c r="AR197" s="185">
        <v>3.1063862100387274</v>
      </c>
      <c r="AS197" s="25"/>
      <c r="AT197" s="184">
        <v>193</v>
      </c>
      <c r="AU197" s="109">
        <f>CO197*POLICY!$K194</f>
        <v>0</v>
      </c>
      <c r="AV197" s="109">
        <f>CP197*POLICY!$K194</f>
        <v>0</v>
      </c>
      <c r="AW197" s="109">
        <f>CQ197*POLICY!$K194</f>
        <v>0</v>
      </c>
      <c r="AX197" s="109">
        <f>CR197*POLICY!$K194</f>
        <v>0.95</v>
      </c>
      <c r="AY197" s="109">
        <f>CS197*POLICY!$K194</f>
        <v>0</v>
      </c>
      <c r="AZ197" s="109">
        <f>CT197*POLICY!$K194</f>
        <v>0</v>
      </c>
      <c r="BA197" s="109">
        <f>CU197*POLICY!$K194</f>
        <v>0</v>
      </c>
      <c r="BB197" s="109">
        <f>CV197*POLICY!$K194</f>
        <v>0</v>
      </c>
      <c r="BC197" s="109">
        <f>CW197*POLICY!$K194</f>
        <v>0</v>
      </c>
      <c r="BD197" s="109">
        <f>CX197*POLICY!$K194</f>
        <v>0</v>
      </c>
      <c r="BE197" s="109">
        <f>CY197*POLICY!$K194</f>
        <v>0</v>
      </c>
      <c r="BF197" s="109">
        <f>CZ197*POLICY!$K194</f>
        <v>0</v>
      </c>
      <c r="BG197" s="109">
        <f>DA197*POLICY!$K194</f>
        <v>0.87</v>
      </c>
      <c r="BH197" s="109">
        <f>DB197*POLICY!$K194</f>
        <v>4.87</v>
      </c>
      <c r="BI197" s="109">
        <f>DC197*POLICY!$K194</f>
        <v>0</v>
      </c>
      <c r="BJ197" s="109">
        <f>DD197*POLICY!$K194</f>
        <v>0</v>
      </c>
      <c r="BK197" s="109">
        <f>DE197*POLICY!$K194</f>
        <v>0</v>
      </c>
      <c r="BL197" s="109">
        <f>DF197*POLICY!$K194</f>
        <v>0</v>
      </c>
      <c r="BM197" s="109">
        <f>DG197*POLICY!$K194</f>
        <v>0</v>
      </c>
      <c r="BN197" s="109">
        <f>DH197*POLICY!$K194</f>
        <v>0</v>
      </c>
      <c r="BO197" s="109">
        <f>DI197*POLICY!$K194</f>
        <v>25.48</v>
      </c>
      <c r="BP197" s="109">
        <f>DJ197*POLICY!$K194</f>
        <v>0</v>
      </c>
      <c r="BQ197" s="109">
        <f>DK197*POLICY!$K194</f>
        <v>0</v>
      </c>
      <c r="BR197" s="109">
        <f>DL197*POLICY!$K194</f>
        <v>0</v>
      </c>
      <c r="BS197" s="109">
        <f>DM197*POLICY!$K194</f>
        <v>0</v>
      </c>
      <c r="BT197" s="109">
        <f>DN197*POLICY!$K194</f>
        <v>0</v>
      </c>
      <c r="BU197" s="109">
        <f>DO197*POLICY!$K194</f>
        <v>0</v>
      </c>
      <c r="BV197" s="109">
        <f>DP197*POLICY!$K194</f>
        <v>0</v>
      </c>
      <c r="BW197" s="109">
        <f>DQ197*POLICY!$K194</f>
        <v>0</v>
      </c>
      <c r="BX197" s="109">
        <f>DR197*POLICY!$K194</f>
        <v>0</v>
      </c>
      <c r="BY197" s="109">
        <f>DS197*POLICY!$K194</f>
        <v>0</v>
      </c>
      <c r="BZ197" s="109">
        <f>DT197*POLICY!$K194</f>
        <v>0</v>
      </c>
      <c r="CA197" s="109">
        <f>DU197*POLICY!$K194</f>
        <v>0</v>
      </c>
      <c r="CB197" s="109">
        <f>DV197*POLICY!$K194</f>
        <v>0</v>
      </c>
      <c r="CC197" s="109">
        <f>DW197*POLICY!$K194</f>
        <v>0.89</v>
      </c>
      <c r="CD197" s="109">
        <f>DX197*POLICY!$K194</f>
        <v>6.55</v>
      </c>
      <c r="CE197" s="109">
        <f>DY197*POLICY!$K194</f>
        <v>3.91</v>
      </c>
      <c r="CF197" s="109">
        <f>DZ197*POLICY!$K194</f>
        <v>1.38</v>
      </c>
      <c r="CG197" s="109">
        <f>EA197*POLICY!$K194</f>
        <v>14.73003435582822</v>
      </c>
      <c r="CH197" s="109">
        <f>EB197*POLICY!$K194</f>
        <v>0</v>
      </c>
      <c r="CI197" s="185">
        <f>EC197*POLICY!$K194</f>
        <v>3.1063862100387274</v>
      </c>
      <c r="CK197" s="14" t="s">
        <v>392</v>
      </c>
      <c r="CL197" s="80" t="s">
        <v>188</v>
      </c>
      <c r="CM197" s="249">
        <v>22</v>
      </c>
      <c r="CN197" s="23">
        <v>193</v>
      </c>
      <c r="CO197" s="191">
        <v>0</v>
      </c>
      <c r="CP197" s="191">
        <v>0</v>
      </c>
      <c r="CQ197" s="191">
        <v>0</v>
      </c>
      <c r="CR197" s="191">
        <v>0.95</v>
      </c>
      <c r="CS197" s="191">
        <v>0</v>
      </c>
      <c r="CT197" s="191">
        <v>0</v>
      </c>
      <c r="CU197" s="191">
        <v>0</v>
      </c>
      <c r="CV197" s="191">
        <v>0</v>
      </c>
      <c r="CW197" s="191">
        <v>0</v>
      </c>
      <c r="CX197" s="191">
        <v>0</v>
      </c>
      <c r="CY197" s="191">
        <v>0</v>
      </c>
      <c r="CZ197" s="191">
        <v>0</v>
      </c>
      <c r="DA197" s="191">
        <v>0.87</v>
      </c>
      <c r="DB197" s="191">
        <v>4.87</v>
      </c>
      <c r="DC197" s="191">
        <v>0</v>
      </c>
      <c r="DD197" s="191">
        <v>0</v>
      </c>
      <c r="DE197" s="191">
        <v>0</v>
      </c>
      <c r="DF197" s="191">
        <v>0</v>
      </c>
      <c r="DG197" s="191">
        <v>0</v>
      </c>
      <c r="DH197" s="191">
        <v>0</v>
      </c>
      <c r="DI197" s="191">
        <v>25.48</v>
      </c>
      <c r="DJ197" s="191">
        <v>0</v>
      </c>
      <c r="DK197" s="191">
        <v>0</v>
      </c>
      <c r="DL197" s="191">
        <v>0</v>
      </c>
      <c r="DM197" s="191">
        <v>0</v>
      </c>
      <c r="DN197" s="191">
        <v>0</v>
      </c>
      <c r="DO197" s="191">
        <v>0</v>
      </c>
      <c r="DP197" s="191">
        <v>0</v>
      </c>
      <c r="DQ197" s="191">
        <v>0</v>
      </c>
      <c r="DR197" s="191">
        <v>0</v>
      </c>
      <c r="DS197" s="191">
        <v>0</v>
      </c>
      <c r="DT197" s="191">
        <v>0</v>
      </c>
      <c r="DU197" s="191">
        <v>0</v>
      </c>
      <c r="DV197" s="191">
        <v>0</v>
      </c>
      <c r="DW197" s="191">
        <v>0.89</v>
      </c>
      <c r="DX197" s="191">
        <v>6.55</v>
      </c>
      <c r="DY197" s="200">
        <v>3.91</v>
      </c>
      <c r="DZ197" s="200">
        <v>1.38</v>
      </c>
      <c r="EA197" s="191">
        <v>14.73003435582822</v>
      </c>
      <c r="EB197" s="191">
        <v>0</v>
      </c>
      <c r="EC197" s="191">
        <v>3.1063862100387274</v>
      </c>
    </row>
    <row r="198" spans="3:133" s="26" customFormat="1" x14ac:dyDescent="0.2">
      <c r="C198" s="110">
        <v>194</v>
      </c>
      <c r="D198" s="109">
        <v>0</v>
      </c>
      <c r="E198" s="109">
        <v>0</v>
      </c>
      <c r="F198" s="109">
        <v>0</v>
      </c>
      <c r="G198" s="109">
        <v>0.95</v>
      </c>
      <c r="H198" s="109">
        <v>0</v>
      </c>
      <c r="I198" s="109">
        <v>0</v>
      </c>
      <c r="J198" s="109">
        <v>0</v>
      </c>
      <c r="K198" s="109">
        <v>0</v>
      </c>
      <c r="L198" s="109">
        <v>0</v>
      </c>
      <c r="M198" s="109">
        <v>0</v>
      </c>
      <c r="N198" s="109">
        <v>0</v>
      </c>
      <c r="O198" s="109">
        <v>0</v>
      </c>
      <c r="P198" s="109">
        <v>0.87</v>
      </c>
      <c r="Q198" s="109">
        <v>4.87</v>
      </c>
      <c r="R198" s="109">
        <v>0</v>
      </c>
      <c r="S198" s="109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25.48</v>
      </c>
      <c r="Y198" s="109">
        <v>0</v>
      </c>
      <c r="Z198" s="109">
        <v>0</v>
      </c>
      <c r="AA198" s="109">
        <v>0</v>
      </c>
      <c r="AB198" s="109">
        <v>0</v>
      </c>
      <c r="AC198" s="109">
        <v>0</v>
      </c>
      <c r="AD198" s="109">
        <v>0</v>
      </c>
      <c r="AE198" s="109">
        <v>0</v>
      </c>
      <c r="AF198" s="109">
        <v>0</v>
      </c>
      <c r="AG198" s="109">
        <v>0</v>
      </c>
      <c r="AH198" s="109">
        <v>0</v>
      </c>
      <c r="AI198" s="109">
        <v>0</v>
      </c>
      <c r="AJ198" s="109">
        <v>0</v>
      </c>
      <c r="AK198" s="109">
        <v>0</v>
      </c>
      <c r="AL198" s="109">
        <v>0.89</v>
      </c>
      <c r="AM198" s="109">
        <v>6.55</v>
      </c>
      <c r="AN198" s="109">
        <v>3.91</v>
      </c>
      <c r="AO198" s="109">
        <v>1.38</v>
      </c>
      <c r="AP198" s="109">
        <v>14.73003435582822</v>
      </c>
      <c r="AQ198" s="109">
        <v>0</v>
      </c>
      <c r="AR198" s="185">
        <v>3.1063862100387274</v>
      </c>
      <c r="AS198" s="25"/>
      <c r="AT198" s="184">
        <v>194</v>
      </c>
      <c r="AU198" s="109">
        <f>CO198*POLICY!$K195</f>
        <v>0</v>
      </c>
      <c r="AV198" s="109">
        <f>CP198*POLICY!$K195</f>
        <v>0</v>
      </c>
      <c r="AW198" s="109">
        <f>CQ198*POLICY!$K195</f>
        <v>0</v>
      </c>
      <c r="AX198" s="109">
        <f>CR198*POLICY!$K195</f>
        <v>0.95</v>
      </c>
      <c r="AY198" s="109">
        <f>CS198*POLICY!$K195</f>
        <v>0</v>
      </c>
      <c r="AZ198" s="109">
        <f>CT198*POLICY!$K195</f>
        <v>0</v>
      </c>
      <c r="BA198" s="109">
        <f>CU198*POLICY!$K195</f>
        <v>0</v>
      </c>
      <c r="BB198" s="109">
        <f>CV198*POLICY!$K195</f>
        <v>0</v>
      </c>
      <c r="BC198" s="109">
        <f>CW198*POLICY!$K195</f>
        <v>0</v>
      </c>
      <c r="BD198" s="109">
        <f>CX198*POLICY!$K195</f>
        <v>0</v>
      </c>
      <c r="BE198" s="109">
        <f>CY198*POLICY!$K195</f>
        <v>0</v>
      </c>
      <c r="BF198" s="109">
        <f>CZ198*POLICY!$K195</f>
        <v>0</v>
      </c>
      <c r="BG198" s="109">
        <f>DA198*POLICY!$K195</f>
        <v>0.87</v>
      </c>
      <c r="BH198" s="109">
        <f>DB198*POLICY!$K195</f>
        <v>4.87</v>
      </c>
      <c r="BI198" s="109">
        <f>DC198*POLICY!$K195</f>
        <v>0</v>
      </c>
      <c r="BJ198" s="109">
        <f>DD198*POLICY!$K195</f>
        <v>0</v>
      </c>
      <c r="BK198" s="109">
        <f>DE198*POLICY!$K195</f>
        <v>0</v>
      </c>
      <c r="BL198" s="109">
        <f>DF198*POLICY!$K195</f>
        <v>0</v>
      </c>
      <c r="BM198" s="109">
        <f>DG198*POLICY!$K195</f>
        <v>0</v>
      </c>
      <c r="BN198" s="109">
        <f>DH198*POLICY!$K195</f>
        <v>0</v>
      </c>
      <c r="BO198" s="109">
        <f>DI198*POLICY!$K195</f>
        <v>25.48</v>
      </c>
      <c r="BP198" s="109">
        <f>DJ198*POLICY!$K195</f>
        <v>0</v>
      </c>
      <c r="BQ198" s="109">
        <f>DK198*POLICY!$K195</f>
        <v>0</v>
      </c>
      <c r="BR198" s="109">
        <f>DL198*POLICY!$K195</f>
        <v>0</v>
      </c>
      <c r="BS198" s="109">
        <f>DM198*POLICY!$K195</f>
        <v>0</v>
      </c>
      <c r="BT198" s="109">
        <f>DN198*POLICY!$K195</f>
        <v>0</v>
      </c>
      <c r="BU198" s="109">
        <f>DO198*POLICY!$K195</f>
        <v>0</v>
      </c>
      <c r="BV198" s="109">
        <f>DP198*POLICY!$K195</f>
        <v>0</v>
      </c>
      <c r="BW198" s="109">
        <f>DQ198*POLICY!$K195</f>
        <v>0</v>
      </c>
      <c r="BX198" s="109">
        <f>DR198*POLICY!$K195</f>
        <v>0</v>
      </c>
      <c r="BY198" s="109">
        <f>DS198*POLICY!$K195</f>
        <v>0</v>
      </c>
      <c r="BZ198" s="109">
        <f>DT198*POLICY!$K195</f>
        <v>0</v>
      </c>
      <c r="CA198" s="109">
        <f>DU198*POLICY!$K195</f>
        <v>0</v>
      </c>
      <c r="CB198" s="109">
        <f>DV198*POLICY!$K195</f>
        <v>0</v>
      </c>
      <c r="CC198" s="109">
        <f>DW198*POLICY!$K195</f>
        <v>0.89</v>
      </c>
      <c r="CD198" s="109">
        <f>DX198*POLICY!$K195</f>
        <v>6.55</v>
      </c>
      <c r="CE198" s="109">
        <f>DY198*POLICY!$K195</f>
        <v>3.91</v>
      </c>
      <c r="CF198" s="109">
        <f>DZ198*POLICY!$K195</f>
        <v>1.38</v>
      </c>
      <c r="CG198" s="109">
        <f>EA198*POLICY!$K195</f>
        <v>14.73003435582822</v>
      </c>
      <c r="CH198" s="109">
        <f>EB198*POLICY!$K195</f>
        <v>0</v>
      </c>
      <c r="CI198" s="185">
        <f>EC198*POLICY!$K195</f>
        <v>3.1063862100387274</v>
      </c>
      <c r="CK198" s="14" t="s">
        <v>391</v>
      </c>
      <c r="CL198" s="80" t="s">
        <v>188</v>
      </c>
      <c r="CM198" s="249">
        <v>22</v>
      </c>
      <c r="CN198" s="23">
        <v>194</v>
      </c>
      <c r="CO198" s="191">
        <v>0</v>
      </c>
      <c r="CP198" s="191">
        <v>0</v>
      </c>
      <c r="CQ198" s="191">
        <v>0</v>
      </c>
      <c r="CR198" s="191">
        <v>0.95</v>
      </c>
      <c r="CS198" s="191">
        <v>0</v>
      </c>
      <c r="CT198" s="191">
        <v>0</v>
      </c>
      <c r="CU198" s="191">
        <v>0</v>
      </c>
      <c r="CV198" s="191">
        <v>0</v>
      </c>
      <c r="CW198" s="191">
        <v>0</v>
      </c>
      <c r="CX198" s="191">
        <v>0</v>
      </c>
      <c r="CY198" s="191">
        <v>0</v>
      </c>
      <c r="CZ198" s="191">
        <v>0</v>
      </c>
      <c r="DA198" s="191">
        <v>0.87</v>
      </c>
      <c r="DB198" s="191">
        <v>4.87</v>
      </c>
      <c r="DC198" s="191">
        <v>0</v>
      </c>
      <c r="DD198" s="191">
        <v>0</v>
      </c>
      <c r="DE198" s="191">
        <v>0</v>
      </c>
      <c r="DF198" s="191">
        <v>0</v>
      </c>
      <c r="DG198" s="191">
        <v>0</v>
      </c>
      <c r="DH198" s="191">
        <v>0</v>
      </c>
      <c r="DI198" s="191">
        <v>25.48</v>
      </c>
      <c r="DJ198" s="191">
        <v>0</v>
      </c>
      <c r="DK198" s="191">
        <v>0</v>
      </c>
      <c r="DL198" s="191">
        <v>0</v>
      </c>
      <c r="DM198" s="191">
        <v>0</v>
      </c>
      <c r="DN198" s="191">
        <v>0</v>
      </c>
      <c r="DO198" s="191">
        <v>0</v>
      </c>
      <c r="DP198" s="191">
        <v>0</v>
      </c>
      <c r="DQ198" s="191">
        <v>0</v>
      </c>
      <c r="DR198" s="191">
        <v>0</v>
      </c>
      <c r="DS198" s="191">
        <v>0</v>
      </c>
      <c r="DT198" s="191">
        <v>0</v>
      </c>
      <c r="DU198" s="191">
        <v>0</v>
      </c>
      <c r="DV198" s="191">
        <v>0</v>
      </c>
      <c r="DW198" s="191">
        <v>0.89</v>
      </c>
      <c r="DX198" s="191">
        <v>6.55</v>
      </c>
      <c r="DY198" s="200">
        <v>3.91</v>
      </c>
      <c r="DZ198" s="200">
        <v>1.38</v>
      </c>
      <c r="EA198" s="191">
        <v>14.73003435582822</v>
      </c>
      <c r="EB198" s="191">
        <v>0</v>
      </c>
      <c r="EC198" s="191">
        <v>3.1063862100387274</v>
      </c>
    </row>
    <row r="199" spans="3:133" s="26" customFormat="1" x14ac:dyDescent="0.2">
      <c r="C199" s="110">
        <v>195</v>
      </c>
      <c r="D199" s="109">
        <v>0</v>
      </c>
      <c r="E199" s="109">
        <v>0</v>
      </c>
      <c r="F199" s="109">
        <v>0</v>
      </c>
      <c r="G199" s="109">
        <v>0.95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0.87</v>
      </c>
      <c r="Q199" s="109">
        <v>4.87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25.48</v>
      </c>
      <c r="Y199" s="109">
        <v>0</v>
      </c>
      <c r="Z199" s="109">
        <v>0</v>
      </c>
      <c r="AA199" s="109">
        <v>0</v>
      </c>
      <c r="AB199" s="109">
        <v>0</v>
      </c>
      <c r="AC199" s="109">
        <v>0</v>
      </c>
      <c r="AD199" s="109">
        <v>0</v>
      </c>
      <c r="AE199" s="109">
        <v>0</v>
      </c>
      <c r="AF199" s="109">
        <v>0</v>
      </c>
      <c r="AG199" s="109">
        <v>0</v>
      </c>
      <c r="AH199" s="109">
        <v>0</v>
      </c>
      <c r="AI199" s="109">
        <v>0</v>
      </c>
      <c r="AJ199" s="109">
        <v>0</v>
      </c>
      <c r="AK199" s="109">
        <v>0</v>
      </c>
      <c r="AL199" s="109">
        <v>0.89</v>
      </c>
      <c r="AM199" s="109">
        <v>6.55</v>
      </c>
      <c r="AN199" s="109">
        <v>3.91</v>
      </c>
      <c r="AO199" s="109">
        <v>1.38</v>
      </c>
      <c r="AP199" s="109">
        <v>14.73003435582822</v>
      </c>
      <c r="AQ199" s="109">
        <v>0</v>
      </c>
      <c r="AR199" s="185">
        <v>3.1063862100387274</v>
      </c>
      <c r="AS199" s="25"/>
      <c r="AT199" s="184">
        <v>195</v>
      </c>
      <c r="AU199" s="109">
        <f>CO199*POLICY!$K196</f>
        <v>0</v>
      </c>
      <c r="AV199" s="109">
        <f>CP199*POLICY!$K196</f>
        <v>0</v>
      </c>
      <c r="AW199" s="109">
        <f>CQ199*POLICY!$K196</f>
        <v>0</v>
      </c>
      <c r="AX199" s="109">
        <f>CR199*POLICY!$K196</f>
        <v>0.95</v>
      </c>
      <c r="AY199" s="109">
        <f>CS199*POLICY!$K196</f>
        <v>0</v>
      </c>
      <c r="AZ199" s="109">
        <f>CT199*POLICY!$K196</f>
        <v>0</v>
      </c>
      <c r="BA199" s="109">
        <f>CU199*POLICY!$K196</f>
        <v>0</v>
      </c>
      <c r="BB199" s="109">
        <f>CV199*POLICY!$K196</f>
        <v>0</v>
      </c>
      <c r="BC199" s="109">
        <f>CW199*POLICY!$K196</f>
        <v>0</v>
      </c>
      <c r="BD199" s="109">
        <f>CX199*POLICY!$K196</f>
        <v>0</v>
      </c>
      <c r="BE199" s="109">
        <f>CY199*POLICY!$K196</f>
        <v>0</v>
      </c>
      <c r="BF199" s="109">
        <f>CZ199*POLICY!$K196</f>
        <v>0</v>
      </c>
      <c r="BG199" s="109">
        <f>DA199*POLICY!$K196</f>
        <v>0.87</v>
      </c>
      <c r="BH199" s="109">
        <f>DB199*POLICY!$K196</f>
        <v>4.87</v>
      </c>
      <c r="BI199" s="109">
        <f>DC199*POLICY!$K196</f>
        <v>0</v>
      </c>
      <c r="BJ199" s="109">
        <f>DD199*POLICY!$K196</f>
        <v>0</v>
      </c>
      <c r="BK199" s="109">
        <f>DE199*POLICY!$K196</f>
        <v>0</v>
      </c>
      <c r="BL199" s="109">
        <f>DF199*POLICY!$K196</f>
        <v>0</v>
      </c>
      <c r="BM199" s="109">
        <f>DG199*POLICY!$K196</f>
        <v>0</v>
      </c>
      <c r="BN199" s="109">
        <f>DH199*POLICY!$K196</f>
        <v>0</v>
      </c>
      <c r="BO199" s="109">
        <f>DI199*POLICY!$K196</f>
        <v>25.48</v>
      </c>
      <c r="BP199" s="109">
        <f>DJ199*POLICY!$K196</f>
        <v>0</v>
      </c>
      <c r="BQ199" s="109">
        <f>DK199*POLICY!$K196</f>
        <v>0</v>
      </c>
      <c r="BR199" s="109">
        <f>DL199*POLICY!$K196</f>
        <v>0</v>
      </c>
      <c r="BS199" s="109">
        <f>DM199*POLICY!$K196</f>
        <v>0</v>
      </c>
      <c r="BT199" s="109">
        <f>DN199*POLICY!$K196</f>
        <v>0</v>
      </c>
      <c r="BU199" s="109">
        <f>DO199*POLICY!$K196</f>
        <v>0</v>
      </c>
      <c r="BV199" s="109">
        <f>DP199*POLICY!$K196</f>
        <v>0</v>
      </c>
      <c r="BW199" s="109">
        <f>DQ199*POLICY!$K196</f>
        <v>0</v>
      </c>
      <c r="BX199" s="109">
        <f>DR199*POLICY!$K196</f>
        <v>0</v>
      </c>
      <c r="BY199" s="109">
        <f>DS199*POLICY!$K196</f>
        <v>0</v>
      </c>
      <c r="BZ199" s="109">
        <f>DT199*POLICY!$K196</f>
        <v>0</v>
      </c>
      <c r="CA199" s="109">
        <f>DU199*POLICY!$K196</f>
        <v>0</v>
      </c>
      <c r="CB199" s="109">
        <f>DV199*POLICY!$K196</f>
        <v>0</v>
      </c>
      <c r="CC199" s="109">
        <f>DW199*POLICY!$K196</f>
        <v>0.89</v>
      </c>
      <c r="CD199" s="109">
        <f>DX199*POLICY!$K196</f>
        <v>6.55</v>
      </c>
      <c r="CE199" s="109">
        <f>DY199*POLICY!$K196</f>
        <v>3.91</v>
      </c>
      <c r="CF199" s="109">
        <f>DZ199*POLICY!$K196</f>
        <v>1.38</v>
      </c>
      <c r="CG199" s="109">
        <f>EA199*POLICY!$K196</f>
        <v>14.73003435582822</v>
      </c>
      <c r="CH199" s="109">
        <f>EB199*POLICY!$K196</f>
        <v>0</v>
      </c>
      <c r="CI199" s="185">
        <f>EC199*POLICY!$K196</f>
        <v>3.1063862100387274</v>
      </c>
      <c r="CK199" s="14" t="s">
        <v>393</v>
      </c>
      <c r="CL199" s="80" t="s">
        <v>188</v>
      </c>
      <c r="CM199" s="249">
        <v>22</v>
      </c>
      <c r="CN199" s="23">
        <v>195</v>
      </c>
      <c r="CO199" s="191">
        <v>0</v>
      </c>
      <c r="CP199" s="191">
        <v>0</v>
      </c>
      <c r="CQ199" s="191">
        <v>0</v>
      </c>
      <c r="CR199" s="191">
        <v>0.95</v>
      </c>
      <c r="CS199" s="191">
        <v>0</v>
      </c>
      <c r="CT199" s="191">
        <v>0</v>
      </c>
      <c r="CU199" s="191">
        <v>0</v>
      </c>
      <c r="CV199" s="191">
        <v>0</v>
      </c>
      <c r="CW199" s="191">
        <v>0</v>
      </c>
      <c r="CX199" s="191">
        <v>0</v>
      </c>
      <c r="CY199" s="191">
        <v>0</v>
      </c>
      <c r="CZ199" s="191">
        <v>0</v>
      </c>
      <c r="DA199" s="191">
        <v>0.87</v>
      </c>
      <c r="DB199" s="191">
        <v>4.87</v>
      </c>
      <c r="DC199" s="191">
        <v>0</v>
      </c>
      <c r="DD199" s="191">
        <v>0</v>
      </c>
      <c r="DE199" s="191">
        <v>0</v>
      </c>
      <c r="DF199" s="191">
        <v>0</v>
      </c>
      <c r="DG199" s="191">
        <v>0</v>
      </c>
      <c r="DH199" s="191">
        <v>0</v>
      </c>
      <c r="DI199" s="191">
        <v>25.48</v>
      </c>
      <c r="DJ199" s="191">
        <v>0</v>
      </c>
      <c r="DK199" s="191">
        <v>0</v>
      </c>
      <c r="DL199" s="191">
        <v>0</v>
      </c>
      <c r="DM199" s="191">
        <v>0</v>
      </c>
      <c r="DN199" s="191">
        <v>0</v>
      </c>
      <c r="DO199" s="191">
        <v>0</v>
      </c>
      <c r="DP199" s="191">
        <v>0</v>
      </c>
      <c r="DQ199" s="191">
        <v>0</v>
      </c>
      <c r="DR199" s="191">
        <v>0</v>
      </c>
      <c r="DS199" s="191">
        <v>0</v>
      </c>
      <c r="DT199" s="191">
        <v>0</v>
      </c>
      <c r="DU199" s="191">
        <v>0</v>
      </c>
      <c r="DV199" s="191">
        <v>0</v>
      </c>
      <c r="DW199" s="191">
        <v>0.89</v>
      </c>
      <c r="DX199" s="191">
        <v>6.55</v>
      </c>
      <c r="DY199" s="200">
        <v>3.91</v>
      </c>
      <c r="DZ199" s="200">
        <v>1.38</v>
      </c>
      <c r="EA199" s="191">
        <v>14.73003435582822</v>
      </c>
      <c r="EB199" s="191">
        <v>0</v>
      </c>
      <c r="EC199" s="191">
        <v>3.1063862100387274</v>
      </c>
    </row>
    <row r="200" spans="3:133" s="26" customFormat="1" x14ac:dyDescent="0.2">
      <c r="C200" s="110">
        <v>196</v>
      </c>
      <c r="D200" s="109">
        <v>0</v>
      </c>
      <c r="E200" s="109">
        <v>0</v>
      </c>
      <c r="F200" s="109">
        <v>0</v>
      </c>
      <c r="G200" s="109">
        <v>0.95</v>
      </c>
      <c r="H200" s="109">
        <v>0</v>
      </c>
      <c r="I200" s="109">
        <v>0</v>
      </c>
      <c r="J200" s="109">
        <v>0</v>
      </c>
      <c r="K200" s="109">
        <v>0</v>
      </c>
      <c r="L200" s="109">
        <v>0</v>
      </c>
      <c r="M200" s="109">
        <v>0</v>
      </c>
      <c r="N200" s="109">
        <v>0</v>
      </c>
      <c r="O200" s="109">
        <v>0</v>
      </c>
      <c r="P200" s="109">
        <v>0.98</v>
      </c>
      <c r="Q200" s="109">
        <v>4.01</v>
      </c>
      <c r="R200" s="109">
        <v>0</v>
      </c>
      <c r="S200" s="109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16.43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0</v>
      </c>
      <c r="AE200" s="109">
        <v>0</v>
      </c>
      <c r="AF200" s="109">
        <v>0</v>
      </c>
      <c r="AG200" s="109">
        <v>0</v>
      </c>
      <c r="AH200" s="109">
        <v>0</v>
      </c>
      <c r="AI200" s="109">
        <v>0</v>
      </c>
      <c r="AJ200" s="109">
        <v>0</v>
      </c>
      <c r="AK200" s="109">
        <v>0</v>
      </c>
      <c r="AL200" s="109">
        <v>0.95</v>
      </c>
      <c r="AM200" s="109">
        <v>1.96</v>
      </c>
      <c r="AN200" s="109">
        <v>3.91</v>
      </c>
      <c r="AO200" s="109">
        <v>1.38</v>
      </c>
      <c r="AP200" s="109">
        <v>13.33651168109736</v>
      </c>
      <c r="AQ200" s="109">
        <v>0</v>
      </c>
      <c r="AR200" s="185">
        <v>3.1063862100387274</v>
      </c>
      <c r="AS200" s="25"/>
      <c r="AT200" s="184">
        <v>196</v>
      </c>
      <c r="AU200" s="109">
        <f>CO200*POLICY!$K197</f>
        <v>0</v>
      </c>
      <c r="AV200" s="109">
        <f>CP200*POLICY!$K197</f>
        <v>0</v>
      </c>
      <c r="AW200" s="109">
        <f>CQ200*POLICY!$K197</f>
        <v>0</v>
      </c>
      <c r="AX200" s="109">
        <f>CR200*POLICY!$K197</f>
        <v>0.95</v>
      </c>
      <c r="AY200" s="109">
        <f>CS200*POLICY!$K197</f>
        <v>0</v>
      </c>
      <c r="AZ200" s="109">
        <f>CT200*POLICY!$K197</f>
        <v>0</v>
      </c>
      <c r="BA200" s="109">
        <f>CU200*POLICY!$K197</f>
        <v>0</v>
      </c>
      <c r="BB200" s="109">
        <f>CV200*POLICY!$K197</f>
        <v>0</v>
      </c>
      <c r="BC200" s="109">
        <f>CW200*POLICY!$K197</f>
        <v>0</v>
      </c>
      <c r="BD200" s="109">
        <f>CX200*POLICY!$K197</f>
        <v>0</v>
      </c>
      <c r="BE200" s="109">
        <f>CY200*POLICY!$K197</f>
        <v>0</v>
      </c>
      <c r="BF200" s="109">
        <f>CZ200*POLICY!$K197</f>
        <v>0</v>
      </c>
      <c r="BG200" s="109">
        <f>DA200*POLICY!$K197</f>
        <v>0.98</v>
      </c>
      <c r="BH200" s="109">
        <f>DB200*POLICY!$K197</f>
        <v>4.01</v>
      </c>
      <c r="BI200" s="109">
        <f>DC200*POLICY!$K197</f>
        <v>0</v>
      </c>
      <c r="BJ200" s="109">
        <f>DD200*POLICY!$K197</f>
        <v>0</v>
      </c>
      <c r="BK200" s="109">
        <f>DE200*POLICY!$K197</f>
        <v>0</v>
      </c>
      <c r="BL200" s="109">
        <f>DF200*POLICY!$K197</f>
        <v>0</v>
      </c>
      <c r="BM200" s="109">
        <f>DG200*POLICY!$K197</f>
        <v>0</v>
      </c>
      <c r="BN200" s="109">
        <f>DH200*POLICY!$K197</f>
        <v>0</v>
      </c>
      <c r="BO200" s="109">
        <f>DI200*POLICY!$K197</f>
        <v>16.43</v>
      </c>
      <c r="BP200" s="109">
        <f>DJ200*POLICY!$K197</f>
        <v>0</v>
      </c>
      <c r="BQ200" s="109">
        <f>DK200*POLICY!$K197</f>
        <v>0</v>
      </c>
      <c r="BR200" s="109">
        <f>DL200*POLICY!$K197</f>
        <v>0</v>
      </c>
      <c r="BS200" s="109">
        <f>DM200*POLICY!$K197</f>
        <v>0</v>
      </c>
      <c r="BT200" s="109">
        <f>DN200*POLICY!$K197</f>
        <v>0</v>
      </c>
      <c r="BU200" s="109">
        <f>DO200*POLICY!$K197</f>
        <v>0</v>
      </c>
      <c r="BV200" s="109">
        <f>DP200*POLICY!$K197</f>
        <v>0</v>
      </c>
      <c r="BW200" s="109">
        <f>DQ200*POLICY!$K197</f>
        <v>0</v>
      </c>
      <c r="BX200" s="109">
        <f>DR200*POLICY!$K197</f>
        <v>0</v>
      </c>
      <c r="BY200" s="109">
        <f>DS200*POLICY!$K197</f>
        <v>0</v>
      </c>
      <c r="BZ200" s="109">
        <f>DT200*POLICY!$K197</f>
        <v>0</v>
      </c>
      <c r="CA200" s="109">
        <f>DU200*POLICY!$K197</f>
        <v>0</v>
      </c>
      <c r="CB200" s="109">
        <f>DV200*POLICY!$K197</f>
        <v>0</v>
      </c>
      <c r="CC200" s="109">
        <f>DW200*POLICY!$K197</f>
        <v>0.95</v>
      </c>
      <c r="CD200" s="109">
        <f>DX200*POLICY!$K197</f>
        <v>1.96</v>
      </c>
      <c r="CE200" s="109">
        <f>DY200*POLICY!$K197</f>
        <v>3.91</v>
      </c>
      <c r="CF200" s="109">
        <f>DZ200*POLICY!$K197</f>
        <v>1.38</v>
      </c>
      <c r="CG200" s="109">
        <f>EA200*POLICY!$K197</f>
        <v>13.33651168109736</v>
      </c>
      <c r="CH200" s="109">
        <f>EB200*POLICY!$K197</f>
        <v>0</v>
      </c>
      <c r="CI200" s="185">
        <f>EC200*POLICY!$K197</f>
        <v>3.1063862100387274</v>
      </c>
      <c r="CK200" s="14" t="s">
        <v>391</v>
      </c>
      <c r="CL200" s="14" t="s">
        <v>191</v>
      </c>
      <c r="CM200" s="249">
        <v>22</v>
      </c>
      <c r="CN200" s="23">
        <v>196</v>
      </c>
      <c r="CO200" s="191">
        <v>0</v>
      </c>
      <c r="CP200" s="191">
        <v>0</v>
      </c>
      <c r="CQ200" s="191">
        <v>0</v>
      </c>
      <c r="CR200" s="191">
        <v>0.95</v>
      </c>
      <c r="CS200" s="191">
        <v>0</v>
      </c>
      <c r="CT200" s="191">
        <v>0</v>
      </c>
      <c r="CU200" s="191">
        <v>0</v>
      </c>
      <c r="CV200" s="191">
        <v>0</v>
      </c>
      <c r="CW200" s="191">
        <v>0</v>
      </c>
      <c r="CX200" s="191">
        <v>0</v>
      </c>
      <c r="CY200" s="191">
        <v>0</v>
      </c>
      <c r="CZ200" s="191">
        <v>0</v>
      </c>
      <c r="DA200" s="191">
        <v>0.98</v>
      </c>
      <c r="DB200" s="191">
        <v>4.01</v>
      </c>
      <c r="DC200" s="191">
        <v>0</v>
      </c>
      <c r="DD200" s="191">
        <v>0</v>
      </c>
      <c r="DE200" s="191">
        <v>0</v>
      </c>
      <c r="DF200" s="191">
        <v>0</v>
      </c>
      <c r="DG200" s="191">
        <v>0</v>
      </c>
      <c r="DH200" s="191">
        <v>0</v>
      </c>
      <c r="DI200" s="191">
        <v>16.43</v>
      </c>
      <c r="DJ200" s="191">
        <v>0</v>
      </c>
      <c r="DK200" s="191">
        <v>0</v>
      </c>
      <c r="DL200" s="191">
        <v>0</v>
      </c>
      <c r="DM200" s="191">
        <v>0</v>
      </c>
      <c r="DN200" s="191">
        <v>0</v>
      </c>
      <c r="DO200" s="191">
        <v>0</v>
      </c>
      <c r="DP200" s="191">
        <v>0</v>
      </c>
      <c r="DQ200" s="191">
        <v>0</v>
      </c>
      <c r="DR200" s="191">
        <v>0</v>
      </c>
      <c r="DS200" s="191">
        <v>0</v>
      </c>
      <c r="DT200" s="191">
        <v>0</v>
      </c>
      <c r="DU200" s="191">
        <v>0</v>
      </c>
      <c r="DV200" s="191">
        <v>0</v>
      </c>
      <c r="DW200" s="191">
        <v>0.95</v>
      </c>
      <c r="DX200" s="191">
        <v>1.96</v>
      </c>
      <c r="DY200" s="200">
        <v>3.91</v>
      </c>
      <c r="DZ200" s="200">
        <v>1.38</v>
      </c>
      <c r="EA200" s="191">
        <v>13.33651168109736</v>
      </c>
      <c r="EB200" s="191">
        <v>0</v>
      </c>
      <c r="EC200" s="191">
        <v>3.1063862100387274</v>
      </c>
    </row>
    <row r="201" spans="3:133" s="26" customFormat="1" x14ac:dyDescent="0.2">
      <c r="C201" s="110">
        <v>197</v>
      </c>
      <c r="D201" s="109">
        <v>0</v>
      </c>
      <c r="E201" s="109">
        <v>0</v>
      </c>
      <c r="F201" s="109">
        <v>0</v>
      </c>
      <c r="G201" s="109">
        <v>0.95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0.98</v>
      </c>
      <c r="Q201" s="109">
        <v>4.01</v>
      </c>
      <c r="R201" s="109">
        <v>0</v>
      </c>
      <c r="S201" s="109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16.43</v>
      </c>
      <c r="Y201" s="109">
        <v>0</v>
      </c>
      <c r="Z201" s="109">
        <v>0</v>
      </c>
      <c r="AA201" s="109">
        <v>0</v>
      </c>
      <c r="AB201" s="109">
        <v>0</v>
      </c>
      <c r="AC201" s="109">
        <v>0</v>
      </c>
      <c r="AD201" s="109">
        <v>0</v>
      </c>
      <c r="AE201" s="109">
        <v>0</v>
      </c>
      <c r="AF201" s="109">
        <v>0</v>
      </c>
      <c r="AG201" s="109">
        <v>0</v>
      </c>
      <c r="AH201" s="109">
        <v>0</v>
      </c>
      <c r="AI201" s="109">
        <v>0</v>
      </c>
      <c r="AJ201" s="109">
        <v>0</v>
      </c>
      <c r="AK201" s="109">
        <v>0</v>
      </c>
      <c r="AL201" s="109">
        <v>0.95</v>
      </c>
      <c r="AM201" s="109">
        <v>1.96</v>
      </c>
      <c r="AN201" s="109">
        <v>3.91</v>
      </c>
      <c r="AO201" s="109">
        <v>1.38</v>
      </c>
      <c r="AP201" s="109">
        <v>13.33651168109736</v>
      </c>
      <c r="AQ201" s="109">
        <v>0</v>
      </c>
      <c r="AR201" s="185">
        <v>3.1063862100387274</v>
      </c>
      <c r="AS201" s="25"/>
      <c r="AT201" s="184">
        <v>197</v>
      </c>
      <c r="AU201" s="109">
        <f>CO201*POLICY!$K198</f>
        <v>0</v>
      </c>
      <c r="AV201" s="109">
        <f>CP201*POLICY!$K198</f>
        <v>0</v>
      </c>
      <c r="AW201" s="109">
        <f>CQ201*POLICY!$K198</f>
        <v>0</v>
      </c>
      <c r="AX201" s="109">
        <f>CR201*POLICY!$K198</f>
        <v>0.95</v>
      </c>
      <c r="AY201" s="109">
        <f>CS201*POLICY!$K198</f>
        <v>0</v>
      </c>
      <c r="AZ201" s="109">
        <f>CT201*POLICY!$K198</f>
        <v>0</v>
      </c>
      <c r="BA201" s="109">
        <f>CU201*POLICY!$K198</f>
        <v>0</v>
      </c>
      <c r="BB201" s="109">
        <f>CV201*POLICY!$K198</f>
        <v>0</v>
      </c>
      <c r="BC201" s="109">
        <f>CW201*POLICY!$K198</f>
        <v>0</v>
      </c>
      <c r="BD201" s="109">
        <f>CX201*POLICY!$K198</f>
        <v>0</v>
      </c>
      <c r="BE201" s="109">
        <f>CY201*POLICY!$K198</f>
        <v>0</v>
      </c>
      <c r="BF201" s="109">
        <f>CZ201*POLICY!$K198</f>
        <v>0</v>
      </c>
      <c r="BG201" s="109">
        <f>DA201*POLICY!$K198</f>
        <v>0.98</v>
      </c>
      <c r="BH201" s="109">
        <f>DB201*POLICY!$K198</f>
        <v>4.01</v>
      </c>
      <c r="BI201" s="109">
        <f>DC201*POLICY!$K198</f>
        <v>0</v>
      </c>
      <c r="BJ201" s="109">
        <f>DD201*POLICY!$K198</f>
        <v>0</v>
      </c>
      <c r="BK201" s="109">
        <f>DE201*POLICY!$K198</f>
        <v>0</v>
      </c>
      <c r="BL201" s="109">
        <f>DF201*POLICY!$K198</f>
        <v>0</v>
      </c>
      <c r="BM201" s="109">
        <f>DG201*POLICY!$K198</f>
        <v>0</v>
      </c>
      <c r="BN201" s="109">
        <f>DH201*POLICY!$K198</f>
        <v>0</v>
      </c>
      <c r="BO201" s="109">
        <f>DI201*POLICY!$K198</f>
        <v>16.43</v>
      </c>
      <c r="BP201" s="109">
        <f>DJ201*POLICY!$K198</f>
        <v>0</v>
      </c>
      <c r="BQ201" s="109">
        <f>DK201*POLICY!$K198</f>
        <v>0</v>
      </c>
      <c r="BR201" s="109">
        <f>DL201*POLICY!$K198</f>
        <v>0</v>
      </c>
      <c r="BS201" s="109">
        <f>DM201*POLICY!$K198</f>
        <v>0</v>
      </c>
      <c r="BT201" s="109">
        <f>DN201*POLICY!$K198</f>
        <v>0</v>
      </c>
      <c r="BU201" s="109">
        <f>DO201*POLICY!$K198</f>
        <v>0</v>
      </c>
      <c r="BV201" s="109">
        <f>DP201*POLICY!$K198</f>
        <v>0</v>
      </c>
      <c r="BW201" s="109">
        <f>DQ201*POLICY!$K198</f>
        <v>0</v>
      </c>
      <c r="BX201" s="109">
        <f>DR201*POLICY!$K198</f>
        <v>0</v>
      </c>
      <c r="BY201" s="109">
        <f>DS201*POLICY!$K198</f>
        <v>0</v>
      </c>
      <c r="BZ201" s="109">
        <f>DT201*POLICY!$K198</f>
        <v>0</v>
      </c>
      <c r="CA201" s="109">
        <f>DU201*POLICY!$K198</f>
        <v>0</v>
      </c>
      <c r="CB201" s="109">
        <f>DV201*POLICY!$K198</f>
        <v>0</v>
      </c>
      <c r="CC201" s="109">
        <f>DW201*POLICY!$K198</f>
        <v>0.95</v>
      </c>
      <c r="CD201" s="109">
        <f>DX201*POLICY!$K198</f>
        <v>1.96</v>
      </c>
      <c r="CE201" s="109">
        <f>DY201*POLICY!$K198</f>
        <v>3.91</v>
      </c>
      <c r="CF201" s="109">
        <f>DZ201*POLICY!$K198</f>
        <v>1.38</v>
      </c>
      <c r="CG201" s="109">
        <f>EA201*POLICY!$K198</f>
        <v>13.33651168109736</v>
      </c>
      <c r="CH201" s="109">
        <f>EB201*POLICY!$K198</f>
        <v>0</v>
      </c>
      <c r="CI201" s="185">
        <f>EC201*POLICY!$K198</f>
        <v>3.1063862100387274</v>
      </c>
      <c r="CK201" s="14" t="s">
        <v>366</v>
      </c>
      <c r="CL201" s="14" t="s">
        <v>191</v>
      </c>
      <c r="CM201" s="249">
        <v>22</v>
      </c>
      <c r="CN201" s="23">
        <v>197</v>
      </c>
      <c r="CO201" s="191">
        <v>0</v>
      </c>
      <c r="CP201" s="191">
        <v>0</v>
      </c>
      <c r="CQ201" s="191">
        <v>0</v>
      </c>
      <c r="CR201" s="191">
        <v>0.95</v>
      </c>
      <c r="CS201" s="191">
        <v>0</v>
      </c>
      <c r="CT201" s="191">
        <v>0</v>
      </c>
      <c r="CU201" s="191">
        <v>0</v>
      </c>
      <c r="CV201" s="191">
        <v>0</v>
      </c>
      <c r="CW201" s="191">
        <v>0</v>
      </c>
      <c r="CX201" s="191">
        <v>0</v>
      </c>
      <c r="CY201" s="191">
        <v>0</v>
      </c>
      <c r="CZ201" s="191">
        <v>0</v>
      </c>
      <c r="DA201" s="191">
        <v>0.98</v>
      </c>
      <c r="DB201" s="191">
        <v>4.01</v>
      </c>
      <c r="DC201" s="191">
        <v>0</v>
      </c>
      <c r="DD201" s="191">
        <v>0</v>
      </c>
      <c r="DE201" s="191">
        <v>0</v>
      </c>
      <c r="DF201" s="191">
        <v>0</v>
      </c>
      <c r="DG201" s="191">
        <v>0</v>
      </c>
      <c r="DH201" s="191">
        <v>0</v>
      </c>
      <c r="DI201" s="191">
        <v>16.43</v>
      </c>
      <c r="DJ201" s="191">
        <v>0</v>
      </c>
      <c r="DK201" s="191">
        <v>0</v>
      </c>
      <c r="DL201" s="191">
        <v>0</v>
      </c>
      <c r="DM201" s="191">
        <v>0</v>
      </c>
      <c r="DN201" s="191">
        <v>0</v>
      </c>
      <c r="DO201" s="191">
        <v>0</v>
      </c>
      <c r="DP201" s="191">
        <v>0</v>
      </c>
      <c r="DQ201" s="191">
        <v>0</v>
      </c>
      <c r="DR201" s="191">
        <v>0</v>
      </c>
      <c r="DS201" s="191">
        <v>0</v>
      </c>
      <c r="DT201" s="191">
        <v>0</v>
      </c>
      <c r="DU201" s="191">
        <v>0</v>
      </c>
      <c r="DV201" s="191">
        <v>0</v>
      </c>
      <c r="DW201" s="191">
        <v>0.95</v>
      </c>
      <c r="DX201" s="191">
        <v>1.96</v>
      </c>
      <c r="DY201" s="200">
        <v>3.91</v>
      </c>
      <c r="DZ201" s="200">
        <v>1.38</v>
      </c>
      <c r="EA201" s="191">
        <v>13.33651168109736</v>
      </c>
      <c r="EB201" s="191">
        <v>0</v>
      </c>
      <c r="EC201" s="191">
        <v>3.1063862100387274</v>
      </c>
    </row>
    <row r="202" spans="3:133" s="26" customFormat="1" x14ac:dyDescent="0.2">
      <c r="C202" s="110">
        <v>198</v>
      </c>
      <c r="D202" s="109">
        <v>0</v>
      </c>
      <c r="E202" s="109">
        <v>0</v>
      </c>
      <c r="F202" s="109">
        <v>0</v>
      </c>
      <c r="G202" s="109">
        <v>0.95</v>
      </c>
      <c r="H202" s="109">
        <v>0</v>
      </c>
      <c r="I202" s="109">
        <v>0</v>
      </c>
      <c r="J202" s="109">
        <v>0</v>
      </c>
      <c r="K202" s="109">
        <v>0</v>
      </c>
      <c r="L202" s="109">
        <v>0</v>
      </c>
      <c r="M202" s="109">
        <v>0</v>
      </c>
      <c r="N202" s="109">
        <v>0</v>
      </c>
      <c r="O202" s="109">
        <v>0</v>
      </c>
      <c r="P202" s="109">
        <v>0.96</v>
      </c>
      <c r="Q202" s="109">
        <v>1.84</v>
      </c>
      <c r="R202" s="109">
        <v>0</v>
      </c>
      <c r="S202" s="109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0</v>
      </c>
      <c r="AE202" s="109">
        <v>0</v>
      </c>
      <c r="AF202" s="109">
        <v>0</v>
      </c>
      <c r="AG202" s="109">
        <v>0</v>
      </c>
      <c r="AH202" s="109">
        <v>0</v>
      </c>
      <c r="AI202" s="109">
        <v>0</v>
      </c>
      <c r="AJ202" s="109">
        <v>0</v>
      </c>
      <c r="AK202" s="109">
        <v>0</v>
      </c>
      <c r="AL202" s="109">
        <v>0.9</v>
      </c>
      <c r="AM202" s="109">
        <v>1.46</v>
      </c>
      <c r="AN202" s="109">
        <v>3.91</v>
      </c>
      <c r="AO202" s="109">
        <v>1.38</v>
      </c>
      <c r="AP202" s="109">
        <v>15.268286027736366</v>
      </c>
      <c r="AQ202" s="109">
        <v>0</v>
      </c>
      <c r="AR202" s="185">
        <v>3.1063862100387274</v>
      </c>
      <c r="AS202" s="25"/>
      <c r="AT202" s="184">
        <v>198</v>
      </c>
      <c r="AU202" s="109">
        <f>CO202*POLICY!$K199</f>
        <v>0</v>
      </c>
      <c r="AV202" s="109">
        <f>CP202*POLICY!$K199</f>
        <v>0</v>
      </c>
      <c r="AW202" s="109">
        <f>CQ202*POLICY!$K199</f>
        <v>0</v>
      </c>
      <c r="AX202" s="109">
        <f>CR202*POLICY!$K199</f>
        <v>0.95</v>
      </c>
      <c r="AY202" s="109">
        <f>CS202*POLICY!$K199</f>
        <v>0</v>
      </c>
      <c r="AZ202" s="109">
        <f>CT202*POLICY!$K199</f>
        <v>0</v>
      </c>
      <c r="BA202" s="109">
        <f>CU202*POLICY!$K199</f>
        <v>0</v>
      </c>
      <c r="BB202" s="109">
        <f>CV202*POLICY!$K199</f>
        <v>0</v>
      </c>
      <c r="BC202" s="109">
        <f>CW202*POLICY!$K199</f>
        <v>0</v>
      </c>
      <c r="BD202" s="109">
        <f>CX202*POLICY!$K199</f>
        <v>0</v>
      </c>
      <c r="BE202" s="109">
        <f>CY202*POLICY!$K199</f>
        <v>0</v>
      </c>
      <c r="BF202" s="109">
        <f>CZ202*POLICY!$K199</f>
        <v>0</v>
      </c>
      <c r="BG202" s="109">
        <f>DA202*POLICY!$K199</f>
        <v>0.96</v>
      </c>
      <c r="BH202" s="109">
        <f>DB202*POLICY!$K199</f>
        <v>1.84</v>
      </c>
      <c r="BI202" s="109">
        <f>DC202*POLICY!$K199</f>
        <v>0</v>
      </c>
      <c r="BJ202" s="109">
        <f>DD202*POLICY!$K199</f>
        <v>0</v>
      </c>
      <c r="BK202" s="109">
        <f>DE202*POLICY!$K199</f>
        <v>0</v>
      </c>
      <c r="BL202" s="109">
        <f>DF202*POLICY!$K199</f>
        <v>0</v>
      </c>
      <c r="BM202" s="109">
        <f>DG202*POLICY!$K199</f>
        <v>0</v>
      </c>
      <c r="BN202" s="109">
        <f>DH202*POLICY!$K199</f>
        <v>0</v>
      </c>
      <c r="BO202" s="109">
        <f>DI202*POLICY!$K199</f>
        <v>0</v>
      </c>
      <c r="BP202" s="109">
        <f>DJ202*POLICY!$K199</f>
        <v>0</v>
      </c>
      <c r="BQ202" s="109">
        <f>DK202*POLICY!$K199</f>
        <v>0</v>
      </c>
      <c r="BR202" s="109">
        <f>DL202*POLICY!$K199</f>
        <v>0</v>
      </c>
      <c r="BS202" s="109">
        <f>DM202*POLICY!$K199</f>
        <v>0</v>
      </c>
      <c r="BT202" s="109">
        <f>DN202*POLICY!$K199</f>
        <v>0</v>
      </c>
      <c r="BU202" s="109">
        <f>DO202*POLICY!$K199</f>
        <v>0</v>
      </c>
      <c r="BV202" s="109">
        <f>DP202*POLICY!$K199</f>
        <v>0</v>
      </c>
      <c r="BW202" s="109">
        <f>DQ202*POLICY!$K199</f>
        <v>0</v>
      </c>
      <c r="BX202" s="109">
        <f>DR202*POLICY!$K199</f>
        <v>0</v>
      </c>
      <c r="BY202" s="109">
        <f>DS202*POLICY!$K199</f>
        <v>0</v>
      </c>
      <c r="BZ202" s="109">
        <f>DT202*POLICY!$K199</f>
        <v>0</v>
      </c>
      <c r="CA202" s="109">
        <f>DU202*POLICY!$K199</f>
        <v>0</v>
      </c>
      <c r="CB202" s="109">
        <f>DV202*POLICY!$K199</f>
        <v>0</v>
      </c>
      <c r="CC202" s="109">
        <f>DW202*POLICY!$K199</f>
        <v>0.9</v>
      </c>
      <c r="CD202" s="109">
        <f>DX202*POLICY!$K199</f>
        <v>1.46</v>
      </c>
      <c r="CE202" s="109">
        <f>DY202*POLICY!$K199</f>
        <v>3.91</v>
      </c>
      <c r="CF202" s="109">
        <f>DZ202*POLICY!$K199</f>
        <v>1.38</v>
      </c>
      <c r="CG202" s="109">
        <f>EA202*POLICY!$K199</f>
        <v>15.268286027736366</v>
      </c>
      <c r="CH202" s="109">
        <f>EB202*POLICY!$K199</f>
        <v>0</v>
      </c>
      <c r="CI202" s="185">
        <f>EC202*POLICY!$K199</f>
        <v>3.1063862100387274</v>
      </c>
      <c r="CK202" s="14" t="s">
        <v>391</v>
      </c>
      <c r="CL202" s="14" t="s">
        <v>270</v>
      </c>
      <c r="CM202" s="249">
        <v>22</v>
      </c>
      <c r="CN202" s="23">
        <v>198</v>
      </c>
      <c r="CO202" s="191">
        <v>0</v>
      </c>
      <c r="CP202" s="191">
        <v>0</v>
      </c>
      <c r="CQ202" s="191">
        <v>0</v>
      </c>
      <c r="CR202" s="191">
        <v>0.95</v>
      </c>
      <c r="CS202" s="191">
        <v>0</v>
      </c>
      <c r="CT202" s="191">
        <v>0</v>
      </c>
      <c r="CU202" s="191">
        <v>0</v>
      </c>
      <c r="CV202" s="191">
        <v>0</v>
      </c>
      <c r="CW202" s="191">
        <v>0</v>
      </c>
      <c r="CX202" s="191">
        <v>0</v>
      </c>
      <c r="CY202" s="191">
        <v>0</v>
      </c>
      <c r="CZ202" s="191">
        <v>0</v>
      </c>
      <c r="DA202" s="191">
        <v>0.96</v>
      </c>
      <c r="DB202" s="191">
        <v>1.84</v>
      </c>
      <c r="DC202" s="191">
        <v>0</v>
      </c>
      <c r="DD202" s="191">
        <v>0</v>
      </c>
      <c r="DE202" s="191">
        <v>0</v>
      </c>
      <c r="DF202" s="191">
        <v>0</v>
      </c>
      <c r="DG202" s="191">
        <v>0</v>
      </c>
      <c r="DH202" s="191">
        <v>0</v>
      </c>
      <c r="DI202" s="191">
        <v>0</v>
      </c>
      <c r="DJ202" s="191">
        <v>0</v>
      </c>
      <c r="DK202" s="191">
        <v>0</v>
      </c>
      <c r="DL202" s="191">
        <v>0</v>
      </c>
      <c r="DM202" s="191">
        <v>0</v>
      </c>
      <c r="DN202" s="191">
        <v>0</v>
      </c>
      <c r="DO202" s="191">
        <v>0</v>
      </c>
      <c r="DP202" s="191">
        <v>0</v>
      </c>
      <c r="DQ202" s="191">
        <v>0</v>
      </c>
      <c r="DR202" s="191">
        <v>0</v>
      </c>
      <c r="DS202" s="191">
        <v>0</v>
      </c>
      <c r="DT202" s="191">
        <v>0</v>
      </c>
      <c r="DU202" s="191">
        <v>0</v>
      </c>
      <c r="DV202" s="191">
        <v>0</v>
      </c>
      <c r="DW202" s="191">
        <v>0.9</v>
      </c>
      <c r="DX202" s="191">
        <v>1.46</v>
      </c>
      <c r="DY202" s="200">
        <v>3.91</v>
      </c>
      <c r="DZ202" s="200">
        <v>1.38</v>
      </c>
      <c r="EA202" s="191">
        <v>15.268286027736366</v>
      </c>
      <c r="EB202" s="191">
        <v>0</v>
      </c>
      <c r="EC202" s="191">
        <v>3.1063862100387274</v>
      </c>
    </row>
    <row r="203" spans="3:133" s="26" customFormat="1" x14ac:dyDescent="0.2">
      <c r="C203" s="110">
        <v>199</v>
      </c>
      <c r="D203" s="109">
        <v>0</v>
      </c>
      <c r="E203" s="109">
        <v>0</v>
      </c>
      <c r="F203" s="109">
        <v>0</v>
      </c>
      <c r="G203" s="109">
        <v>0.95</v>
      </c>
      <c r="H203" s="109">
        <v>0</v>
      </c>
      <c r="I203" s="109">
        <v>0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0.96</v>
      </c>
      <c r="Q203" s="109">
        <v>1.84</v>
      </c>
      <c r="R203" s="109">
        <v>0</v>
      </c>
      <c r="S203" s="109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0</v>
      </c>
      <c r="AE203" s="109">
        <v>0</v>
      </c>
      <c r="AF203" s="109">
        <v>0</v>
      </c>
      <c r="AG203" s="109">
        <v>0</v>
      </c>
      <c r="AH203" s="109">
        <v>0</v>
      </c>
      <c r="AI203" s="109">
        <v>0</v>
      </c>
      <c r="AJ203" s="109">
        <v>0</v>
      </c>
      <c r="AK203" s="109">
        <v>0</v>
      </c>
      <c r="AL203" s="109">
        <v>0.9</v>
      </c>
      <c r="AM203" s="109">
        <v>1.46</v>
      </c>
      <c r="AN203" s="109">
        <v>3.91</v>
      </c>
      <c r="AO203" s="109">
        <v>1.38</v>
      </c>
      <c r="AP203" s="109">
        <v>15.268286027736366</v>
      </c>
      <c r="AQ203" s="109">
        <v>0</v>
      </c>
      <c r="AR203" s="185">
        <v>3.1063862100387274</v>
      </c>
      <c r="AS203" s="25"/>
      <c r="AT203" s="184">
        <v>199</v>
      </c>
      <c r="AU203" s="109">
        <f>CO203*POLICY!$K200</f>
        <v>0</v>
      </c>
      <c r="AV203" s="109">
        <f>CP203*POLICY!$K200</f>
        <v>0</v>
      </c>
      <c r="AW203" s="109">
        <f>CQ203*POLICY!$K200</f>
        <v>0</v>
      </c>
      <c r="AX203" s="109">
        <f>CR203*POLICY!$K200</f>
        <v>0.95</v>
      </c>
      <c r="AY203" s="109">
        <f>CS203*POLICY!$K200</f>
        <v>0</v>
      </c>
      <c r="AZ203" s="109">
        <f>CT203*POLICY!$K200</f>
        <v>0</v>
      </c>
      <c r="BA203" s="109">
        <f>CU203*POLICY!$K200</f>
        <v>0</v>
      </c>
      <c r="BB203" s="109">
        <f>CV203*POLICY!$K200</f>
        <v>0</v>
      </c>
      <c r="BC203" s="109">
        <f>CW203*POLICY!$K200</f>
        <v>0</v>
      </c>
      <c r="BD203" s="109">
        <f>CX203*POLICY!$K200</f>
        <v>0</v>
      </c>
      <c r="BE203" s="109">
        <f>CY203*POLICY!$K200</f>
        <v>0</v>
      </c>
      <c r="BF203" s="109">
        <f>CZ203*POLICY!$K200</f>
        <v>0</v>
      </c>
      <c r="BG203" s="109">
        <f>DA203*POLICY!$K200</f>
        <v>0.96</v>
      </c>
      <c r="BH203" s="109">
        <f>DB203*POLICY!$K200</f>
        <v>1.84</v>
      </c>
      <c r="BI203" s="109">
        <f>DC203*POLICY!$K200</f>
        <v>0</v>
      </c>
      <c r="BJ203" s="109">
        <f>DD203*POLICY!$K200</f>
        <v>0</v>
      </c>
      <c r="BK203" s="109">
        <f>DE203*POLICY!$K200</f>
        <v>0</v>
      </c>
      <c r="BL203" s="109">
        <f>DF203*POLICY!$K200</f>
        <v>0</v>
      </c>
      <c r="BM203" s="109">
        <f>DG203*POLICY!$K200</f>
        <v>0</v>
      </c>
      <c r="BN203" s="109">
        <f>DH203*POLICY!$K200</f>
        <v>0</v>
      </c>
      <c r="BO203" s="109">
        <f>DI203*POLICY!$K200</f>
        <v>0</v>
      </c>
      <c r="BP203" s="109">
        <f>DJ203*POLICY!$K200</f>
        <v>0</v>
      </c>
      <c r="BQ203" s="109">
        <f>DK203*POLICY!$K200</f>
        <v>0</v>
      </c>
      <c r="BR203" s="109">
        <f>DL203*POLICY!$K200</f>
        <v>0</v>
      </c>
      <c r="BS203" s="109">
        <f>DM203*POLICY!$K200</f>
        <v>0</v>
      </c>
      <c r="BT203" s="109">
        <f>DN203*POLICY!$K200</f>
        <v>0</v>
      </c>
      <c r="BU203" s="109">
        <f>DO203*POLICY!$K200</f>
        <v>0</v>
      </c>
      <c r="BV203" s="109">
        <f>DP203*POLICY!$K200</f>
        <v>0</v>
      </c>
      <c r="BW203" s="109">
        <f>DQ203*POLICY!$K200</f>
        <v>0</v>
      </c>
      <c r="BX203" s="109">
        <f>DR203*POLICY!$K200</f>
        <v>0</v>
      </c>
      <c r="BY203" s="109">
        <f>DS203*POLICY!$K200</f>
        <v>0</v>
      </c>
      <c r="BZ203" s="109">
        <f>DT203*POLICY!$K200</f>
        <v>0</v>
      </c>
      <c r="CA203" s="109">
        <f>DU203*POLICY!$K200</f>
        <v>0</v>
      </c>
      <c r="CB203" s="109">
        <f>DV203*POLICY!$K200</f>
        <v>0</v>
      </c>
      <c r="CC203" s="109">
        <f>DW203*POLICY!$K200</f>
        <v>0.9</v>
      </c>
      <c r="CD203" s="109">
        <f>DX203*POLICY!$K200</f>
        <v>1.46</v>
      </c>
      <c r="CE203" s="109">
        <f>DY203*POLICY!$K200</f>
        <v>3.91</v>
      </c>
      <c r="CF203" s="109">
        <f>DZ203*POLICY!$K200</f>
        <v>1.38</v>
      </c>
      <c r="CG203" s="109">
        <f>EA203*POLICY!$K200</f>
        <v>15.268286027736366</v>
      </c>
      <c r="CH203" s="109">
        <f>EB203*POLICY!$K200</f>
        <v>0</v>
      </c>
      <c r="CI203" s="185">
        <f>EC203*POLICY!$K200</f>
        <v>3.1063862100387274</v>
      </c>
      <c r="CK203" s="14" t="s">
        <v>366</v>
      </c>
      <c r="CL203" s="14" t="s">
        <v>270</v>
      </c>
      <c r="CM203" s="249">
        <v>22</v>
      </c>
      <c r="CN203" s="23">
        <v>199</v>
      </c>
      <c r="CO203" s="191">
        <v>0</v>
      </c>
      <c r="CP203" s="191">
        <v>0</v>
      </c>
      <c r="CQ203" s="191">
        <v>0</v>
      </c>
      <c r="CR203" s="191">
        <v>0.95</v>
      </c>
      <c r="CS203" s="191">
        <v>0</v>
      </c>
      <c r="CT203" s="191">
        <v>0</v>
      </c>
      <c r="CU203" s="191">
        <v>0</v>
      </c>
      <c r="CV203" s="191">
        <v>0</v>
      </c>
      <c r="CW203" s="191">
        <v>0</v>
      </c>
      <c r="CX203" s="191">
        <v>0</v>
      </c>
      <c r="CY203" s="191">
        <v>0</v>
      </c>
      <c r="CZ203" s="191">
        <v>0</v>
      </c>
      <c r="DA203" s="191">
        <v>0.96</v>
      </c>
      <c r="DB203" s="191">
        <v>1.84</v>
      </c>
      <c r="DC203" s="191">
        <v>0</v>
      </c>
      <c r="DD203" s="191">
        <v>0</v>
      </c>
      <c r="DE203" s="191">
        <v>0</v>
      </c>
      <c r="DF203" s="191">
        <v>0</v>
      </c>
      <c r="DG203" s="191">
        <v>0</v>
      </c>
      <c r="DH203" s="191">
        <v>0</v>
      </c>
      <c r="DI203" s="191">
        <v>0</v>
      </c>
      <c r="DJ203" s="191">
        <v>0</v>
      </c>
      <c r="DK203" s="191">
        <v>0</v>
      </c>
      <c r="DL203" s="191">
        <v>0</v>
      </c>
      <c r="DM203" s="191">
        <v>0</v>
      </c>
      <c r="DN203" s="191">
        <v>0</v>
      </c>
      <c r="DO203" s="191">
        <v>0</v>
      </c>
      <c r="DP203" s="191">
        <v>0</v>
      </c>
      <c r="DQ203" s="191">
        <v>0</v>
      </c>
      <c r="DR203" s="191">
        <v>0</v>
      </c>
      <c r="DS203" s="191">
        <v>0</v>
      </c>
      <c r="DT203" s="191">
        <v>0</v>
      </c>
      <c r="DU203" s="191">
        <v>0</v>
      </c>
      <c r="DV203" s="191">
        <v>0</v>
      </c>
      <c r="DW203" s="191">
        <v>0.9</v>
      </c>
      <c r="DX203" s="191">
        <v>1.46</v>
      </c>
      <c r="DY203" s="200">
        <v>3.91</v>
      </c>
      <c r="DZ203" s="200">
        <v>1.38</v>
      </c>
      <c r="EA203" s="191">
        <v>15.268286027736366</v>
      </c>
      <c r="EB203" s="191">
        <v>0</v>
      </c>
      <c r="EC203" s="191">
        <v>3.1063862100387274</v>
      </c>
    </row>
    <row r="204" spans="3:133" s="26" customFormat="1" x14ac:dyDescent="0.2">
      <c r="C204" s="110">
        <v>200</v>
      </c>
      <c r="D204" s="109">
        <v>0</v>
      </c>
      <c r="E204" s="109">
        <v>0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  <c r="K204" s="109">
        <v>9.0000000000000018</v>
      </c>
      <c r="L204" s="109">
        <v>0</v>
      </c>
      <c r="M204" s="109">
        <v>0</v>
      </c>
      <c r="N204" s="109">
        <v>0</v>
      </c>
      <c r="O204" s="109">
        <v>0</v>
      </c>
      <c r="P204" s="109">
        <v>1.43</v>
      </c>
      <c r="Q204" s="109">
        <v>9.5610747336778346</v>
      </c>
      <c r="R204" s="109">
        <v>0</v>
      </c>
      <c r="S204" s="109">
        <v>0</v>
      </c>
      <c r="T204" s="109">
        <v>0</v>
      </c>
      <c r="U204" s="109">
        <v>0</v>
      </c>
      <c r="V204" s="109">
        <v>0</v>
      </c>
      <c r="W204" s="109">
        <v>37.06113975036881</v>
      </c>
      <c r="X204" s="109">
        <v>0</v>
      </c>
      <c r="Y204" s="109">
        <v>0</v>
      </c>
      <c r="Z204" s="109">
        <v>30</v>
      </c>
      <c r="AA204" s="109">
        <v>0</v>
      </c>
      <c r="AB204" s="109">
        <v>0</v>
      </c>
      <c r="AC204" s="109">
        <v>0</v>
      </c>
      <c r="AD204" s="109">
        <v>0</v>
      </c>
      <c r="AE204" s="109">
        <v>0</v>
      </c>
      <c r="AF204" s="109">
        <v>0</v>
      </c>
      <c r="AG204" s="109">
        <v>34.234935013784956</v>
      </c>
      <c r="AH204" s="109">
        <v>23.362499999999997</v>
      </c>
      <c r="AI204" s="109">
        <v>0</v>
      </c>
      <c r="AJ204" s="109">
        <v>0</v>
      </c>
      <c r="AK204" s="109">
        <v>0</v>
      </c>
      <c r="AL204" s="109">
        <v>1.39</v>
      </c>
      <c r="AM204" s="109">
        <v>2.02</v>
      </c>
      <c r="AN204" s="109">
        <v>3.91</v>
      </c>
      <c r="AO204" s="109">
        <v>1.38</v>
      </c>
      <c r="AP204" s="109">
        <v>0</v>
      </c>
      <c r="AQ204" s="109">
        <v>0</v>
      </c>
      <c r="AR204" s="185">
        <v>0</v>
      </c>
      <c r="AS204" s="25"/>
      <c r="AT204" s="184">
        <v>200</v>
      </c>
      <c r="AU204" s="109">
        <f>CO204*POLICY!$K201</f>
        <v>0</v>
      </c>
      <c r="AV204" s="109">
        <f>CP204*POLICY!$K201</f>
        <v>0</v>
      </c>
      <c r="AW204" s="109">
        <f>CQ204*POLICY!$K201</f>
        <v>0</v>
      </c>
      <c r="AX204" s="109">
        <f>CR204*POLICY!$K201</f>
        <v>0</v>
      </c>
      <c r="AY204" s="109">
        <f>CS204*POLICY!$K201</f>
        <v>0</v>
      </c>
      <c r="AZ204" s="109">
        <f>CT204*POLICY!$K201</f>
        <v>0</v>
      </c>
      <c r="BA204" s="109">
        <f>CU204*POLICY!$K201</f>
        <v>0</v>
      </c>
      <c r="BB204" s="109">
        <f>CV204*POLICY!$K201</f>
        <v>9.0000000000000018</v>
      </c>
      <c r="BC204" s="109">
        <f>CW204*POLICY!$K201</f>
        <v>0</v>
      </c>
      <c r="BD204" s="109">
        <f>CX204*POLICY!$K201</f>
        <v>0</v>
      </c>
      <c r="BE204" s="109">
        <f>CY204*POLICY!$K201</f>
        <v>0</v>
      </c>
      <c r="BF204" s="109">
        <f>CZ204*POLICY!$K201</f>
        <v>0</v>
      </c>
      <c r="BG204" s="109">
        <f>DA204*POLICY!$K201</f>
        <v>1.43</v>
      </c>
      <c r="BH204" s="109">
        <f>DB204*POLICY!$K201</f>
        <v>9.5610747336778346</v>
      </c>
      <c r="BI204" s="109">
        <f>DC204*POLICY!$K201</f>
        <v>0</v>
      </c>
      <c r="BJ204" s="109">
        <f>DD204*POLICY!$K201</f>
        <v>0</v>
      </c>
      <c r="BK204" s="109">
        <f>DE204*POLICY!$K201</f>
        <v>0</v>
      </c>
      <c r="BL204" s="109">
        <f>DF204*POLICY!$K201</f>
        <v>0</v>
      </c>
      <c r="BM204" s="109">
        <f>DG204*POLICY!$K201</f>
        <v>0</v>
      </c>
      <c r="BN204" s="109">
        <f>DH204*POLICY!$K201</f>
        <v>37.06113975036881</v>
      </c>
      <c r="BO204" s="109">
        <f>DI204*POLICY!$K201</f>
        <v>0</v>
      </c>
      <c r="BP204" s="109">
        <f>DJ204*POLICY!$K201</f>
        <v>0</v>
      </c>
      <c r="BQ204" s="109">
        <f>DK204*POLICY!$K201</f>
        <v>30</v>
      </c>
      <c r="BR204" s="109">
        <f>DL204*POLICY!$K201</f>
        <v>0</v>
      </c>
      <c r="BS204" s="109">
        <f>DM204*POLICY!$K201</f>
        <v>0</v>
      </c>
      <c r="BT204" s="109">
        <f>DN204*POLICY!$K201</f>
        <v>0</v>
      </c>
      <c r="BU204" s="109">
        <f>DO204*POLICY!$K201</f>
        <v>0</v>
      </c>
      <c r="BV204" s="109">
        <f>DP204*POLICY!$K201</f>
        <v>0</v>
      </c>
      <c r="BW204" s="109">
        <f>DQ204*POLICY!$K201</f>
        <v>0</v>
      </c>
      <c r="BX204" s="109">
        <f>DR204*POLICY!$K201</f>
        <v>34.234935013784956</v>
      </c>
      <c r="BY204" s="109">
        <f>DS204*POLICY!$K201</f>
        <v>23.362499999999997</v>
      </c>
      <c r="BZ204" s="109">
        <f>DT204*POLICY!$K201</f>
        <v>0</v>
      </c>
      <c r="CA204" s="109">
        <f>DU204*POLICY!$K201</f>
        <v>0</v>
      </c>
      <c r="CB204" s="109">
        <f>DV204*POLICY!$K201</f>
        <v>0</v>
      </c>
      <c r="CC204" s="109">
        <f>DW204*POLICY!$K201</f>
        <v>1.39</v>
      </c>
      <c r="CD204" s="109">
        <f>DX204*POLICY!$K201</f>
        <v>2.02</v>
      </c>
      <c r="CE204" s="109">
        <f>DY204*POLICY!$K201</f>
        <v>3.91</v>
      </c>
      <c r="CF204" s="109">
        <f>DZ204*POLICY!$K201</f>
        <v>1.38</v>
      </c>
      <c r="CG204" s="109">
        <f>EA204*POLICY!$K201</f>
        <v>0</v>
      </c>
      <c r="CH204" s="109">
        <f>EB204*POLICY!$K201</f>
        <v>0</v>
      </c>
      <c r="CI204" s="185">
        <f>EC204*POLICY!$K201</f>
        <v>0</v>
      </c>
      <c r="CK204" t="s">
        <v>364</v>
      </c>
      <c r="CL204" s="14" t="s">
        <v>189</v>
      </c>
      <c r="CM204" s="22">
        <v>23</v>
      </c>
      <c r="CN204" s="23">
        <v>200</v>
      </c>
      <c r="CO204" s="191">
        <v>0</v>
      </c>
      <c r="CP204" s="191">
        <v>0</v>
      </c>
      <c r="CQ204" s="191">
        <v>0</v>
      </c>
      <c r="CR204" s="191">
        <v>0</v>
      </c>
      <c r="CS204" s="191">
        <v>0</v>
      </c>
      <c r="CT204" s="191">
        <v>0</v>
      </c>
      <c r="CU204" s="191">
        <v>0</v>
      </c>
      <c r="CV204" s="191">
        <v>9.0000000000000018</v>
      </c>
      <c r="CW204" s="191">
        <v>0</v>
      </c>
      <c r="CX204" s="191">
        <v>0</v>
      </c>
      <c r="CY204" s="191">
        <v>0</v>
      </c>
      <c r="CZ204" s="191">
        <v>0</v>
      </c>
      <c r="DA204" s="200">
        <v>1.43</v>
      </c>
      <c r="DB204" s="191">
        <v>9.5610747336778346</v>
      </c>
      <c r="DC204" s="191">
        <v>0</v>
      </c>
      <c r="DD204" s="191">
        <v>0</v>
      </c>
      <c r="DE204" s="191">
        <v>0</v>
      </c>
      <c r="DF204" s="191">
        <v>0</v>
      </c>
      <c r="DG204" s="191">
        <v>0</v>
      </c>
      <c r="DH204" s="191">
        <v>37.06113975036881</v>
      </c>
      <c r="DI204" s="191">
        <v>0</v>
      </c>
      <c r="DJ204" s="191">
        <v>0</v>
      </c>
      <c r="DK204" s="191">
        <v>30</v>
      </c>
      <c r="DL204" s="191">
        <v>0</v>
      </c>
      <c r="DM204" s="191">
        <v>0</v>
      </c>
      <c r="DN204" s="191">
        <v>0</v>
      </c>
      <c r="DO204" s="191">
        <v>0</v>
      </c>
      <c r="DP204" s="191">
        <v>0</v>
      </c>
      <c r="DQ204" s="191">
        <v>0</v>
      </c>
      <c r="DR204" s="191">
        <v>34.234935013784956</v>
      </c>
      <c r="DS204" s="200">
        <v>23.362499999999997</v>
      </c>
      <c r="DT204" s="191">
        <v>0</v>
      </c>
      <c r="DU204" s="191">
        <v>0</v>
      </c>
      <c r="DV204" s="191">
        <v>0</v>
      </c>
      <c r="DW204" s="200">
        <v>1.39</v>
      </c>
      <c r="DX204" s="200">
        <v>2.02</v>
      </c>
      <c r="DY204" s="200">
        <v>3.91</v>
      </c>
      <c r="DZ204" s="200">
        <v>1.38</v>
      </c>
      <c r="EA204" s="191">
        <v>0</v>
      </c>
      <c r="EB204" s="191">
        <v>0</v>
      </c>
      <c r="EC204" s="191">
        <v>0</v>
      </c>
    </row>
    <row r="205" spans="3:133" s="26" customFormat="1" x14ac:dyDescent="0.2">
      <c r="C205" s="110">
        <v>201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9.0000000000000018</v>
      </c>
      <c r="L205" s="109">
        <v>0</v>
      </c>
      <c r="M205" s="109">
        <v>0</v>
      </c>
      <c r="N205" s="109">
        <v>0</v>
      </c>
      <c r="O205" s="109">
        <v>0</v>
      </c>
      <c r="P205" s="109">
        <v>1.43</v>
      </c>
      <c r="Q205" s="109">
        <v>9.5610747336778346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37.06113975036881</v>
      </c>
      <c r="X205" s="109">
        <v>0</v>
      </c>
      <c r="Y205" s="109">
        <v>0</v>
      </c>
      <c r="Z205" s="109">
        <v>30</v>
      </c>
      <c r="AA205" s="109">
        <v>0</v>
      </c>
      <c r="AB205" s="109">
        <v>0</v>
      </c>
      <c r="AC205" s="109">
        <v>0</v>
      </c>
      <c r="AD205" s="109">
        <v>0</v>
      </c>
      <c r="AE205" s="109">
        <v>0</v>
      </c>
      <c r="AF205" s="109">
        <v>0</v>
      </c>
      <c r="AG205" s="109">
        <v>34.234935013784956</v>
      </c>
      <c r="AH205" s="109">
        <v>23.362499999999997</v>
      </c>
      <c r="AI205" s="109">
        <v>0</v>
      </c>
      <c r="AJ205" s="109">
        <v>0</v>
      </c>
      <c r="AK205" s="109">
        <v>0</v>
      </c>
      <c r="AL205" s="109">
        <v>1.39</v>
      </c>
      <c r="AM205" s="109">
        <v>2.02</v>
      </c>
      <c r="AN205" s="109">
        <v>3.91</v>
      </c>
      <c r="AO205" s="109">
        <v>1.38</v>
      </c>
      <c r="AP205" s="109">
        <v>0</v>
      </c>
      <c r="AQ205" s="109">
        <v>0</v>
      </c>
      <c r="AR205" s="185">
        <v>0</v>
      </c>
      <c r="AS205" s="25"/>
      <c r="AT205" s="184">
        <v>201</v>
      </c>
      <c r="AU205" s="109">
        <f>CO205*POLICY!$K202</f>
        <v>0</v>
      </c>
      <c r="AV205" s="109">
        <f>CP205*POLICY!$K202</f>
        <v>0</v>
      </c>
      <c r="AW205" s="109">
        <f>CQ205*POLICY!$K202</f>
        <v>0</v>
      </c>
      <c r="AX205" s="109">
        <f>CR205*POLICY!$K202</f>
        <v>0</v>
      </c>
      <c r="AY205" s="109">
        <f>CS205*POLICY!$K202</f>
        <v>0</v>
      </c>
      <c r="AZ205" s="109">
        <f>CT205*POLICY!$K202</f>
        <v>0</v>
      </c>
      <c r="BA205" s="109">
        <f>CU205*POLICY!$K202</f>
        <v>0</v>
      </c>
      <c r="BB205" s="109">
        <f>CV205*POLICY!$K202</f>
        <v>9.0000000000000018</v>
      </c>
      <c r="BC205" s="109">
        <f>CW205*POLICY!$K202</f>
        <v>0</v>
      </c>
      <c r="BD205" s="109">
        <f>CX205*POLICY!$K202</f>
        <v>0</v>
      </c>
      <c r="BE205" s="109">
        <f>CY205*POLICY!$K202</f>
        <v>0</v>
      </c>
      <c r="BF205" s="109">
        <f>CZ205*POLICY!$K202</f>
        <v>0</v>
      </c>
      <c r="BG205" s="109">
        <f>DA205*POLICY!$K202</f>
        <v>1.43</v>
      </c>
      <c r="BH205" s="109">
        <f>DB205*POLICY!$K202</f>
        <v>9.5610747336778346</v>
      </c>
      <c r="BI205" s="109">
        <f>DC205*POLICY!$K202</f>
        <v>0</v>
      </c>
      <c r="BJ205" s="109">
        <f>DD205*POLICY!$K202</f>
        <v>0</v>
      </c>
      <c r="BK205" s="109">
        <f>DE205*POLICY!$K202</f>
        <v>0</v>
      </c>
      <c r="BL205" s="109">
        <f>DF205*POLICY!$K202</f>
        <v>0</v>
      </c>
      <c r="BM205" s="109">
        <f>DG205*POLICY!$K202</f>
        <v>0</v>
      </c>
      <c r="BN205" s="109">
        <f>DH205*POLICY!$K202</f>
        <v>37.06113975036881</v>
      </c>
      <c r="BO205" s="109">
        <f>DI205*POLICY!$K202</f>
        <v>0</v>
      </c>
      <c r="BP205" s="109">
        <f>DJ205*POLICY!$K202</f>
        <v>0</v>
      </c>
      <c r="BQ205" s="109">
        <f>DK205*POLICY!$K202</f>
        <v>30</v>
      </c>
      <c r="BR205" s="109">
        <f>DL205*POLICY!$K202</f>
        <v>0</v>
      </c>
      <c r="BS205" s="109">
        <f>DM205*POLICY!$K202</f>
        <v>0</v>
      </c>
      <c r="BT205" s="109">
        <f>DN205*POLICY!$K202</f>
        <v>0</v>
      </c>
      <c r="BU205" s="109">
        <f>DO205*POLICY!$K202</f>
        <v>0</v>
      </c>
      <c r="BV205" s="109">
        <f>DP205*POLICY!$K202</f>
        <v>0</v>
      </c>
      <c r="BW205" s="109">
        <f>DQ205*POLICY!$K202</f>
        <v>0</v>
      </c>
      <c r="BX205" s="109">
        <f>DR205*POLICY!$K202</f>
        <v>34.234935013784956</v>
      </c>
      <c r="BY205" s="109">
        <f>DS205*POLICY!$K202</f>
        <v>23.362499999999997</v>
      </c>
      <c r="BZ205" s="109">
        <f>DT205*POLICY!$K202</f>
        <v>0</v>
      </c>
      <c r="CA205" s="109">
        <f>DU205*POLICY!$K202</f>
        <v>0</v>
      </c>
      <c r="CB205" s="109">
        <f>DV205*POLICY!$K202</f>
        <v>0</v>
      </c>
      <c r="CC205" s="109">
        <f>DW205*POLICY!$K202</f>
        <v>1.39</v>
      </c>
      <c r="CD205" s="109">
        <f>DX205*POLICY!$K202</f>
        <v>2.02</v>
      </c>
      <c r="CE205" s="109">
        <f>DY205*POLICY!$K202</f>
        <v>3.91</v>
      </c>
      <c r="CF205" s="109">
        <f>DZ205*POLICY!$K202</f>
        <v>1.38</v>
      </c>
      <c r="CG205" s="109">
        <f>EA205*POLICY!$K202</f>
        <v>0</v>
      </c>
      <c r="CH205" s="109">
        <f>EB205*POLICY!$K202</f>
        <v>0</v>
      </c>
      <c r="CI205" s="185">
        <f>EC205*POLICY!$K202</f>
        <v>0</v>
      </c>
      <c r="CK205" t="s">
        <v>394</v>
      </c>
      <c r="CL205" s="14" t="s">
        <v>189</v>
      </c>
      <c r="CM205" s="22">
        <v>23</v>
      </c>
      <c r="CN205" s="23">
        <v>201</v>
      </c>
      <c r="CO205" s="191">
        <v>0</v>
      </c>
      <c r="CP205" s="191">
        <v>0</v>
      </c>
      <c r="CQ205" s="191">
        <v>0</v>
      </c>
      <c r="CR205" s="191">
        <v>0</v>
      </c>
      <c r="CS205" s="191">
        <v>0</v>
      </c>
      <c r="CT205" s="191">
        <v>0</v>
      </c>
      <c r="CU205" s="191">
        <v>0</v>
      </c>
      <c r="CV205" s="191">
        <v>9.0000000000000018</v>
      </c>
      <c r="CW205" s="191">
        <v>0</v>
      </c>
      <c r="CX205" s="191">
        <v>0</v>
      </c>
      <c r="CY205" s="191">
        <v>0</v>
      </c>
      <c r="CZ205" s="191">
        <v>0</v>
      </c>
      <c r="DA205" s="200">
        <v>1.43</v>
      </c>
      <c r="DB205" s="191">
        <v>9.5610747336778346</v>
      </c>
      <c r="DC205" s="191">
        <v>0</v>
      </c>
      <c r="DD205" s="191">
        <v>0</v>
      </c>
      <c r="DE205" s="191">
        <v>0</v>
      </c>
      <c r="DF205" s="191">
        <v>0</v>
      </c>
      <c r="DG205" s="191">
        <v>0</v>
      </c>
      <c r="DH205" s="191">
        <v>37.06113975036881</v>
      </c>
      <c r="DI205" s="191">
        <v>0</v>
      </c>
      <c r="DJ205" s="191">
        <v>0</v>
      </c>
      <c r="DK205" s="191">
        <v>30</v>
      </c>
      <c r="DL205" s="191">
        <v>0</v>
      </c>
      <c r="DM205" s="191">
        <v>0</v>
      </c>
      <c r="DN205" s="191">
        <v>0</v>
      </c>
      <c r="DO205" s="191">
        <v>0</v>
      </c>
      <c r="DP205" s="191">
        <v>0</v>
      </c>
      <c r="DQ205" s="191">
        <v>0</v>
      </c>
      <c r="DR205" s="191">
        <v>34.234935013784956</v>
      </c>
      <c r="DS205" s="200">
        <v>23.362499999999997</v>
      </c>
      <c r="DT205" s="191">
        <v>0</v>
      </c>
      <c r="DU205" s="191">
        <v>0</v>
      </c>
      <c r="DV205" s="191">
        <v>0</v>
      </c>
      <c r="DW205" s="200">
        <v>1.39</v>
      </c>
      <c r="DX205" s="200">
        <v>2.02</v>
      </c>
      <c r="DY205" s="200">
        <v>3.91</v>
      </c>
      <c r="DZ205" s="200">
        <v>1.38</v>
      </c>
      <c r="EA205" s="191">
        <v>0</v>
      </c>
      <c r="EB205" s="191">
        <v>0</v>
      </c>
      <c r="EC205" s="191">
        <v>0</v>
      </c>
    </row>
    <row r="206" spans="3:133" s="26" customFormat="1" x14ac:dyDescent="0.2">
      <c r="C206" s="110">
        <v>202</v>
      </c>
      <c r="D206" s="109">
        <v>0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9">
        <v>0</v>
      </c>
      <c r="L206" s="109">
        <v>0</v>
      </c>
      <c r="M206" s="109">
        <v>0</v>
      </c>
      <c r="N206" s="109">
        <v>0</v>
      </c>
      <c r="O206" s="109">
        <v>0</v>
      </c>
      <c r="P206" s="109">
        <v>1.43</v>
      </c>
      <c r="Q206" s="109">
        <v>9.9924002054815215</v>
      </c>
      <c r="R206" s="109">
        <v>0</v>
      </c>
      <c r="S206" s="109">
        <v>0</v>
      </c>
      <c r="T206" s="109">
        <v>0</v>
      </c>
      <c r="U206" s="109">
        <v>0</v>
      </c>
      <c r="V206" s="109">
        <v>0</v>
      </c>
      <c r="W206" s="109">
        <v>41.680952380952384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0</v>
      </c>
      <c r="AE206" s="109">
        <v>0</v>
      </c>
      <c r="AF206" s="109">
        <v>0</v>
      </c>
      <c r="AG206" s="109">
        <v>400.00000000000006</v>
      </c>
      <c r="AH206" s="109">
        <v>23.362499999999997</v>
      </c>
      <c r="AI206" s="109">
        <v>0</v>
      </c>
      <c r="AJ206" s="109">
        <v>0</v>
      </c>
      <c r="AK206" s="109">
        <v>0</v>
      </c>
      <c r="AL206" s="109">
        <v>1.39</v>
      </c>
      <c r="AM206" s="109">
        <v>2.02</v>
      </c>
      <c r="AN206" s="109">
        <v>3.91</v>
      </c>
      <c r="AO206" s="109">
        <v>1.38</v>
      </c>
      <c r="AP206" s="109">
        <v>0</v>
      </c>
      <c r="AQ206" s="109">
        <v>0</v>
      </c>
      <c r="AR206" s="185">
        <v>0</v>
      </c>
      <c r="AS206" s="25"/>
      <c r="AT206" s="184">
        <v>202</v>
      </c>
      <c r="AU206" s="109">
        <f>CO206*POLICY!$K203</f>
        <v>0</v>
      </c>
      <c r="AV206" s="109">
        <f>CP206*POLICY!$K203</f>
        <v>0</v>
      </c>
      <c r="AW206" s="109">
        <f>CQ206*POLICY!$K203</f>
        <v>0</v>
      </c>
      <c r="AX206" s="109">
        <f>CR206*POLICY!$K203</f>
        <v>0</v>
      </c>
      <c r="AY206" s="109">
        <f>CS206*POLICY!$K203</f>
        <v>0</v>
      </c>
      <c r="AZ206" s="109">
        <f>CT206*POLICY!$K203</f>
        <v>0</v>
      </c>
      <c r="BA206" s="109">
        <f>CU206*POLICY!$K203</f>
        <v>0</v>
      </c>
      <c r="BB206" s="109">
        <f>CV206*POLICY!$K203</f>
        <v>0</v>
      </c>
      <c r="BC206" s="109">
        <f>CW206*POLICY!$K203</f>
        <v>0</v>
      </c>
      <c r="BD206" s="109">
        <f>CX206*POLICY!$K203</f>
        <v>0</v>
      </c>
      <c r="BE206" s="109">
        <f>CY206*POLICY!$K203</f>
        <v>0</v>
      </c>
      <c r="BF206" s="109">
        <f>CZ206*POLICY!$K203</f>
        <v>0</v>
      </c>
      <c r="BG206" s="109">
        <f>DA206*POLICY!$K203</f>
        <v>1.43</v>
      </c>
      <c r="BH206" s="109">
        <f>DB206*POLICY!$K203</f>
        <v>9.9924002054815215</v>
      </c>
      <c r="BI206" s="109">
        <f>DC206*POLICY!$K203</f>
        <v>0</v>
      </c>
      <c r="BJ206" s="109">
        <f>DD206*POLICY!$K203</f>
        <v>0</v>
      </c>
      <c r="BK206" s="109">
        <f>DE206*POLICY!$K203</f>
        <v>0</v>
      </c>
      <c r="BL206" s="109">
        <f>DF206*POLICY!$K203</f>
        <v>0</v>
      </c>
      <c r="BM206" s="109">
        <f>DG206*POLICY!$K203</f>
        <v>0</v>
      </c>
      <c r="BN206" s="109">
        <f>DH206*POLICY!$K203</f>
        <v>41.680952380952384</v>
      </c>
      <c r="BO206" s="109">
        <f>DI206*POLICY!$K203</f>
        <v>0</v>
      </c>
      <c r="BP206" s="109">
        <f>DJ206*POLICY!$K203</f>
        <v>0</v>
      </c>
      <c r="BQ206" s="109">
        <f>DK206*POLICY!$K203</f>
        <v>0</v>
      </c>
      <c r="BR206" s="109">
        <f>DL206*POLICY!$K203</f>
        <v>0</v>
      </c>
      <c r="BS206" s="109">
        <f>DM206*POLICY!$K203</f>
        <v>0</v>
      </c>
      <c r="BT206" s="109">
        <f>DN206*POLICY!$K203</f>
        <v>0</v>
      </c>
      <c r="BU206" s="109">
        <f>DO206*POLICY!$K203</f>
        <v>0</v>
      </c>
      <c r="BV206" s="109">
        <f>DP206*POLICY!$K203</f>
        <v>0</v>
      </c>
      <c r="BW206" s="109">
        <f>DQ206*POLICY!$K203</f>
        <v>0</v>
      </c>
      <c r="BX206" s="109">
        <f>DR206*POLICY!$K203</f>
        <v>400.00000000000006</v>
      </c>
      <c r="BY206" s="109">
        <f>DS206*POLICY!$K203</f>
        <v>23.362499999999997</v>
      </c>
      <c r="BZ206" s="109">
        <f>DT206*POLICY!$K203</f>
        <v>0</v>
      </c>
      <c r="CA206" s="109">
        <f>DU206*POLICY!$K203</f>
        <v>0</v>
      </c>
      <c r="CB206" s="109">
        <f>DV206*POLICY!$K203</f>
        <v>0</v>
      </c>
      <c r="CC206" s="109">
        <f>DW206*POLICY!$K203</f>
        <v>1.39</v>
      </c>
      <c r="CD206" s="109">
        <f>DX206*POLICY!$K203</f>
        <v>2.02</v>
      </c>
      <c r="CE206" s="109">
        <f>DY206*POLICY!$K203</f>
        <v>3.91</v>
      </c>
      <c r="CF206" s="109">
        <f>DZ206*POLICY!$K203</f>
        <v>1.38</v>
      </c>
      <c r="CG206" s="109">
        <f>EA206*POLICY!$K203</f>
        <v>0</v>
      </c>
      <c r="CH206" s="109">
        <f>EB206*POLICY!$K203</f>
        <v>0</v>
      </c>
      <c r="CI206" s="185">
        <f>EC206*POLICY!$K203</f>
        <v>0</v>
      </c>
      <c r="CK206" t="s">
        <v>364</v>
      </c>
      <c r="CL206" s="14" t="s">
        <v>189</v>
      </c>
      <c r="CM206" s="22">
        <v>24</v>
      </c>
      <c r="CN206" s="23">
        <v>202</v>
      </c>
      <c r="CO206" s="191">
        <v>0</v>
      </c>
      <c r="CP206" s="191">
        <v>0</v>
      </c>
      <c r="CQ206" s="191">
        <v>0</v>
      </c>
      <c r="CR206" s="191">
        <v>0</v>
      </c>
      <c r="CS206" s="191">
        <v>0</v>
      </c>
      <c r="CT206" s="191">
        <v>0</v>
      </c>
      <c r="CU206" s="191">
        <v>0</v>
      </c>
      <c r="CV206" s="191">
        <v>0</v>
      </c>
      <c r="CW206" s="191">
        <v>0</v>
      </c>
      <c r="CX206" s="191">
        <v>0</v>
      </c>
      <c r="CY206" s="191">
        <v>0</v>
      </c>
      <c r="CZ206" s="191">
        <v>0</v>
      </c>
      <c r="DA206" s="200">
        <v>1.43</v>
      </c>
      <c r="DB206" s="191">
        <v>9.9924002054815215</v>
      </c>
      <c r="DC206" s="191">
        <v>0</v>
      </c>
      <c r="DD206" s="191">
        <v>0</v>
      </c>
      <c r="DE206" s="191">
        <v>0</v>
      </c>
      <c r="DF206" s="191">
        <v>0</v>
      </c>
      <c r="DG206" s="191">
        <v>0</v>
      </c>
      <c r="DH206" s="191">
        <v>41.680952380952384</v>
      </c>
      <c r="DI206" s="191">
        <v>0</v>
      </c>
      <c r="DJ206" s="191">
        <v>0</v>
      </c>
      <c r="DK206" s="191">
        <v>0</v>
      </c>
      <c r="DL206" s="191">
        <v>0</v>
      </c>
      <c r="DM206" s="191">
        <v>0</v>
      </c>
      <c r="DN206" s="191">
        <v>0</v>
      </c>
      <c r="DO206" s="191">
        <v>0</v>
      </c>
      <c r="DP206" s="191">
        <v>0</v>
      </c>
      <c r="DQ206" s="191">
        <v>0</v>
      </c>
      <c r="DR206" s="191">
        <v>400.00000000000006</v>
      </c>
      <c r="DS206" s="200">
        <v>23.362499999999997</v>
      </c>
      <c r="DT206" s="191">
        <v>0</v>
      </c>
      <c r="DU206" s="191">
        <v>0</v>
      </c>
      <c r="DV206" s="191">
        <v>0</v>
      </c>
      <c r="DW206" s="200">
        <v>1.39</v>
      </c>
      <c r="DX206" s="200">
        <v>2.02</v>
      </c>
      <c r="DY206" s="200">
        <v>3.91</v>
      </c>
      <c r="DZ206" s="200">
        <v>1.38</v>
      </c>
      <c r="EA206" s="191">
        <v>0</v>
      </c>
      <c r="EB206" s="191">
        <v>0</v>
      </c>
      <c r="EC206" s="191">
        <v>0</v>
      </c>
    </row>
    <row r="207" spans="3:133" s="26" customFormat="1" x14ac:dyDescent="0.2">
      <c r="C207" s="110">
        <v>203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0</v>
      </c>
      <c r="L207" s="109">
        <v>0</v>
      </c>
      <c r="M207" s="109">
        <v>0</v>
      </c>
      <c r="N207" s="109">
        <v>0</v>
      </c>
      <c r="O207" s="109">
        <v>0</v>
      </c>
      <c r="P207" s="109">
        <v>1.43</v>
      </c>
      <c r="Q207" s="109">
        <v>9.9924002054815215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41.680952380952384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0</v>
      </c>
      <c r="AE207" s="109">
        <v>0</v>
      </c>
      <c r="AF207" s="109">
        <v>0</v>
      </c>
      <c r="AG207" s="109">
        <v>400.00000000000006</v>
      </c>
      <c r="AH207" s="109">
        <v>23.362499999999997</v>
      </c>
      <c r="AI207" s="109">
        <v>0</v>
      </c>
      <c r="AJ207" s="109">
        <v>0</v>
      </c>
      <c r="AK207" s="109">
        <v>0</v>
      </c>
      <c r="AL207" s="109">
        <v>1.39</v>
      </c>
      <c r="AM207" s="109">
        <v>2.02</v>
      </c>
      <c r="AN207" s="109">
        <v>3.91</v>
      </c>
      <c r="AO207" s="109">
        <v>1.38</v>
      </c>
      <c r="AP207" s="109">
        <v>0</v>
      </c>
      <c r="AQ207" s="109">
        <v>0</v>
      </c>
      <c r="AR207" s="185">
        <v>0</v>
      </c>
      <c r="AS207" s="25"/>
      <c r="AT207" s="184">
        <v>203</v>
      </c>
      <c r="AU207" s="109">
        <f>CO207*POLICY!$K204</f>
        <v>0</v>
      </c>
      <c r="AV207" s="109">
        <f>CP207*POLICY!$K204</f>
        <v>0</v>
      </c>
      <c r="AW207" s="109">
        <f>CQ207*POLICY!$K204</f>
        <v>0</v>
      </c>
      <c r="AX207" s="109">
        <f>CR207*POLICY!$K204</f>
        <v>0</v>
      </c>
      <c r="AY207" s="109">
        <f>CS207*POLICY!$K204</f>
        <v>0</v>
      </c>
      <c r="AZ207" s="109">
        <f>CT207*POLICY!$K204</f>
        <v>0</v>
      </c>
      <c r="BA207" s="109">
        <f>CU207*POLICY!$K204</f>
        <v>0</v>
      </c>
      <c r="BB207" s="109">
        <f>CV207*POLICY!$K204</f>
        <v>0</v>
      </c>
      <c r="BC207" s="109">
        <f>CW207*POLICY!$K204</f>
        <v>0</v>
      </c>
      <c r="BD207" s="109">
        <f>CX207*POLICY!$K204</f>
        <v>0</v>
      </c>
      <c r="BE207" s="109">
        <f>CY207*POLICY!$K204</f>
        <v>0</v>
      </c>
      <c r="BF207" s="109">
        <f>CZ207*POLICY!$K204</f>
        <v>0</v>
      </c>
      <c r="BG207" s="109">
        <f>DA207*POLICY!$K204</f>
        <v>1.43</v>
      </c>
      <c r="BH207" s="109">
        <f>DB207*POLICY!$K204</f>
        <v>9.9924002054815215</v>
      </c>
      <c r="BI207" s="109">
        <f>DC207*POLICY!$K204</f>
        <v>0</v>
      </c>
      <c r="BJ207" s="109">
        <f>DD207*POLICY!$K204</f>
        <v>0</v>
      </c>
      <c r="BK207" s="109">
        <f>DE207*POLICY!$K204</f>
        <v>0</v>
      </c>
      <c r="BL207" s="109">
        <f>DF207*POLICY!$K204</f>
        <v>0</v>
      </c>
      <c r="BM207" s="109">
        <f>DG207*POLICY!$K204</f>
        <v>0</v>
      </c>
      <c r="BN207" s="109">
        <f>DH207*POLICY!$K204</f>
        <v>41.680952380952384</v>
      </c>
      <c r="BO207" s="109">
        <f>DI207*POLICY!$K204</f>
        <v>0</v>
      </c>
      <c r="BP207" s="109">
        <f>DJ207*POLICY!$K204</f>
        <v>0</v>
      </c>
      <c r="BQ207" s="109">
        <f>DK207*POLICY!$K204</f>
        <v>0</v>
      </c>
      <c r="BR207" s="109">
        <f>DL207*POLICY!$K204</f>
        <v>0</v>
      </c>
      <c r="BS207" s="109">
        <f>DM207*POLICY!$K204</f>
        <v>0</v>
      </c>
      <c r="BT207" s="109">
        <f>DN207*POLICY!$K204</f>
        <v>0</v>
      </c>
      <c r="BU207" s="109">
        <f>DO207*POLICY!$K204</f>
        <v>0</v>
      </c>
      <c r="BV207" s="109">
        <f>DP207*POLICY!$K204</f>
        <v>0</v>
      </c>
      <c r="BW207" s="109">
        <f>DQ207*POLICY!$K204</f>
        <v>0</v>
      </c>
      <c r="BX207" s="109">
        <f>DR207*POLICY!$K204</f>
        <v>400.00000000000006</v>
      </c>
      <c r="BY207" s="109">
        <f>DS207*POLICY!$K204</f>
        <v>23.362499999999997</v>
      </c>
      <c r="BZ207" s="109">
        <f>DT207*POLICY!$K204</f>
        <v>0</v>
      </c>
      <c r="CA207" s="109">
        <f>DU207*POLICY!$K204</f>
        <v>0</v>
      </c>
      <c r="CB207" s="109">
        <f>DV207*POLICY!$K204</f>
        <v>0</v>
      </c>
      <c r="CC207" s="109">
        <f>DW207*POLICY!$K204</f>
        <v>1.39</v>
      </c>
      <c r="CD207" s="109">
        <f>DX207*POLICY!$K204</f>
        <v>2.02</v>
      </c>
      <c r="CE207" s="109">
        <f>DY207*POLICY!$K204</f>
        <v>3.91</v>
      </c>
      <c r="CF207" s="109">
        <f>DZ207*POLICY!$K204</f>
        <v>1.38</v>
      </c>
      <c r="CG207" s="109">
        <f>EA207*POLICY!$K204</f>
        <v>0</v>
      </c>
      <c r="CH207" s="109">
        <f>EB207*POLICY!$K204</f>
        <v>0</v>
      </c>
      <c r="CI207" s="185">
        <f>EC207*POLICY!$K204</f>
        <v>0</v>
      </c>
      <c r="CK207" t="s">
        <v>394</v>
      </c>
      <c r="CL207" s="14" t="s">
        <v>189</v>
      </c>
      <c r="CM207" s="22">
        <v>24</v>
      </c>
      <c r="CN207" s="23">
        <v>203</v>
      </c>
      <c r="CO207" s="191">
        <v>0</v>
      </c>
      <c r="CP207" s="191">
        <v>0</v>
      </c>
      <c r="CQ207" s="191">
        <v>0</v>
      </c>
      <c r="CR207" s="191">
        <v>0</v>
      </c>
      <c r="CS207" s="191">
        <v>0</v>
      </c>
      <c r="CT207" s="191">
        <v>0</v>
      </c>
      <c r="CU207" s="191">
        <v>0</v>
      </c>
      <c r="CV207" s="191">
        <v>0</v>
      </c>
      <c r="CW207" s="191">
        <v>0</v>
      </c>
      <c r="CX207" s="191">
        <v>0</v>
      </c>
      <c r="CY207" s="191">
        <v>0</v>
      </c>
      <c r="CZ207" s="191">
        <v>0</v>
      </c>
      <c r="DA207" s="200">
        <v>1.43</v>
      </c>
      <c r="DB207" s="191">
        <v>9.9924002054815215</v>
      </c>
      <c r="DC207" s="191">
        <v>0</v>
      </c>
      <c r="DD207" s="191">
        <v>0</v>
      </c>
      <c r="DE207" s="191">
        <v>0</v>
      </c>
      <c r="DF207" s="191">
        <v>0</v>
      </c>
      <c r="DG207" s="191">
        <v>0</v>
      </c>
      <c r="DH207" s="191">
        <v>41.680952380952384</v>
      </c>
      <c r="DI207" s="191">
        <v>0</v>
      </c>
      <c r="DJ207" s="191">
        <v>0</v>
      </c>
      <c r="DK207" s="191">
        <v>0</v>
      </c>
      <c r="DL207" s="191">
        <v>0</v>
      </c>
      <c r="DM207" s="191">
        <v>0</v>
      </c>
      <c r="DN207" s="191">
        <v>0</v>
      </c>
      <c r="DO207" s="191">
        <v>0</v>
      </c>
      <c r="DP207" s="191">
        <v>0</v>
      </c>
      <c r="DQ207" s="191">
        <v>0</v>
      </c>
      <c r="DR207" s="191">
        <v>400.00000000000006</v>
      </c>
      <c r="DS207" s="200">
        <v>23.362499999999997</v>
      </c>
      <c r="DT207" s="191">
        <v>0</v>
      </c>
      <c r="DU207" s="191">
        <v>0</v>
      </c>
      <c r="DV207" s="191">
        <v>0</v>
      </c>
      <c r="DW207" s="200">
        <v>1.39</v>
      </c>
      <c r="DX207" s="200">
        <v>2.02</v>
      </c>
      <c r="DY207" s="200">
        <v>3.91</v>
      </c>
      <c r="DZ207" s="200">
        <v>1.38</v>
      </c>
      <c r="EA207" s="191">
        <v>0</v>
      </c>
      <c r="EB207" s="191">
        <v>0</v>
      </c>
      <c r="EC207" s="191">
        <v>0</v>
      </c>
    </row>
    <row r="208" spans="3:133" s="26" customFormat="1" x14ac:dyDescent="0.2">
      <c r="C208" s="110">
        <v>204</v>
      </c>
      <c r="D208" s="109">
        <v>0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9">
        <v>0</v>
      </c>
      <c r="L208" s="109">
        <v>0</v>
      </c>
      <c r="M208" s="109">
        <v>0</v>
      </c>
      <c r="N208" s="109">
        <v>0</v>
      </c>
      <c r="O208" s="109">
        <v>0</v>
      </c>
      <c r="P208" s="109">
        <v>0</v>
      </c>
      <c r="Q208" s="109">
        <v>0</v>
      </c>
      <c r="R208" s="109">
        <v>0</v>
      </c>
      <c r="S208" s="109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0</v>
      </c>
      <c r="AE208" s="109">
        <v>0</v>
      </c>
      <c r="AF208" s="109">
        <v>0</v>
      </c>
      <c r="AG208" s="109">
        <v>0</v>
      </c>
      <c r="AH208" s="109">
        <v>0</v>
      </c>
      <c r="AI208" s="109">
        <v>0</v>
      </c>
      <c r="AJ208" s="109">
        <v>0</v>
      </c>
      <c r="AK208" s="109">
        <v>0</v>
      </c>
      <c r="AL208" s="109">
        <v>0</v>
      </c>
      <c r="AM208" s="109">
        <v>0</v>
      </c>
      <c r="AN208" s="109">
        <v>0</v>
      </c>
      <c r="AO208" s="109">
        <v>0</v>
      </c>
      <c r="AP208" s="109">
        <v>0</v>
      </c>
      <c r="AQ208" s="109">
        <v>0</v>
      </c>
      <c r="AR208" s="185">
        <v>0</v>
      </c>
      <c r="AS208" s="25"/>
      <c r="AT208" s="184">
        <v>204</v>
      </c>
      <c r="AU208" s="109">
        <f>CO208*POLICY!$K205</f>
        <v>0</v>
      </c>
      <c r="AV208" s="109">
        <f>CP208*POLICY!$K205</f>
        <v>0</v>
      </c>
      <c r="AW208" s="109">
        <f>CQ208*POLICY!$K205</f>
        <v>0</v>
      </c>
      <c r="AX208" s="109">
        <f>CR208*POLICY!$K205</f>
        <v>0</v>
      </c>
      <c r="AY208" s="109">
        <f>CS208*POLICY!$K205</f>
        <v>0</v>
      </c>
      <c r="AZ208" s="109">
        <f>CT208*POLICY!$K205</f>
        <v>0</v>
      </c>
      <c r="BA208" s="109">
        <f>CU208*POLICY!$K205</f>
        <v>0</v>
      </c>
      <c r="BB208" s="109">
        <f>CV208*POLICY!$K205</f>
        <v>0</v>
      </c>
      <c r="BC208" s="109">
        <f>CW208*POLICY!$K205</f>
        <v>0</v>
      </c>
      <c r="BD208" s="109">
        <f>CX208*POLICY!$K205</f>
        <v>0</v>
      </c>
      <c r="BE208" s="109">
        <f>CY208*POLICY!$K205</f>
        <v>0</v>
      </c>
      <c r="BF208" s="109">
        <f>CZ208*POLICY!$K205</f>
        <v>0</v>
      </c>
      <c r="BG208" s="109">
        <f>DA208*POLICY!$K205</f>
        <v>0</v>
      </c>
      <c r="BH208" s="109">
        <f>DB208*POLICY!$K205</f>
        <v>0</v>
      </c>
      <c r="BI208" s="109">
        <f>DC208*POLICY!$K205</f>
        <v>0</v>
      </c>
      <c r="BJ208" s="109">
        <f>DD208*POLICY!$K205</f>
        <v>0</v>
      </c>
      <c r="BK208" s="109">
        <f>DE208*POLICY!$K205</f>
        <v>0</v>
      </c>
      <c r="BL208" s="109">
        <f>DF208*POLICY!$K205</f>
        <v>0</v>
      </c>
      <c r="BM208" s="109">
        <f>DG208*POLICY!$K205</f>
        <v>0</v>
      </c>
      <c r="BN208" s="109">
        <f>DH208*POLICY!$K205</f>
        <v>0</v>
      </c>
      <c r="BO208" s="109">
        <f>DI208*POLICY!$K205</f>
        <v>0</v>
      </c>
      <c r="BP208" s="109">
        <f>DJ208*POLICY!$K205</f>
        <v>0</v>
      </c>
      <c r="BQ208" s="109">
        <f>DK208*POLICY!$K205</f>
        <v>0</v>
      </c>
      <c r="BR208" s="109">
        <f>DL208*POLICY!$K205</f>
        <v>0</v>
      </c>
      <c r="BS208" s="109">
        <f>DM208*POLICY!$K205</f>
        <v>0</v>
      </c>
      <c r="BT208" s="109">
        <f>DN208*POLICY!$K205</f>
        <v>0</v>
      </c>
      <c r="BU208" s="109">
        <f>DO208*POLICY!$K205</f>
        <v>0</v>
      </c>
      <c r="BV208" s="109">
        <f>DP208*POLICY!$K205</f>
        <v>0</v>
      </c>
      <c r="BW208" s="109">
        <f>DQ208*POLICY!$K205</f>
        <v>0</v>
      </c>
      <c r="BX208" s="109">
        <f>DR208*POLICY!$K205</f>
        <v>0</v>
      </c>
      <c r="BY208" s="109">
        <f>DS208*POLICY!$K205</f>
        <v>0</v>
      </c>
      <c r="BZ208" s="109">
        <f>DT208*POLICY!$K205</f>
        <v>0</v>
      </c>
      <c r="CA208" s="109">
        <f>DU208*POLICY!$K205</f>
        <v>0</v>
      </c>
      <c r="CB208" s="109">
        <f>DV208*POLICY!$K205</f>
        <v>0</v>
      </c>
      <c r="CC208" s="109">
        <f>DW208*POLICY!$K205</f>
        <v>0</v>
      </c>
      <c r="CD208" s="109">
        <f>DX208*POLICY!$K205</f>
        <v>0</v>
      </c>
      <c r="CE208" s="109">
        <f>DY208*POLICY!$K205</f>
        <v>0</v>
      </c>
      <c r="CF208" s="109">
        <f>DZ208*POLICY!$K205</f>
        <v>0</v>
      </c>
      <c r="CG208" s="109">
        <f>EA208*POLICY!$K205</f>
        <v>0</v>
      </c>
      <c r="CH208" s="109">
        <f>EB208*POLICY!$K205</f>
        <v>0</v>
      </c>
      <c r="CI208" s="185">
        <f>EC208*POLICY!$K205</f>
        <v>0</v>
      </c>
      <c r="CK208" s="42" t="s">
        <v>570</v>
      </c>
      <c r="CL208" s="64"/>
      <c r="CM208" s="64"/>
      <c r="CN208" s="23">
        <v>204</v>
      </c>
      <c r="CO208" s="255">
        <v>0</v>
      </c>
      <c r="CP208" s="255">
        <v>0</v>
      </c>
      <c r="CQ208" s="255">
        <v>0</v>
      </c>
      <c r="CR208" s="255">
        <v>0</v>
      </c>
      <c r="CS208" s="255">
        <v>0</v>
      </c>
      <c r="CT208" s="255">
        <v>0</v>
      </c>
      <c r="CU208" s="255">
        <v>0</v>
      </c>
      <c r="CV208" s="255">
        <v>0</v>
      </c>
      <c r="CW208" s="255">
        <v>0</v>
      </c>
      <c r="CX208" s="255">
        <v>0</v>
      </c>
      <c r="CY208" s="255">
        <v>0</v>
      </c>
      <c r="CZ208" s="255">
        <v>0</v>
      </c>
      <c r="DA208" s="255">
        <v>0</v>
      </c>
      <c r="DB208" s="255">
        <v>0</v>
      </c>
      <c r="DC208" s="255">
        <v>0</v>
      </c>
      <c r="DD208" s="255">
        <v>0</v>
      </c>
      <c r="DE208" s="255">
        <v>0</v>
      </c>
      <c r="DF208" s="255">
        <v>0</v>
      </c>
      <c r="DG208" s="255">
        <v>0</v>
      </c>
      <c r="DH208" s="255">
        <v>0</v>
      </c>
      <c r="DI208" s="255">
        <v>0</v>
      </c>
      <c r="DJ208" s="255">
        <v>0</v>
      </c>
      <c r="DK208" s="255">
        <v>0</v>
      </c>
      <c r="DL208" s="255">
        <v>0</v>
      </c>
      <c r="DM208" s="255">
        <v>0</v>
      </c>
      <c r="DN208" s="255">
        <v>0</v>
      </c>
      <c r="DO208" s="255">
        <v>0</v>
      </c>
      <c r="DP208" s="255">
        <v>0</v>
      </c>
      <c r="DQ208" s="255">
        <v>0</v>
      </c>
      <c r="DR208" s="255">
        <v>0</v>
      </c>
      <c r="DS208" s="255">
        <v>0</v>
      </c>
      <c r="DT208" s="255">
        <v>0</v>
      </c>
      <c r="DU208" s="255">
        <v>0</v>
      </c>
      <c r="DV208" s="255">
        <v>0</v>
      </c>
      <c r="DW208" s="255">
        <v>0</v>
      </c>
      <c r="DX208" s="255">
        <v>0</v>
      </c>
      <c r="DY208" s="255">
        <v>0</v>
      </c>
      <c r="DZ208" s="255">
        <v>0</v>
      </c>
      <c r="EA208" s="255">
        <v>0</v>
      </c>
      <c r="EB208" s="255">
        <v>0</v>
      </c>
      <c r="EC208" s="255">
        <v>0</v>
      </c>
    </row>
    <row r="209" spans="2:133" s="26" customFormat="1" x14ac:dyDescent="0.2">
      <c r="C209" s="110">
        <v>205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109">
        <v>0</v>
      </c>
      <c r="R209" s="109">
        <v>0</v>
      </c>
      <c r="S209" s="109">
        <v>0</v>
      </c>
      <c r="T209" s="109">
        <v>0</v>
      </c>
      <c r="U209" s="109">
        <v>0</v>
      </c>
      <c r="V209" s="109">
        <v>0</v>
      </c>
      <c r="W209" s="109">
        <v>0</v>
      </c>
      <c r="X209" s="109">
        <v>0</v>
      </c>
      <c r="Y209" s="109">
        <v>0</v>
      </c>
      <c r="Z209" s="109">
        <v>0</v>
      </c>
      <c r="AA209" s="109">
        <v>0</v>
      </c>
      <c r="AB209" s="109">
        <v>0</v>
      </c>
      <c r="AC209" s="109">
        <v>0</v>
      </c>
      <c r="AD209" s="109">
        <v>0</v>
      </c>
      <c r="AE209" s="109">
        <v>0</v>
      </c>
      <c r="AF209" s="109">
        <v>0</v>
      </c>
      <c r="AG209" s="109">
        <v>0</v>
      </c>
      <c r="AH209" s="109">
        <v>0</v>
      </c>
      <c r="AI209" s="109">
        <v>0</v>
      </c>
      <c r="AJ209" s="109">
        <v>0</v>
      </c>
      <c r="AK209" s="109">
        <v>0</v>
      </c>
      <c r="AL209" s="109">
        <v>0</v>
      </c>
      <c r="AM209" s="109">
        <v>0</v>
      </c>
      <c r="AN209" s="109">
        <v>0</v>
      </c>
      <c r="AO209" s="109">
        <v>0</v>
      </c>
      <c r="AP209" s="109">
        <v>0</v>
      </c>
      <c r="AQ209" s="109">
        <v>0</v>
      </c>
      <c r="AR209" s="185">
        <v>0</v>
      </c>
      <c r="AS209" s="25"/>
      <c r="AT209" s="184">
        <v>205</v>
      </c>
      <c r="AU209" s="109">
        <f>CO209*POLICY!$K206</f>
        <v>0</v>
      </c>
      <c r="AV209" s="109">
        <f>CP209*POLICY!$K206</f>
        <v>0</v>
      </c>
      <c r="AW209" s="109">
        <f>CQ209*POLICY!$K206</f>
        <v>0</v>
      </c>
      <c r="AX209" s="109">
        <f>CR209*POLICY!$K206</f>
        <v>0</v>
      </c>
      <c r="AY209" s="109">
        <f>CS209*POLICY!$K206</f>
        <v>0</v>
      </c>
      <c r="AZ209" s="109">
        <f>CT209*POLICY!$K206</f>
        <v>0</v>
      </c>
      <c r="BA209" s="109">
        <f>CU209*POLICY!$K206</f>
        <v>0</v>
      </c>
      <c r="BB209" s="109">
        <f>CV209*POLICY!$K206</f>
        <v>0</v>
      </c>
      <c r="BC209" s="109">
        <f>CW209*POLICY!$K206</f>
        <v>0</v>
      </c>
      <c r="BD209" s="109">
        <f>CX209*POLICY!$K206</f>
        <v>0</v>
      </c>
      <c r="BE209" s="109">
        <f>CY209*POLICY!$K206</f>
        <v>0</v>
      </c>
      <c r="BF209" s="109">
        <f>CZ209*POLICY!$K206</f>
        <v>0</v>
      </c>
      <c r="BG209" s="109">
        <f>DA209*POLICY!$K206</f>
        <v>0</v>
      </c>
      <c r="BH209" s="109">
        <f>DB209*POLICY!$K206</f>
        <v>0</v>
      </c>
      <c r="BI209" s="109">
        <f>DC209*POLICY!$K206</f>
        <v>0</v>
      </c>
      <c r="BJ209" s="109">
        <f>DD209*POLICY!$K206</f>
        <v>0</v>
      </c>
      <c r="BK209" s="109">
        <f>DE209*POLICY!$K206</f>
        <v>0</v>
      </c>
      <c r="BL209" s="109">
        <f>DF209*POLICY!$K206</f>
        <v>0</v>
      </c>
      <c r="BM209" s="109">
        <f>DG209*POLICY!$K206</f>
        <v>0</v>
      </c>
      <c r="BN209" s="109">
        <f>DH209*POLICY!$K206</f>
        <v>0</v>
      </c>
      <c r="BO209" s="109">
        <f>DI209*POLICY!$K206</f>
        <v>0</v>
      </c>
      <c r="BP209" s="109">
        <f>DJ209*POLICY!$K206</f>
        <v>0</v>
      </c>
      <c r="BQ209" s="109">
        <f>DK209*POLICY!$K206</f>
        <v>0</v>
      </c>
      <c r="BR209" s="109">
        <f>DL209*POLICY!$K206</f>
        <v>0</v>
      </c>
      <c r="BS209" s="109">
        <f>DM209*POLICY!$K206</f>
        <v>0</v>
      </c>
      <c r="BT209" s="109">
        <f>DN209*POLICY!$K206</f>
        <v>0</v>
      </c>
      <c r="BU209" s="109">
        <f>DO209*POLICY!$K206</f>
        <v>0</v>
      </c>
      <c r="BV209" s="109">
        <f>DP209*POLICY!$K206</f>
        <v>0</v>
      </c>
      <c r="BW209" s="109">
        <f>DQ209*POLICY!$K206</f>
        <v>0</v>
      </c>
      <c r="BX209" s="109">
        <f>DR209*POLICY!$K206</f>
        <v>0</v>
      </c>
      <c r="BY209" s="109">
        <f>DS209*POLICY!$K206</f>
        <v>0</v>
      </c>
      <c r="BZ209" s="109">
        <f>DT209*POLICY!$K206</f>
        <v>0</v>
      </c>
      <c r="CA209" s="109">
        <f>DU209*POLICY!$K206</f>
        <v>0</v>
      </c>
      <c r="CB209" s="109">
        <f>DV209*POLICY!$K206</f>
        <v>0</v>
      </c>
      <c r="CC209" s="109">
        <f>DW209*POLICY!$K206</f>
        <v>0</v>
      </c>
      <c r="CD209" s="109">
        <f>DX209*POLICY!$K206</f>
        <v>0</v>
      </c>
      <c r="CE209" s="109">
        <f>DY209*POLICY!$K206</f>
        <v>0</v>
      </c>
      <c r="CF209" s="109">
        <f>DZ209*POLICY!$K206</f>
        <v>0</v>
      </c>
      <c r="CG209" s="109">
        <f>EA209*POLICY!$K206</f>
        <v>0</v>
      </c>
      <c r="CH209" s="109">
        <f>EB209*POLICY!$K206</f>
        <v>0</v>
      </c>
      <c r="CI209" s="185">
        <f>EC209*POLICY!$K206</f>
        <v>0</v>
      </c>
      <c r="CK209" s="42" t="s">
        <v>570</v>
      </c>
      <c r="CL209" s="64"/>
      <c r="CM209" s="64"/>
      <c r="CN209" s="23">
        <v>205</v>
      </c>
      <c r="CO209" s="255">
        <v>0</v>
      </c>
      <c r="CP209" s="255">
        <v>0</v>
      </c>
      <c r="CQ209" s="255">
        <v>0</v>
      </c>
      <c r="CR209" s="255">
        <v>0</v>
      </c>
      <c r="CS209" s="255">
        <v>0</v>
      </c>
      <c r="CT209" s="255">
        <v>0</v>
      </c>
      <c r="CU209" s="255">
        <v>0</v>
      </c>
      <c r="CV209" s="255">
        <v>0</v>
      </c>
      <c r="CW209" s="255">
        <v>0</v>
      </c>
      <c r="CX209" s="255">
        <v>0</v>
      </c>
      <c r="CY209" s="255">
        <v>0</v>
      </c>
      <c r="CZ209" s="255">
        <v>0</v>
      </c>
      <c r="DA209" s="255">
        <v>0</v>
      </c>
      <c r="DB209" s="255">
        <v>0</v>
      </c>
      <c r="DC209" s="255">
        <v>0</v>
      </c>
      <c r="DD209" s="255">
        <v>0</v>
      </c>
      <c r="DE209" s="255">
        <v>0</v>
      </c>
      <c r="DF209" s="255">
        <v>0</v>
      </c>
      <c r="DG209" s="255">
        <v>0</v>
      </c>
      <c r="DH209" s="255">
        <v>0</v>
      </c>
      <c r="DI209" s="255">
        <v>0</v>
      </c>
      <c r="DJ209" s="255">
        <v>0</v>
      </c>
      <c r="DK209" s="255">
        <v>0</v>
      </c>
      <c r="DL209" s="255">
        <v>0</v>
      </c>
      <c r="DM209" s="255">
        <v>0</v>
      </c>
      <c r="DN209" s="255">
        <v>0</v>
      </c>
      <c r="DO209" s="255">
        <v>0</v>
      </c>
      <c r="DP209" s="255">
        <v>0</v>
      </c>
      <c r="DQ209" s="255">
        <v>0</v>
      </c>
      <c r="DR209" s="255">
        <v>0</v>
      </c>
      <c r="DS209" s="255">
        <v>0</v>
      </c>
      <c r="DT209" s="255">
        <v>0</v>
      </c>
      <c r="DU209" s="255">
        <v>0</v>
      </c>
      <c r="DV209" s="255">
        <v>0</v>
      </c>
      <c r="DW209" s="255">
        <v>0</v>
      </c>
      <c r="DX209" s="255">
        <v>0</v>
      </c>
      <c r="DY209" s="255">
        <v>0</v>
      </c>
      <c r="DZ209" s="255">
        <v>0</v>
      </c>
      <c r="EA209" s="255">
        <v>0</v>
      </c>
      <c r="EB209" s="255">
        <v>0</v>
      </c>
      <c r="EC209" s="255">
        <v>0</v>
      </c>
    </row>
    <row r="210" spans="2:133" s="26" customFormat="1" x14ac:dyDescent="0.2">
      <c r="C210" s="110">
        <v>206</v>
      </c>
      <c r="D210" s="109">
        <v>0</v>
      </c>
      <c r="E210" s="109">
        <v>0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9">
        <v>0</v>
      </c>
      <c r="L210" s="109">
        <v>0</v>
      </c>
      <c r="M210" s="109">
        <v>0</v>
      </c>
      <c r="N210" s="109">
        <v>0</v>
      </c>
      <c r="O210" s="109">
        <v>0</v>
      </c>
      <c r="P210" s="109">
        <v>0</v>
      </c>
      <c r="Q210" s="109">
        <v>0</v>
      </c>
      <c r="R210" s="109">
        <v>0</v>
      </c>
      <c r="S210" s="109">
        <v>0</v>
      </c>
      <c r="T210" s="109">
        <v>0</v>
      </c>
      <c r="U210" s="109">
        <v>0</v>
      </c>
      <c r="V210" s="109">
        <v>0</v>
      </c>
      <c r="W210" s="109">
        <v>0</v>
      </c>
      <c r="X210" s="109">
        <v>0</v>
      </c>
      <c r="Y210" s="109">
        <v>0</v>
      </c>
      <c r="Z210" s="109">
        <v>0</v>
      </c>
      <c r="AA210" s="109">
        <v>0</v>
      </c>
      <c r="AB210" s="109">
        <v>0</v>
      </c>
      <c r="AC210" s="109">
        <v>0</v>
      </c>
      <c r="AD210" s="109">
        <v>0</v>
      </c>
      <c r="AE210" s="109">
        <v>0</v>
      </c>
      <c r="AF210" s="109">
        <v>0</v>
      </c>
      <c r="AG210" s="109">
        <v>0</v>
      </c>
      <c r="AH210" s="109">
        <v>0</v>
      </c>
      <c r="AI210" s="109">
        <v>0</v>
      </c>
      <c r="AJ210" s="109">
        <v>0</v>
      </c>
      <c r="AK210" s="109">
        <v>0</v>
      </c>
      <c r="AL210" s="109">
        <v>0</v>
      </c>
      <c r="AM210" s="109">
        <v>0</v>
      </c>
      <c r="AN210" s="109">
        <v>0</v>
      </c>
      <c r="AO210" s="109">
        <v>0</v>
      </c>
      <c r="AP210" s="109">
        <v>0</v>
      </c>
      <c r="AQ210" s="109">
        <v>0</v>
      </c>
      <c r="AR210" s="185">
        <v>0</v>
      </c>
      <c r="AS210" s="25"/>
      <c r="AT210" s="184">
        <v>206</v>
      </c>
      <c r="AU210" s="109">
        <f>CO210*POLICY!$K207</f>
        <v>0</v>
      </c>
      <c r="AV210" s="109">
        <f>CP210*POLICY!$K207</f>
        <v>0</v>
      </c>
      <c r="AW210" s="109">
        <f>CQ210*POLICY!$K207</f>
        <v>0</v>
      </c>
      <c r="AX210" s="109">
        <f>CR210*POLICY!$K207</f>
        <v>0</v>
      </c>
      <c r="AY210" s="109">
        <f>CS210*POLICY!$K207</f>
        <v>0</v>
      </c>
      <c r="AZ210" s="109">
        <f>CT210*POLICY!$K207</f>
        <v>0</v>
      </c>
      <c r="BA210" s="109">
        <f>CU210*POLICY!$K207</f>
        <v>0</v>
      </c>
      <c r="BB210" s="109">
        <f>CV210*POLICY!$K207</f>
        <v>0</v>
      </c>
      <c r="BC210" s="109">
        <f>CW210*POLICY!$K207</f>
        <v>0</v>
      </c>
      <c r="BD210" s="109">
        <f>CX210*POLICY!$K207</f>
        <v>0</v>
      </c>
      <c r="BE210" s="109">
        <f>CY210*POLICY!$K207</f>
        <v>0</v>
      </c>
      <c r="BF210" s="109">
        <f>CZ210*POLICY!$K207</f>
        <v>0</v>
      </c>
      <c r="BG210" s="109">
        <f>DA210*POLICY!$K207</f>
        <v>0</v>
      </c>
      <c r="BH210" s="109">
        <f>DB210*POLICY!$K207</f>
        <v>0</v>
      </c>
      <c r="BI210" s="109">
        <f>DC210*POLICY!$K207</f>
        <v>0</v>
      </c>
      <c r="BJ210" s="109">
        <f>DD210*POLICY!$K207</f>
        <v>0</v>
      </c>
      <c r="BK210" s="109">
        <f>DE210*POLICY!$K207</f>
        <v>0</v>
      </c>
      <c r="BL210" s="109">
        <f>DF210*POLICY!$K207</f>
        <v>0</v>
      </c>
      <c r="BM210" s="109">
        <f>DG210*POLICY!$K207</f>
        <v>0</v>
      </c>
      <c r="BN210" s="109">
        <f>DH210*POLICY!$K207</f>
        <v>0</v>
      </c>
      <c r="BO210" s="109">
        <f>DI210*POLICY!$K207</f>
        <v>0</v>
      </c>
      <c r="BP210" s="109">
        <f>DJ210*POLICY!$K207</f>
        <v>0</v>
      </c>
      <c r="BQ210" s="109">
        <f>DK210*POLICY!$K207</f>
        <v>0</v>
      </c>
      <c r="BR210" s="109">
        <f>DL210*POLICY!$K207</f>
        <v>0</v>
      </c>
      <c r="BS210" s="109">
        <f>DM210*POLICY!$K207</f>
        <v>0</v>
      </c>
      <c r="BT210" s="109">
        <f>DN210*POLICY!$K207</f>
        <v>0</v>
      </c>
      <c r="BU210" s="109">
        <f>DO210*POLICY!$K207</f>
        <v>0</v>
      </c>
      <c r="BV210" s="109">
        <f>DP210*POLICY!$K207</f>
        <v>0</v>
      </c>
      <c r="BW210" s="109">
        <f>DQ210*POLICY!$K207</f>
        <v>0</v>
      </c>
      <c r="BX210" s="109">
        <f>DR210*POLICY!$K207</f>
        <v>0</v>
      </c>
      <c r="BY210" s="109">
        <f>DS210*POLICY!$K207</f>
        <v>0</v>
      </c>
      <c r="BZ210" s="109">
        <f>DT210*POLICY!$K207</f>
        <v>0</v>
      </c>
      <c r="CA210" s="109">
        <f>DU210*POLICY!$K207</f>
        <v>0</v>
      </c>
      <c r="CB210" s="109">
        <f>DV210*POLICY!$K207</f>
        <v>0</v>
      </c>
      <c r="CC210" s="109">
        <f>DW210*POLICY!$K207</f>
        <v>0</v>
      </c>
      <c r="CD210" s="109">
        <f>DX210*POLICY!$K207</f>
        <v>0</v>
      </c>
      <c r="CE210" s="109">
        <f>DY210*POLICY!$K207</f>
        <v>0</v>
      </c>
      <c r="CF210" s="109">
        <f>DZ210*POLICY!$K207</f>
        <v>0</v>
      </c>
      <c r="CG210" s="109">
        <f>EA210*POLICY!$K207</f>
        <v>0</v>
      </c>
      <c r="CH210" s="109">
        <f>EB210*POLICY!$K207</f>
        <v>0</v>
      </c>
      <c r="CI210" s="185">
        <f>EC210*POLICY!$K207</f>
        <v>0</v>
      </c>
      <c r="CK210" s="42" t="s">
        <v>570</v>
      </c>
      <c r="CL210" s="64"/>
      <c r="CM210" s="64"/>
      <c r="CN210" s="23">
        <v>206</v>
      </c>
      <c r="CO210" s="255">
        <v>0</v>
      </c>
      <c r="CP210" s="255">
        <v>0</v>
      </c>
      <c r="CQ210" s="255">
        <v>0</v>
      </c>
      <c r="CR210" s="255">
        <v>0</v>
      </c>
      <c r="CS210" s="255">
        <v>0</v>
      </c>
      <c r="CT210" s="255">
        <v>0</v>
      </c>
      <c r="CU210" s="255">
        <v>0</v>
      </c>
      <c r="CV210" s="255">
        <v>0</v>
      </c>
      <c r="CW210" s="255">
        <v>0</v>
      </c>
      <c r="CX210" s="255">
        <v>0</v>
      </c>
      <c r="CY210" s="255">
        <v>0</v>
      </c>
      <c r="CZ210" s="255">
        <v>0</v>
      </c>
      <c r="DA210" s="255">
        <v>0</v>
      </c>
      <c r="DB210" s="255">
        <v>0</v>
      </c>
      <c r="DC210" s="255">
        <v>0</v>
      </c>
      <c r="DD210" s="255">
        <v>0</v>
      </c>
      <c r="DE210" s="255">
        <v>0</v>
      </c>
      <c r="DF210" s="255">
        <v>0</v>
      </c>
      <c r="DG210" s="255">
        <v>0</v>
      </c>
      <c r="DH210" s="255">
        <v>0</v>
      </c>
      <c r="DI210" s="255">
        <v>0</v>
      </c>
      <c r="DJ210" s="255">
        <v>0</v>
      </c>
      <c r="DK210" s="255">
        <v>0</v>
      </c>
      <c r="DL210" s="255">
        <v>0</v>
      </c>
      <c r="DM210" s="255">
        <v>0</v>
      </c>
      <c r="DN210" s="255">
        <v>0</v>
      </c>
      <c r="DO210" s="255">
        <v>0</v>
      </c>
      <c r="DP210" s="255">
        <v>0</v>
      </c>
      <c r="DQ210" s="255">
        <v>0</v>
      </c>
      <c r="DR210" s="255">
        <v>0</v>
      </c>
      <c r="DS210" s="255">
        <v>0</v>
      </c>
      <c r="DT210" s="255">
        <v>0</v>
      </c>
      <c r="DU210" s="255">
        <v>0</v>
      </c>
      <c r="DV210" s="255">
        <v>0</v>
      </c>
      <c r="DW210" s="255">
        <v>0</v>
      </c>
      <c r="DX210" s="255">
        <v>0</v>
      </c>
      <c r="DY210" s="255">
        <v>0</v>
      </c>
      <c r="DZ210" s="255">
        <v>0</v>
      </c>
      <c r="EA210" s="255">
        <v>0</v>
      </c>
      <c r="EB210" s="255">
        <v>0</v>
      </c>
      <c r="EC210" s="255">
        <v>0</v>
      </c>
    </row>
    <row r="211" spans="2:133" s="26" customFormat="1" x14ac:dyDescent="0.2">
      <c r="C211" s="110">
        <v>207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109">
        <v>0</v>
      </c>
      <c r="R211" s="109">
        <v>0</v>
      </c>
      <c r="S211" s="109">
        <v>0</v>
      </c>
      <c r="T211" s="109">
        <v>0</v>
      </c>
      <c r="U211" s="109">
        <v>0</v>
      </c>
      <c r="V211" s="109">
        <v>0</v>
      </c>
      <c r="W211" s="109">
        <v>0</v>
      </c>
      <c r="X211" s="109">
        <v>0</v>
      </c>
      <c r="Y211" s="109">
        <v>0</v>
      </c>
      <c r="Z211" s="109">
        <v>0</v>
      </c>
      <c r="AA211" s="109">
        <v>0</v>
      </c>
      <c r="AB211" s="109">
        <v>0</v>
      </c>
      <c r="AC211" s="109">
        <v>0</v>
      </c>
      <c r="AD211" s="109">
        <v>0</v>
      </c>
      <c r="AE211" s="109">
        <v>0</v>
      </c>
      <c r="AF211" s="109">
        <v>0</v>
      </c>
      <c r="AG211" s="109">
        <v>0</v>
      </c>
      <c r="AH211" s="109">
        <v>0</v>
      </c>
      <c r="AI211" s="109">
        <v>0</v>
      </c>
      <c r="AJ211" s="109">
        <v>0</v>
      </c>
      <c r="AK211" s="109">
        <v>0</v>
      </c>
      <c r="AL211" s="109">
        <v>0</v>
      </c>
      <c r="AM211" s="109">
        <v>0</v>
      </c>
      <c r="AN211" s="109">
        <v>0</v>
      </c>
      <c r="AO211" s="109">
        <v>0</v>
      </c>
      <c r="AP211" s="109">
        <v>0</v>
      </c>
      <c r="AQ211" s="109">
        <v>0</v>
      </c>
      <c r="AR211" s="185">
        <v>0</v>
      </c>
      <c r="AS211" s="25"/>
      <c r="AT211" s="184">
        <v>207</v>
      </c>
      <c r="AU211" s="109">
        <f>CO211*POLICY!$K208</f>
        <v>0</v>
      </c>
      <c r="AV211" s="109">
        <f>CP211*POLICY!$K208</f>
        <v>0</v>
      </c>
      <c r="AW211" s="109">
        <f>CQ211*POLICY!$K208</f>
        <v>0</v>
      </c>
      <c r="AX211" s="109">
        <f>CR211*POLICY!$K208</f>
        <v>0</v>
      </c>
      <c r="AY211" s="109">
        <f>CS211*POLICY!$K208</f>
        <v>0</v>
      </c>
      <c r="AZ211" s="109">
        <f>CT211*POLICY!$K208</f>
        <v>0</v>
      </c>
      <c r="BA211" s="109">
        <f>CU211*POLICY!$K208</f>
        <v>0</v>
      </c>
      <c r="BB211" s="109">
        <f>CV211*POLICY!$K208</f>
        <v>0</v>
      </c>
      <c r="BC211" s="109">
        <f>CW211*POLICY!$K208</f>
        <v>0</v>
      </c>
      <c r="BD211" s="109">
        <f>CX211*POLICY!$K208</f>
        <v>0</v>
      </c>
      <c r="BE211" s="109">
        <f>CY211*POLICY!$K208</f>
        <v>0</v>
      </c>
      <c r="BF211" s="109">
        <f>CZ211*POLICY!$K208</f>
        <v>0</v>
      </c>
      <c r="BG211" s="109">
        <f>DA211*POLICY!$K208</f>
        <v>0</v>
      </c>
      <c r="BH211" s="109">
        <f>DB211*POLICY!$K208</f>
        <v>0</v>
      </c>
      <c r="BI211" s="109">
        <f>DC211*POLICY!$K208</f>
        <v>0</v>
      </c>
      <c r="BJ211" s="109">
        <f>DD211*POLICY!$K208</f>
        <v>0</v>
      </c>
      <c r="BK211" s="109">
        <f>DE211*POLICY!$K208</f>
        <v>0</v>
      </c>
      <c r="BL211" s="109">
        <f>DF211*POLICY!$K208</f>
        <v>0</v>
      </c>
      <c r="BM211" s="109">
        <f>DG211*POLICY!$K208</f>
        <v>0</v>
      </c>
      <c r="BN211" s="109">
        <f>DH211*POLICY!$K208</f>
        <v>0</v>
      </c>
      <c r="BO211" s="109">
        <f>DI211*POLICY!$K208</f>
        <v>0</v>
      </c>
      <c r="BP211" s="109">
        <f>DJ211*POLICY!$K208</f>
        <v>0</v>
      </c>
      <c r="BQ211" s="109">
        <f>DK211*POLICY!$K208</f>
        <v>0</v>
      </c>
      <c r="BR211" s="109">
        <f>DL211*POLICY!$K208</f>
        <v>0</v>
      </c>
      <c r="BS211" s="109">
        <f>DM211*POLICY!$K208</f>
        <v>0</v>
      </c>
      <c r="BT211" s="109">
        <f>DN211*POLICY!$K208</f>
        <v>0</v>
      </c>
      <c r="BU211" s="109">
        <f>DO211*POLICY!$K208</f>
        <v>0</v>
      </c>
      <c r="BV211" s="109">
        <f>DP211*POLICY!$K208</f>
        <v>0</v>
      </c>
      <c r="BW211" s="109">
        <f>DQ211*POLICY!$K208</f>
        <v>0</v>
      </c>
      <c r="BX211" s="109">
        <f>DR211*POLICY!$K208</f>
        <v>0</v>
      </c>
      <c r="BY211" s="109">
        <f>DS211*POLICY!$K208</f>
        <v>0</v>
      </c>
      <c r="BZ211" s="109">
        <f>DT211*POLICY!$K208</f>
        <v>0</v>
      </c>
      <c r="CA211" s="109">
        <f>DU211*POLICY!$K208</f>
        <v>0</v>
      </c>
      <c r="CB211" s="109">
        <f>DV211*POLICY!$K208</f>
        <v>0</v>
      </c>
      <c r="CC211" s="109">
        <f>DW211*POLICY!$K208</f>
        <v>0</v>
      </c>
      <c r="CD211" s="109">
        <f>DX211*POLICY!$K208</f>
        <v>0</v>
      </c>
      <c r="CE211" s="109">
        <f>DY211*POLICY!$K208</f>
        <v>0</v>
      </c>
      <c r="CF211" s="109">
        <f>DZ211*POLICY!$K208</f>
        <v>0</v>
      </c>
      <c r="CG211" s="109">
        <f>EA211*POLICY!$K208</f>
        <v>0</v>
      </c>
      <c r="CH211" s="109">
        <f>EB211*POLICY!$K208</f>
        <v>0</v>
      </c>
      <c r="CI211" s="185">
        <f>EC211*POLICY!$K208</f>
        <v>0</v>
      </c>
      <c r="CK211" s="42" t="s">
        <v>570</v>
      </c>
      <c r="CL211" s="64"/>
      <c r="CM211" s="64"/>
      <c r="CN211" s="23">
        <v>207</v>
      </c>
      <c r="CO211" s="255">
        <v>0</v>
      </c>
      <c r="CP211" s="255">
        <v>0</v>
      </c>
      <c r="CQ211" s="255">
        <v>0</v>
      </c>
      <c r="CR211" s="255">
        <v>0</v>
      </c>
      <c r="CS211" s="255">
        <v>0</v>
      </c>
      <c r="CT211" s="255">
        <v>0</v>
      </c>
      <c r="CU211" s="255">
        <v>0</v>
      </c>
      <c r="CV211" s="255">
        <v>0</v>
      </c>
      <c r="CW211" s="255">
        <v>0</v>
      </c>
      <c r="CX211" s="255">
        <v>0</v>
      </c>
      <c r="CY211" s="255">
        <v>0</v>
      </c>
      <c r="CZ211" s="255">
        <v>0</v>
      </c>
      <c r="DA211" s="255">
        <v>0</v>
      </c>
      <c r="DB211" s="255">
        <v>0</v>
      </c>
      <c r="DC211" s="255">
        <v>0</v>
      </c>
      <c r="DD211" s="255">
        <v>0</v>
      </c>
      <c r="DE211" s="255">
        <v>0</v>
      </c>
      <c r="DF211" s="255">
        <v>0</v>
      </c>
      <c r="DG211" s="255">
        <v>0</v>
      </c>
      <c r="DH211" s="255">
        <v>0</v>
      </c>
      <c r="DI211" s="255">
        <v>0</v>
      </c>
      <c r="DJ211" s="255">
        <v>0</v>
      </c>
      <c r="DK211" s="255">
        <v>0</v>
      </c>
      <c r="DL211" s="255">
        <v>0</v>
      </c>
      <c r="DM211" s="255">
        <v>0</v>
      </c>
      <c r="DN211" s="255">
        <v>0</v>
      </c>
      <c r="DO211" s="255">
        <v>0</v>
      </c>
      <c r="DP211" s="255">
        <v>0</v>
      </c>
      <c r="DQ211" s="255">
        <v>0</v>
      </c>
      <c r="DR211" s="255">
        <v>0</v>
      </c>
      <c r="DS211" s="255">
        <v>0</v>
      </c>
      <c r="DT211" s="255">
        <v>0</v>
      </c>
      <c r="DU211" s="255">
        <v>0</v>
      </c>
      <c r="DV211" s="255">
        <v>0</v>
      </c>
      <c r="DW211" s="255">
        <v>0</v>
      </c>
      <c r="DX211" s="255">
        <v>0</v>
      </c>
      <c r="DY211" s="255">
        <v>0</v>
      </c>
      <c r="DZ211" s="255">
        <v>0</v>
      </c>
      <c r="EA211" s="255">
        <v>0</v>
      </c>
      <c r="EB211" s="255">
        <v>0</v>
      </c>
      <c r="EC211" s="255">
        <v>0</v>
      </c>
    </row>
    <row r="212" spans="2:133" s="26" customFormat="1" x14ac:dyDescent="0.2">
      <c r="C212" s="110">
        <v>208</v>
      </c>
      <c r="D212" s="109">
        <v>0</v>
      </c>
      <c r="E212" s="109">
        <v>0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  <c r="K212" s="109">
        <v>0</v>
      </c>
      <c r="L212" s="109">
        <v>0</v>
      </c>
      <c r="M212" s="109">
        <v>0</v>
      </c>
      <c r="N212" s="109">
        <v>0</v>
      </c>
      <c r="O212" s="109">
        <v>0</v>
      </c>
      <c r="P212" s="109">
        <v>0</v>
      </c>
      <c r="Q212" s="109">
        <v>0</v>
      </c>
      <c r="R212" s="109">
        <v>0</v>
      </c>
      <c r="S212" s="109">
        <v>0</v>
      </c>
      <c r="T212" s="109">
        <v>0</v>
      </c>
      <c r="U212" s="109">
        <v>0</v>
      </c>
      <c r="V212" s="109">
        <v>0</v>
      </c>
      <c r="W212" s="109">
        <v>0</v>
      </c>
      <c r="X212" s="109">
        <v>0</v>
      </c>
      <c r="Y212" s="109">
        <v>0</v>
      </c>
      <c r="Z212" s="109">
        <v>0</v>
      </c>
      <c r="AA212" s="109">
        <v>0</v>
      </c>
      <c r="AB212" s="109">
        <v>0</v>
      </c>
      <c r="AC212" s="109">
        <v>0</v>
      </c>
      <c r="AD212" s="109">
        <v>0</v>
      </c>
      <c r="AE212" s="109">
        <v>0</v>
      </c>
      <c r="AF212" s="109">
        <v>0</v>
      </c>
      <c r="AG212" s="109">
        <v>0</v>
      </c>
      <c r="AH212" s="109">
        <v>0</v>
      </c>
      <c r="AI212" s="109">
        <v>0</v>
      </c>
      <c r="AJ212" s="109">
        <v>0</v>
      </c>
      <c r="AK212" s="109">
        <v>0</v>
      </c>
      <c r="AL212" s="109">
        <v>0</v>
      </c>
      <c r="AM212" s="109">
        <v>0</v>
      </c>
      <c r="AN212" s="109">
        <v>0</v>
      </c>
      <c r="AO212" s="109">
        <v>0</v>
      </c>
      <c r="AP212" s="109">
        <v>0</v>
      </c>
      <c r="AQ212" s="109">
        <v>0</v>
      </c>
      <c r="AR212" s="185">
        <v>0</v>
      </c>
      <c r="AS212" s="25"/>
      <c r="AT212" s="184">
        <v>208</v>
      </c>
      <c r="AU212" s="109">
        <f>CO212*POLICY!$K209</f>
        <v>0</v>
      </c>
      <c r="AV212" s="109">
        <f>CP212*POLICY!$K209</f>
        <v>0</v>
      </c>
      <c r="AW212" s="109">
        <f>CQ212*POLICY!$K209</f>
        <v>0</v>
      </c>
      <c r="AX212" s="109">
        <f>CR212*POLICY!$K209</f>
        <v>0</v>
      </c>
      <c r="AY212" s="109">
        <f>CS212*POLICY!$K209</f>
        <v>0</v>
      </c>
      <c r="AZ212" s="109">
        <f>CT212*POLICY!$K209</f>
        <v>0</v>
      </c>
      <c r="BA212" s="109">
        <f>CU212*POLICY!$K209</f>
        <v>0</v>
      </c>
      <c r="BB212" s="109">
        <f>CV212*POLICY!$K209</f>
        <v>0</v>
      </c>
      <c r="BC212" s="109">
        <f>CW212*POLICY!$K209</f>
        <v>0</v>
      </c>
      <c r="BD212" s="109">
        <f>CX212*POLICY!$K209</f>
        <v>0</v>
      </c>
      <c r="BE212" s="109">
        <f>CY212*POLICY!$K209</f>
        <v>0</v>
      </c>
      <c r="BF212" s="109">
        <f>CZ212*POLICY!$K209</f>
        <v>0</v>
      </c>
      <c r="BG212" s="109">
        <f>DA212*POLICY!$K209</f>
        <v>0</v>
      </c>
      <c r="BH212" s="109">
        <f>DB212*POLICY!$K209</f>
        <v>0</v>
      </c>
      <c r="BI212" s="109">
        <f>DC212*POLICY!$K209</f>
        <v>0</v>
      </c>
      <c r="BJ212" s="109">
        <f>DD212*POLICY!$K209</f>
        <v>0</v>
      </c>
      <c r="BK212" s="109">
        <f>DE212*POLICY!$K209</f>
        <v>0</v>
      </c>
      <c r="BL212" s="109">
        <f>DF212*POLICY!$K209</f>
        <v>0</v>
      </c>
      <c r="BM212" s="109">
        <f>DG212*POLICY!$K209</f>
        <v>0</v>
      </c>
      <c r="BN212" s="109">
        <f>DH212*POLICY!$K209</f>
        <v>0</v>
      </c>
      <c r="BO212" s="109">
        <f>DI212*POLICY!$K209</f>
        <v>0</v>
      </c>
      <c r="BP212" s="109">
        <f>DJ212*POLICY!$K209</f>
        <v>0</v>
      </c>
      <c r="BQ212" s="109">
        <f>DK212*POLICY!$K209</f>
        <v>0</v>
      </c>
      <c r="BR212" s="109">
        <f>DL212*POLICY!$K209</f>
        <v>0</v>
      </c>
      <c r="BS212" s="109">
        <f>DM212*POLICY!$K209</f>
        <v>0</v>
      </c>
      <c r="BT212" s="109">
        <f>DN212*POLICY!$K209</f>
        <v>0</v>
      </c>
      <c r="BU212" s="109">
        <f>DO212*POLICY!$K209</f>
        <v>0</v>
      </c>
      <c r="BV212" s="109">
        <f>DP212*POLICY!$K209</f>
        <v>0</v>
      </c>
      <c r="BW212" s="109">
        <f>DQ212*POLICY!$K209</f>
        <v>0</v>
      </c>
      <c r="BX212" s="109">
        <f>DR212*POLICY!$K209</f>
        <v>0</v>
      </c>
      <c r="BY212" s="109">
        <f>DS212*POLICY!$K209</f>
        <v>0</v>
      </c>
      <c r="BZ212" s="109">
        <f>DT212*POLICY!$K209</f>
        <v>0</v>
      </c>
      <c r="CA212" s="109">
        <f>DU212*POLICY!$K209</f>
        <v>0</v>
      </c>
      <c r="CB212" s="109">
        <f>DV212*POLICY!$K209</f>
        <v>0</v>
      </c>
      <c r="CC212" s="109">
        <f>DW212*POLICY!$K209</f>
        <v>0</v>
      </c>
      <c r="CD212" s="109">
        <f>DX212*POLICY!$K209</f>
        <v>0</v>
      </c>
      <c r="CE212" s="109">
        <f>DY212*POLICY!$K209</f>
        <v>0</v>
      </c>
      <c r="CF212" s="109">
        <f>DZ212*POLICY!$K209</f>
        <v>0</v>
      </c>
      <c r="CG212" s="109">
        <f>EA212*POLICY!$K209</f>
        <v>0</v>
      </c>
      <c r="CH212" s="109">
        <f>EB212*POLICY!$K209</f>
        <v>0</v>
      </c>
      <c r="CI212" s="185">
        <f>EC212*POLICY!$K209</f>
        <v>0</v>
      </c>
      <c r="CK212" s="42" t="s">
        <v>570</v>
      </c>
      <c r="CL212" s="64"/>
      <c r="CM212" s="64"/>
      <c r="CN212" s="23">
        <v>208</v>
      </c>
      <c r="CO212" s="255">
        <v>0</v>
      </c>
      <c r="CP212" s="255">
        <v>0</v>
      </c>
      <c r="CQ212" s="255">
        <v>0</v>
      </c>
      <c r="CR212" s="255">
        <v>0</v>
      </c>
      <c r="CS212" s="255">
        <v>0</v>
      </c>
      <c r="CT212" s="255">
        <v>0</v>
      </c>
      <c r="CU212" s="255">
        <v>0</v>
      </c>
      <c r="CV212" s="255">
        <v>0</v>
      </c>
      <c r="CW212" s="255">
        <v>0</v>
      </c>
      <c r="CX212" s="255">
        <v>0</v>
      </c>
      <c r="CY212" s="255">
        <v>0</v>
      </c>
      <c r="CZ212" s="255">
        <v>0</v>
      </c>
      <c r="DA212" s="255">
        <v>0</v>
      </c>
      <c r="DB212" s="255">
        <v>0</v>
      </c>
      <c r="DC212" s="255">
        <v>0</v>
      </c>
      <c r="DD212" s="255">
        <v>0</v>
      </c>
      <c r="DE212" s="255">
        <v>0</v>
      </c>
      <c r="DF212" s="255">
        <v>0</v>
      </c>
      <c r="DG212" s="255">
        <v>0</v>
      </c>
      <c r="DH212" s="255">
        <v>0</v>
      </c>
      <c r="DI212" s="255">
        <v>0</v>
      </c>
      <c r="DJ212" s="255">
        <v>0</v>
      </c>
      <c r="DK212" s="255">
        <v>0</v>
      </c>
      <c r="DL212" s="255">
        <v>0</v>
      </c>
      <c r="DM212" s="255">
        <v>0</v>
      </c>
      <c r="DN212" s="255">
        <v>0</v>
      </c>
      <c r="DO212" s="255">
        <v>0</v>
      </c>
      <c r="DP212" s="255">
        <v>0</v>
      </c>
      <c r="DQ212" s="255">
        <v>0</v>
      </c>
      <c r="DR212" s="255">
        <v>0</v>
      </c>
      <c r="DS212" s="255">
        <v>0</v>
      </c>
      <c r="DT212" s="255">
        <v>0</v>
      </c>
      <c r="DU212" s="255">
        <v>0</v>
      </c>
      <c r="DV212" s="255">
        <v>0</v>
      </c>
      <c r="DW212" s="255">
        <v>0</v>
      </c>
      <c r="DX212" s="255">
        <v>0</v>
      </c>
      <c r="DY212" s="255">
        <v>0</v>
      </c>
      <c r="DZ212" s="255">
        <v>0</v>
      </c>
      <c r="EA212" s="255">
        <v>0</v>
      </c>
      <c r="EB212" s="255">
        <v>0</v>
      </c>
      <c r="EC212" s="255">
        <v>0</v>
      </c>
    </row>
    <row r="213" spans="2:133" s="26" customFormat="1" x14ac:dyDescent="0.2">
      <c r="C213" s="110">
        <v>209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  <c r="Z213" s="109">
        <v>0</v>
      </c>
      <c r="AA213" s="109">
        <v>0</v>
      </c>
      <c r="AB213" s="109">
        <v>0</v>
      </c>
      <c r="AC213" s="109">
        <v>0</v>
      </c>
      <c r="AD213" s="109">
        <v>0</v>
      </c>
      <c r="AE213" s="109">
        <v>0</v>
      </c>
      <c r="AF213" s="109">
        <v>0</v>
      </c>
      <c r="AG213" s="109">
        <v>0</v>
      </c>
      <c r="AH213" s="109">
        <v>0</v>
      </c>
      <c r="AI213" s="109">
        <v>0</v>
      </c>
      <c r="AJ213" s="109">
        <v>0</v>
      </c>
      <c r="AK213" s="109">
        <v>0</v>
      </c>
      <c r="AL213" s="109">
        <v>0</v>
      </c>
      <c r="AM213" s="109">
        <v>0</v>
      </c>
      <c r="AN213" s="109">
        <v>0</v>
      </c>
      <c r="AO213" s="109">
        <v>0</v>
      </c>
      <c r="AP213" s="109">
        <v>0</v>
      </c>
      <c r="AQ213" s="109">
        <v>0</v>
      </c>
      <c r="AR213" s="185">
        <v>0</v>
      </c>
      <c r="AS213" s="25"/>
      <c r="AT213" s="184">
        <v>209</v>
      </c>
      <c r="AU213" s="109">
        <f>CO213*POLICY!$K210</f>
        <v>0</v>
      </c>
      <c r="AV213" s="109">
        <f>CP213*POLICY!$K210</f>
        <v>0</v>
      </c>
      <c r="AW213" s="109">
        <f>CQ213*POLICY!$K210</f>
        <v>0</v>
      </c>
      <c r="AX213" s="109">
        <f>CR213*POLICY!$K210</f>
        <v>0</v>
      </c>
      <c r="AY213" s="109">
        <f>CS213*POLICY!$K210</f>
        <v>0</v>
      </c>
      <c r="AZ213" s="109">
        <f>CT213*POLICY!$K210</f>
        <v>0</v>
      </c>
      <c r="BA213" s="109">
        <f>CU213*POLICY!$K210</f>
        <v>0</v>
      </c>
      <c r="BB213" s="109">
        <f>CV213*POLICY!$K210</f>
        <v>0</v>
      </c>
      <c r="BC213" s="109">
        <f>CW213*POLICY!$K210</f>
        <v>0</v>
      </c>
      <c r="BD213" s="109">
        <f>CX213*POLICY!$K210</f>
        <v>0</v>
      </c>
      <c r="BE213" s="109">
        <f>CY213*POLICY!$K210</f>
        <v>0</v>
      </c>
      <c r="BF213" s="109">
        <f>CZ213*POLICY!$K210</f>
        <v>0</v>
      </c>
      <c r="BG213" s="109">
        <f>DA213*POLICY!$K210</f>
        <v>0</v>
      </c>
      <c r="BH213" s="109">
        <f>DB213*POLICY!$K210</f>
        <v>0</v>
      </c>
      <c r="BI213" s="109">
        <f>DC213*POLICY!$K210</f>
        <v>0</v>
      </c>
      <c r="BJ213" s="109">
        <f>DD213*POLICY!$K210</f>
        <v>0</v>
      </c>
      <c r="BK213" s="109">
        <f>DE213*POLICY!$K210</f>
        <v>0</v>
      </c>
      <c r="BL213" s="109">
        <f>DF213*POLICY!$K210</f>
        <v>0</v>
      </c>
      <c r="BM213" s="109">
        <f>DG213*POLICY!$K210</f>
        <v>0</v>
      </c>
      <c r="BN213" s="109">
        <f>DH213*POLICY!$K210</f>
        <v>0</v>
      </c>
      <c r="BO213" s="109">
        <f>DI213*POLICY!$K210</f>
        <v>0</v>
      </c>
      <c r="BP213" s="109">
        <f>DJ213*POLICY!$K210</f>
        <v>0</v>
      </c>
      <c r="BQ213" s="109">
        <f>DK213*POLICY!$K210</f>
        <v>0</v>
      </c>
      <c r="BR213" s="109">
        <f>DL213*POLICY!$K210</f>
        <v>0</v>
      </c>
      <c r="BS213" s="109">
        <f>DM213*POLICY!$K210</f>
        <v>0</v>
      </c>
      <c r="BT213" s="109">
        <f>DN213*POLICY!$K210</f>
        <v>0</v>
      </c>
      <c r="BU213" s="109">
        <f>DO213*POLICY!$K210</f>
        <v>0</v>
      </c>
      <c r="BV213" s="109">
        <f>DP213*POLICY!$K210</f>
        <v>0</v>
      </c>
      <c r="BW213" s="109">
        <f>DQ213*POLICY!$K210</f>
        <v>0</v>
      </c>
      <c r="BX213" s="109">
        <f>DR213*POLICY!$K210</f>
        <v>0</v>
      </c>
      <c r="BY213" s="109">
        <f>DS213*POLICY!$K210</f>
        <v>0</v>
      </c>
      <c r="BZ213" s="109">
        <f>DT213*POLICY!$K210</f>
        <v>0</v>
      </c>
      <c r="CA213" s="109">
        <f>DU213*POLICY!$K210</f>
        <v>0</v>
      </c>
      <c r="CB213" s="109">
        <f>DV213*POLICY!$K210</f>
        <v>0</v>
      </c>
      <c r="CC213" s="109">
        <f>DW213*POLICY!$K210</f>
        <v>0</v>
      </c>
      <c r="CD213" s="109">
        <f>DX213*POLICY!$K210</f>
        <v>0</v>
      </c>
      <c r="CE213" s="109">
        <f>DY213*POLICY!$K210</f>
        <v>0</v>
      </c>
      <c r="CF213" s="109">
        <f>DZ213*POLICY!$K210</f>
        <v>0</v>
      </c>
      <c r="CG213" s="109">
        <f>EA213*POLICY!$K210</f>
        <v>0</v>
      </c>
      <c r="CH213" s="109">
        <f>EB213*POLICY!$K210</f>
        <v>0</v>
      </c>
      <c r="CI213" s="185">
        <f>EC213*POLICY!$K210</f>
        <v>0</v>
      </c>
      <c r="CK213" s="42" t="s">
        <v>570</v>
      </c>
      <c r="CL213" s="64"/>
      <c r="CM213" s="64"/>
      <c r="CN213" s="23">
        <v>209</v>
      </c>
      <c r="CO213" s="255">
        <v>0</v>
      </c>
      <c r="CP213" s="255">
        <v>0</v>
      </c>
      <c r="CQ213" s="255">
        <v>0</v>
      </c>
      <c r="CR213" s="255">
        <v>0</v>
      </c>
      <c r="CS213" s="255">
        <v>0</v>
      </c>
      <c r="CT213" s="255">
        <v>0</v>
      </c>
      <c r="CU213" s="255">
        <v>0</v>
      </c>
      <c r="CV213" s="255">
        <v>0</v>
      </c>
      <c r="CW213" s="255">
        <v>0</v>
      </c>
      <c r="CX213" s="255">
        <v>0</v>
      </c>
      <c r="CY213" s="255">
        <v>0</v>
      </c>
      <c r="CZ213" s="255">
        <v>0</v>
      </c>
      <c r="DA213" s="255">
        <v>0</v>
      </c>
      <c r="DB213" s="255">
        <v>0</v>
      </c>
      <c r="DC213" s="255">
        <v>0</v>
      </c>
      <c r="DD213" s="255">
        <v>0</v>
      </c>
      <c r="DE213" s="255">
        <v>0</v>
      </c>
      <c r="DF213" s="255">
        <v>0</v>
      </c>
      <c r="DG213" s="255">
        <v>0</v>
      </c>
      <c r="DH213" s="255">
        <v>0</v>
      </c>
      <c r="DI213" s="255">
        <v>0</v>
      </c>
      <c r="DJ213" s="255">
        <v>0</v>
      </c>
      <c r="DK213" s="255">
        <v>0</v>
      </c>
      <c r="DL213" s="255">
        <v>0</v>
      </c>
      <c r="DM213" s="255">
        <v>0</v>
      </c>
      <c r="DN213" s="255">
        <v>0</v>
      </c>
      <c r="DO213" s="255">
        <v>0</v>
      </c>
      <c r="DP213" s="255">
        <v>0</v>
      </c>
      <c r="DQ213" s="255">
        <v>0</v>
      </c>
      <c r="DR213" s="255">
        <v>0</v>
      </c>
      <c r="DS213" s="255">
        <v>0</v>
      </c>
      <c r="DT213" s="255">
        <v>0</v>
      </c>
      <c r="DU213" s="255">
        <v>0</v>
      </c>
      <c r="DV213" s="255">
        <v>0</v>
      </c>
      <c r="DW213" s="255">
        <v>0</v>
      </c>
      <c r="DX213" s="255">
        <v>0</v>
      </c>
      <c r="DY213" s="255">
        <v>0</v>
      </c>
      <c r="DZ213" s="255">
        <v>0</v>
      </c>
      <c r="EA213" s="255">
        <v>0</v>
      </c>
      <c r="EB213" s="255">
        <v>0</v>
      </c>
      <c r="EC213" s="255">
        <v>0</v>
      </c>
    </row>
    <row r="214" spans="2:133" s="26" customFormat="1" x14ac:dyDescent="0.2">
      <c r="C214" s="110">
        <v>210</v>
      </c>
      <c r="D214" s="109">
        <v>0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9">
        <v>0</v>
      </c>
      <c r="L214" s="109">
        <v>0</v>
      </c>
      <c r="M214" s="109">
        <v>0</v>
      </c>
      <c r="N214" s="109">
        <v>0</v>
      </c>
      <c r="O214" s="109">
        <v>0</v>
      </c>
      <c r="P214" s="109">
        <v>0</v>
      </c>
      <c r="Q214" s="109">
        <v>0</v>
      </c>
      <c r="R214" s="109">
        <v>0</v>
      </c>
      <c r="S214" s="109">
        <v>0</v>
      </c>
      <c r="T214" s="109">
        <v>0</v>
      </c>
      <c r="U214" s="109">
        <v>0</v>
      </c>
      <c r="V214" s="109">
        <v>0</v>
      </c>
      <c r="W214" s="109">
        <v>0</v>
      </c>
      <c r="X214" s="109">
        <v>0</v>
      </c>
      <c r="Y214" s="109">
        <v>0</v>
      </c>
      <c r="Z214" s="109">
        <v>0</v>
      </c>
      <c r="AA214" s="109">
        <v>0</v>
      </c>
      <c r="AB214" s="109">
        <v>0</v>
      </c>
      <c r="AC214" s="109">
        <v>0</v>
      </c>
      <c r="AD214" s="109">
        <v>0</v>
      </c>
      <c r="AE214" s="109">
        <v>0</v>
      </c>
      <c r="AF214" s="109">
        <v>0</v>
      </c>
      <c r="AG214" s="109">
        <v>0</v>
      </c>
      <c r="AH214" s="109">
        <v>0</v>
      </c>
      <c r="AI214" s="109">
        <v>0</v>
      </c>
      <c r="AJ214" s="109">
        <v>0</v>
      </c>
      <c r="AK214" s="109">
        <v>0</v>
      </c>
      <c r="AL214" s="109">
        <v>0</v>
      </c>
      <c r="AM214" s="109">
        <v>0</v>
      </c>
      <c r="AN214" s="109">
        <v>0</v>
      </c>
      <c r="AO214" s="109">
        <v>0</v>
      </c>
      <c r="AP214" s="109">
        <v>0</v>
      </c>
      <c r="AQ214" s="109">
        <v>0</v>
      </c>
      <c r="AR214" s="185">
        <v>0</v>
      </c>
      <c r="AS214" s="25"/>
      <c r="AT214" s="184">
        <v>210</v>
      </c>
      <c r="AU214" s="109">
        <f>CO214*POLICY!$K211</f>
        <v>0</v>
      </c>
      <c r="AV214" s="109">
        <f>CP214*POLICY!$K211</f>
        <v>0</v>
      </c>
      <c r="AW214" s="109">
        <f>CQ214*POLICY!$K211</f>
        <v>0</v>
      </c>
      <c r="AX214" s="109">
        <f>CR214*POLICY!$K211</f>
        <v>0</v>
      </c>
      <c r="AY214" s="109">
        <f>CS214*POLICY!$K211</f>
        <v>0</v>
      </c>
      <c r="AZ214" s="109">
        <f>CT214*POLICY!$K211</f>
        <v>0</v>
      </c>
      <c r="BA214" s="109">
        <f>CU214*POLICY!$K211</f>
        <v>0</v>
      </c>
      <c r="BB214" s="109">
        <f>CV214*POLICY!$K211</f>
        <v>0</v>
      </c>
      <c r="BC214" s="109">
        <f>CW214*POLICY!$K211</f>
        <v>0</v>
      </c>
      <c r="BD214" s="109">
        <f>CX214*POLICY!$K211</f>
        <v>0</v>
      </c>
      <c r="BE214" s="109">
        <f>CY214*POLICY!$K211</f>
        <v>0</v>
      </c>
      <c r="BF214" s="109">
        <f>CZ214*POLICY!$K211</f>
        <v>0</v>
      </c>
      <c r="BG214" s="109">
        <f>DA214*POLICY!$K211</f>
        <v>0</v>
      </c>
      <c r="BH214" s="109">
        <f>DB214*POLICY!$K211</f>
        <v>0</v>
      </c>
      <c r="BI214" s="109">
        <f>DC214*POLICY!$K211</f>
        <v>0</v>
      </c>
      <c r="BJ214" s="109">
        <f>DD214*POLICY!$K211</f>
        <v>0</v>
      </c>
      <c r="BK214" s="109">
        <f>DE214*POLICY!$K211</f>
        <v>0</v>
      </c>
      <c r="BL214" s="109">
        <f>DF214*POLICY!$K211</f>
        <v>0</v>
      </c>
      <c r="BM214" s="109">
        <f>DG214*POLICY!$K211</f>
        <v>0</v>
      </c>
      <c r="BN214" s="109">
        <f>DH214*POLICY!$K211</f>
        <v>0</v>
      </c>
      <c r="BO214" s="109">
        <f>DI214*POLICY!$K211</f>
        <v>0</v>
      </c>
      <c r="BP214" s="109">
        <f>DJ214*POLICY!$K211</f>
        <v>0</v>
      </c>
      <c r="BQ214" s="109">
        <f>DK214*POLICY!$K211</f>
        <v>0</v>
      </c>
      <c r="BR214" s="109">
        <f>DL214*POLICY!$K211</f>
        <v>0</v>
      </c>
      <c r="BS214" s="109">
        <f>DM214*POLICY!$K211</f>
        <v>0</v>
      </c>
      <c r="BT214" s="109">
        <f>DN214*POLICY!$K211</f>
        <v>0</v>
      </c>
      <c r="BU214" s="109">
        <f>DO214*POLICY!$K211</f>
        <v>0</v>
      </c>
      <c r="BV214" s="109">
        <f>DP214*POLICY!$K211</f>
        <v>0</v>
      </c>
      <c r="BW214" s="109">
        <f>DQ214*POLICY!$K211</f>
        <v>0</v>
      </c>
      <c r="BX214" s="109">
        <f>DR214*POLICY!$K211</f>
        <v>0</v>
      </c>
      <c r="BY214" s="109">
        <f>DS214*POLICY!$K211</f>
        <v>0</v>
      </c>
      <c r="BZ214" s="109">
        <f>DT214*POLICY!$K211</f>
        <v>0</v>
      </c>
      <c r="CA214" s="109">
        <f>DU214*POLICY!$K211</f>
        <v>0</v>
      </c>
      <c r="CB214" s="109">
        <f>DV214*POLICY!$K211</f>
        <v>0</v>
      </c>
      <c r="CC214" s="109">
        <f>DW214*POLICY!$K211</f>
        <v>0</v>
      </c>
      <c r="CD214" s="109">
        <f>DX214*POLICY!$K211</f>
        <v>0</v>
      </c>
      <c r="CE214" s="109">
        <f>DY214*POLICY!$K211</f>
        <v>0</v>
      </c>
      <c r="CF214" s="109">
        <f>DZ214*POLICY!$K211</f>
        <v>0</v>
      </c>
      <c r="CG214" s="109">
        <f>EA214*POLICY!$K211</f>
        <v>0</v>
      </c>
      <c r="CH214" s="109">
        <f>EB214*POLICY!$K211</f>
        <v>0</v>
      </c>
      <c r="CI214" s="185">
        <f>EC214*POLICY!$K211</f>
        <v>0</v>
      </c>
      <c r="CK214" s="42" t="s">
        <v>570</v>
      </c>
      <c r="CL214" s="64"/>
      <c r="CM214" s="64"/>
      <c r="CN214" s="23">
        <v>210</v>
      </c>
      <c r="CO214" s="255">
        <v>0</v>
      </c>
      <c r="CP214" s="255">
        <v>0</v>
      </c>
      <c r="CQ214" s="255">
        <v>0</v>
      </c>
      <c r="CR214" s="255">
        <v>0</v>
      </c>
      <c r="CS214" s="255">
        <v>0</v>
      </c>
      <c r="CT214" s="255">
        <v>0</v>
      </c>
      <c r="CU214" s="255">
        <v>0</v>
      </c>
      <c r="CV214" s="255">
        <v>0</v>
      </c>
      <c r="CW214" s="255">
        <v>0</v>
      </c>
      <c r="CX214" s="255">
        <v>0</v>
      </c>
      <c r="CY214" s="255">
        <v>0</v>
      </c>
      <c r="CZ214" s="255">
        <v>0</v>
      </c>
      <c r="DA214" s="255">
        <v>0</v>
      </c>
      <c r="DB214" s="255">
        <v>0</v>
      </c>
      <c r="DC214" s="255">
        <v>0</v>
      </c>
      <c r="DD214" s="255">
        <v>0</v>
      </c>
      <c r="DE214" s="255">
        <v>0</v>
      </c>
      <c r="DF214" s="255">
        <v>0</v>
      </c>
      <c r="DG214" s="255">
        <v>0</v>
      </c>
      <c r="DH214" s="255">
        <v>0</v>
      </c>
      <c r="DI214" s="255">
        <v>0</v>
      </c>
      <c r="DJ214" s="255">
        <v>0</v>
      </c>
      <c r="DK214" s="255">
        <v>0</v>
      </c>
      <c r="DL214" s="255">
        <v>0</v>
      </c>
      <c r="DM214" s="255">
        <v>0</v>
      </c>
      <c r="DN214" s="255">
        <v>0</v>
      </c>
      <c r="DO214" s="255">
        <v>0</v>
      </c>
      <c r="DP214" s="255">
        <v>0</v>
      </c>
      <c r="DQ214" s="255">
        <v>0</v>
      </c>
      <c r="DR214" s="255">
        <v>0</v>
      </c>
      <c r="DS214" s="255">
        <v>0</v>
      </c>
      <c r="DT214" s="255">
        <v>0</v>
      </c>
      <c r="DU214" s="255">
        <v>0</v>
      </c>
      <c r="DV214" s="255">
        <v>0</v>
      </c>
      <c r="DW214" s="255">
        <v>0</v>
      </c>
      <c r="DX214" s="255">
        <v>0</v>
      </c>
      <c r="DY214" s="255">
        <v>0</v>
      </c>
      <c r="DZ214" s="255">
        <v>0</v>
      </c>
      <c r="EA214" s="255">
        <v>0</v>
      </c>
      <c r="EB214" s="255">
        <v>0</v>
      </c>
      <c r="EC214" s="255">
        <v>0</v>
      </c>
    </row>
    <row r="215" spans="2:133" s="26" customFormat="1" x14ac:dyDescent="0.2">
      <c r="C215" s="110">
        <v>211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0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0</v>
      </c>
      <c r="X215" s="109">
        <v>0</v>
      </c>
      <c r="Y215" s="109">
        <v>0</v>
      </c>
      <c r="Z215" s="109">
        <v>0</v>
      </c>
      <c r="AA215" s="109">
        <v>0</v>
      </c>
      <c r="AB215" s="109">
        <v>0</v>
      </c>
      <c r="AC215" s="109">
        <v>0</v>
      </c>
      <c r="AD215" s="109">
        <v>0</v>
      </c>
      <c r="AE215" s="109">
        <v>0</v>
      </c>
      <c r="AF215" s="109">
        <v>0</v>
      </c>
      <c r="AG215" s="109">
        <v>0</v>
      </c>
      <c r="AH215" s="109">
        <v>0</v>
      </c>
      <c r="AI215" s="109">
        <v>0</v>
      </c>
      <c r="AJ215" s="109">
        <v>0</v>
      </c>
      <c r="AK215" s="109">
        <v>0</v>
      </c>
      <c r="AL215" s="109">
        <v>0</v>
      </c>
      <c r="AM215" s="109">
        <v>0</v>
      </c>
      <c r="AN215" s="109">
        <v>0</v>
      </c>
      <c r="AO215" s="109">
        <v>0</v>
      </c>
      <c r="AP215" s="109">
        <v>0</v>
      </c>
      <c r="AQ215" s="109">
        <v>0</v>
      </c>
      <c r="AR215" s="185">
        <v>0</v>
      </c>
      <c r="AS215" s="25"/>
      <c r="AT215" s="184">
        <v>211</v>
      </c>
      <c r="AU215" s="109">
        <f>CO215*POLICY!$K212</f>
        <v>0</v>
      </c>
      <c r="AV215" s="109">
        <f>CP215*POLICY!$K212</f>
        <v>0</v>
      </c>
      <c r="AW215" s="109">
        <f>CQ215*POLICY!$K212</f>
        <v>0</v>
      </c>
      <c r="AX215" s="109">
        <f>CR215*POLICY!$K212</f>
        <v>0</v>
      </c>
      <c r="AY215" s="109">
        <f>CS215*POLICY!$K212</f>
        <v>0</v>
      </c>
      <c r="AZ215" s="109">
        <f>CT215*POLICY!$K212</f>
        <v>0</v>
      </c>
      <c r="BA215" s="109">
        <f>CU215*POLICY!$K212</f>
        <v>0</v>
      </c>
      <c r="BB215" s="109">
        <f>CV215*POLICY!$K212</f>
        <v>0</v>
      </c>
      <c r="BC215" s="109">
        <f>CW215*POLICY!$K212</f>
        <v>0</v>
      </c>
      <c r="BD215" s="109">
        <f>CX215*POLICY!$K212</f>
        <v>0</v>
      </c>
      <c r="BE215" s="109">
        <f>CY215*POLICY!$K212</f>
        <v>0</v>
      </c>
      <c r="BF215" s="109">
        <f>CZ215*POLICY!$K212</f>
        <v>0</v>
      </c>
      <c r="BG215" s="109">
        <f>DA215*POLICY!$K212</f>
        <v>0</v>
      </c>
      <c r="BH215" s="109">
        <f>DB215*POLICY!$K212</f>
        <v>0</v>
      </c>
      <c r="BI215" s="109">
        <f>DC215*POLICY!$K212</f>
        <v>0</v>
      </c>
      <c r="BJ215" s="109">
        <f>DD215*POLICY!$K212</f>
        <v>0</v>
      </c>
      <c r="BK215" s="109">
        <f>DE215*POLICY!$K212</f>
        <v>0</v>
      </c>
      <c r="BL215" s="109">
        <f>DF215*POLICY!$K212</f>
        <v>0</v>
      </c>
      <c r="BM215" s="109">
        <f>DG215*POLICY!$K212</f>
        <v>0</v>
      </c>
      <c r="BN215" s="109">
        <f>DH215*POLICY!$K212</f>
        <v>0</v>
      </c>
      <c r="BO215" s="109">
        <f>DI215*POLICY!$K212</f>
        <v>0</v>
      </c>
      <c r="BP215" s="109">
        <f>DJ215*POLICY!$K212</f>
        <v>0</v>
      </c>
      <c r="BQ215" s="109">
        <f>DK215*POLICY!$K212</f>
        <v>0</v>
      </c>
      <c r="BR215" s="109">
        <f>DL215*POLICY!$K212</f>
        <v>0</v>
      </c>
      <c r="BS215" s="109">
        <f>DM215*POLICY!$K212</f>
        <v>0</v>
      </c>
      <c r="BT215" s="109">
        <f>DN215*POLICY!$K212</f>
        <v>0</v>
      </c>
      <c r="BU215" s="109">
        <f>DO215*POLICY!$K212</f>
        <v>0</v>
      </c>
      <c r="BV215" s="109">
        <f>DP215*POLICY!$K212</f>
        <v>0</v>
      </c>
      <c r="BW215" s="109">
        <f>DQ215*POLICY!$K212</f>
        <v>0</v>
      </c>
      <c r="BX215" s="109">
        <f>DR215*POLICY!$K212</f>
        <v>0</v>
      </c>
      <c r="BY215" s="109">
        <f>DS215*POLICY!$K212</f>
        <v>0</v>
      </c>
      <c r="BZ215" s="109">
        <f>DT215*POLICY!$K212</f>
        <v>0</v>
      </c>
      <c r="CA215" s="109">
        <f>DU215*POLICY!$K212</f>
        <v>0</v>
      </c>
      <c r="CB215" s="109">
        <f>DV215*POLICY!$K212</f>
        <v>0</v>
      </c>
      <c r="CC215" s="109">
        <f>DW215*POLICY!$K212</f>
        <v>0</v>
      </c>
      <c r="CD215" s="109">
        <f>DX215*POLICY!$K212</f>
        <v>0</v>
      </c>
      <c r="CE215" s="109">
        <f>DY215*POLICY!$K212</f>
        <v>0</v>
      </c>
      <c r="CF215" s="109">
        <f>DZ215*POLICY!$K212</f>
        <v>0</v>
      </c>
      <c r="CG215" s="109">
        <f>EA215*POLICY!$K212</f>
        <v>0</v>
      </c>
      <c r="CH215" s="109">
        <f>EB215*POLICY!$K212</f>
        <v>0</v>
      </c>
      <c r="CI215" s="185">
        <f>EC215*POLICY!$K212</f>
        <v>0</v>
      </c>
      <c r="CK215" s="42" t="s">
        <v>570</v>
      </c>
      <c r="CL215" s="64"/>
      <c r="CM215" s="64"/>
      <c r="CN215" s="23">
        <v>211</v>
      </c>
      <c r="CO215" s="255">
        <v>0</v>
      </c>
      <c r="CP215" s="255">
        <v>0</v>
      </c>
      <c r="CQ215" s="255">
        <v>0</v>
      </c>
      <c r="CR215" s="255">
        <v>0</v>
      </c>
      <c r="CS215" s="255">
        <v>0</v>
      </c>
      <c r="CT215" s="255">
        <v>0</v>
      </c>
      <c r="CU215" s="255">
        <v>0</v>
      </c>
      <c r="CV215" s="255">
        <v>0</v>
      </c>
      <c r="CW215" s="255">
        <v>0</v>
      </c>
      <c r="CX215" s="255">
        <v>0</v>
      </c>
      <c r="CY215" s="255">
        <v>0</v>
      </c>
      <c r="CZ215" s="255">
        <v>0</v>
      </c>
      <c r="DA215" s="255">
        <v>0</v>
      </c>
      <c r="DB215" s="255">
        <v>0</v>
      </c>
      <c r="DC215" s="255">
        <v>0</v>
      </c>
      <c r="DD215" s="255">
        <v>0</v>
      </c>
      <c r="DE215" s="255">
        <v>0</v>
      </c>
      <c r="DF215" s="255">
        <v>0</v>
      </c>
      <c r="DG215" s="255">
        <v>0</v>
      </c>
      <c r="DH215" s="255">
        <v>0</v>
      </c>
      <c r="DI215" s="255">
        <v>0</v>
      </c>
      <c r="DJ215" s="255">
        <v>0</v>
      </c>
      <c r="DK215" s="255">
        <v>0</v>
      </c>
      <c r="DL215" s="255">
        <v>0</v>
      </c>
      <c r="DM215" s="255">
        <v>0</v>
      </c>
      <c r="DN215" s="255">
        <v>0</v>
      </c>
      <c r="DO215" s="255">
        <v>0</v>
      </c>
      <c r="DP215" s="255">
        <v>0</v>
      </c>
      <c r="DQ215" s="255">
        <v>0</v>
      </c>
      <c r="DR215" s="255">
        <v>0</v>
      </c>
      <c r="DS215" s="255">
        <v>0</v>
      </c>
      <c r="DT215" s="255">
        <v>0</v>
      </c>
      <c r="DU215" s="255">
        <v>0</v>
      </c>
      <c r="DV215" s="255">
        <v>0</v>
      </c>
      <c r="DW215" s="255">
        <v>0</v>
      </c>
      <c r="DX215" s="255">
        <v>0</v>
      </c>
      <c r="DY215" s="255">
        <v>0</v>
      </c>
      <c r="DZ215" s="255">
        <v>0</v>
      </c>
      <c r="EA215" s="255">
        <v>0</v>
      </c>
      <c r="EB215" s="255">
        <v>0</v>
      </c>
      <c r="EC215" s="255">
        <v>0</v>
      </c>
    </row>
    <row r="216" spans="2:133" s="26" customFormat="1" x14ac:dyDescent="0.2">
      <c r="C216" s="110">
        <v>212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9">
        <v>0</v>
      </c>
      <c r="L216" s="109">
        <v>0</v>
      </c>
      <c r="M216" s="109">
        <v>0</v>
      </c>
      <c r="N216" s="109">
        <v>0</v>
      </c>
      <c r="O216" s="109">
        <v>0</v>
      </c>
      <c r="P216" s="109">
        <v>0</v>
      </c>
      <c r="Q216" s="109">
        <v>0</v>
      </c>
      <c r="R216" s="109">
        <v>0</v>
      </c>
      <c r="S216" s="109">
        <v>0</v>
      </c>
      <c r="T216" s="109">
        <v>0</v>
      </c>
      <c r="U216" s="109">
        <v>0</v>
      </c>
      <c r="V216" s="109">
        <v>0</v>
      </c>
      <c r="W216" s="109">
        <v>0</v>
      </c>
      <c r="X216" s="109">
        <v>0</v>
      </c>
      <c r="Y216" s="109">
        <v>0</v>
      </c>
      <c r="Z216" s="109">
        <v>0</v>
      </c>
      <c r="AA216" s="109">
        <v>0</v>
      </c>
      <c r="AB216" s="109">
        <v>0</v>
      </c>
      <c r="AC216" s="109">
        <v>0</v>
      </c>
      <c r="AD216" s="109">
        <v>0</v>
      </c>
      <c r="AE216" s="109">
        <v>0</v>
      </c>
      <c r="AF216" s="109">
        <v>0</v>
      </c>
      <c r="AG216" s="109">
        <v>0</v>
      </c>
      <c r="AH216" s="109">
        <v>0</v>
      </c>
      <c r="AI216" s="109">
        <v>0</v>
      </c>
      <c r="AJ216" s="109">
        <v>0</v>
      </c>
      <c r="AK216" s="109">
        <v>0</v>
      </c>
      <c r="AL216" s="109">
        <v>0</v>
      </c>
      <c r="AM216" s="109">
        <v>0</v>
      </c>
      <c r="AN216" s="109">
        <v>0</v>
      </c>
      <c r="AO216" s="109">
        <v>0</v>
      </c>
      <c r="AP216" s="109">
        <v>0</v>
      </c>
      <c r="AQ216" s="109">
        <v>0</v>
      </c>
      <c r="AR216" s="185">
        <v>0</v>
      </c>
      <c r="AS216" s="25"/>
      <c r="AT216" s="184">
        <v>212</v>
      </c>
      <c r="AU216" s="109">
        <f>CO216*POLICY!$K213</f>
        <v>0</v>
      </c>
      <c r="AV216" s="109">
        <f>CP216*POLICY!$K213</f>
        <v>0</v>
      </c>
      <c r="AW216" s="109">
        <f>CQ216*POLICY!$K213</f>
        <v>0</v>
      </c>
      <c r="AX216" s="109">
        <f>CR216*POLICY!$K213</f>
        <v>0</v>
      </c>
      <c r="AY216" s="109">
        <f>CS216*POLICY!$K213</f>
        <v>0</v>
      </c>
      <c r="AZ216" s="109">
        <f>CT216*POLICY!$K213</f>
        <v>0</v>
      </c>
      <c r="BA216" s="109">
        <f>CU216*POLICY!$K213</f>
        <v>0</v>
      </c>
      <c r="BB216" s="109">
        <f>CV216*POLICY!$K213</f>
        <v>0</v>
      </c>
      <c r="BC216" s="109">
        <f>CW216*POLICY!$K213</f>
        <v>0</v>
      </c>
      <c r="BD216" s="109">
        <f>CX216*POLICY!$K213</f>
        <v>0</v>
      </c>
      <c r="BE216" s="109">
        <f>CY216*POLICY!$K213</f>
        <v>0</v>
      </c>
      <c r="BF216" s="109">
        <f>CZ216*POLICY!$K213</f>
        <v>0</v>
      </c>
      <c r="BG216" s="109">
        <f>DA216*POLICY!$K213</f>
        <v>0</v>
      </c>
      <c r="BH216" s="109">
        <f>DB216*POLICY!$K213</f>
        <v>0</v>
      </c>
      <c r="BI216" s="109">
        <f>DC216*POLICY!$K213</f>
        <v>0</v>
      </c>
      <c r="BJ216" s="109">
        <f>DD216*POLICY!$K213</f>
        <v>0</v>
      </c>
      <c r="BK216" s="109">
        <f>DE216*POLICY!$K213</f>
        <v>0</v>
      </c>
      <c r="BL216" s="109">
        <f>DF216*POLICY!$K213</f>
        <v>0</v>
      </c>
      <c r="BM216" s="109">
        <f>DG216*POLICY!$K213</f>
        <v>0</v>
      </c>
      <c r="BN216" s="109">
        <f>DH216*POLICY!$K213</f>
        <v>0</v>
      </c>
      <c r="BO216" s="109">
        <f>DI216*POLICY!$K213</f>
        <v>0</v>
      </c>
      <c r="BP216" s="109">
        <f>DJ216*POLICY!$K213</f>
        <v>0</v>
      </c>
      <c r="BQ216" s="109">
        <f>DK216*POLICY!$K213</f>
        <v>0</v>
      </c>
      <c r="BR216" s="109">
        <f>DL216*POLICY!$K213</f>
        <v>0</v>
      </c>
      <c r="BS216" s="109">
        <f>DM216*POLICY!$K213</f>
        <v>0</v>
      </c>
      <c r="BT216" s="109">
        <f>DN216*POLICY!$K213</f>
        <v>0</v>
      </c>
      <c r="BU216" s="109">
        <f>DO216*POLICY!$K213</f>
        <v>0</v>
      </c>
      <c r="BV216" s="109">
        <f>DP216*POLICY!$K213</f>
        <v>0</v>
      </c>
      <c r="BW216" s="109">
        <f>DQ216*POLICY!$K213</f>
        <v>0</v>
      </c>
      <c r="BX216" s="109">
        <f>DR216*POLICY!$K213</f>
        <v>0</v>
      </c>
      <c r="BY216" s="109">
        <f>DS216*POLICY!$K213</f>
        <v>0</v>
      </c>
      <c r="BZ216" s="109">
        <f>DT216*POLICY!$K213</f>
        <v>0</v>
      </c>
      <c r="CA216" s="109">
        <f>DU216*POLICY!$K213</f>
        <v>0</v>
      </c>
      <c r="CB216" s="109">
        <f>DV216*POLICY!$K213</f>
        <v>0</v>
      </c>
      <c r="CC216" s="109">
        <f>DW216*POLICY!$K213</f>
        <v>0</v>
      </c>
      <c r="CD216" s="109">
        <f>DX216*POLICY!$K213</f>
        <v>0</v>
      </c>
      <c r="CE216" s="109">
        <f>DY216*POLICY!$K213</f>
        <v>0</v>
      </c>
      <c r="CF216" s="109">
        <f>DZ216*POLICY!$K213</f>
        <v>0</v>
      </c>
      <c r="CG216" s="109">
        <f>EA216*POLICY!$K213</f>
        <v>0</v>
      </c>
      <c r="CH216" s="109">
        <f>EB216*POLICY!$K213</f>
        <v>0</v>
      </c>
      <c r="CI216" s="185">
        <f>EC216*POLICY!$K213</f>
        <v>0</v>
      </c>
      <c r="CK216" s="42" t="s">
        <v>570</v>
      </c>
      <c r="CL216" s="64"/>
      <c r="CM216" s="64"/>
      <c r="CN216" s="23">
        <v>212</v>
      </c>
      <c r="CO216" s="255">
        <v>0</v>
      </c>
      <c r="CP216" s="255">
        <v>0</v>
      </c>
      <c r="CQ216" s="255">
        <v>0</v>
      </c>
      <c r="CR216" s="255">
        <v>0</v>
      </c>
      <c r="CS216" s="255">
        <v>0</v>
      </c>
      <c r="CT216" s="255">
        <v>0</v>
      </c>
      <c r="CU216" s="255">
        <v>0</v>
      </c>
      <c r="CV216" s="255">
        <v>0</v>
      </c>
      <c r="CW216" s="255">
        <v>0</v>
      </c>
      <c r="CX216" s="255">
        <v>0</v>
      </c>
      <c r="CY216" s="255">
        <v>0</v>
      </c>
      <c r="CZ216" s="255">
        <v>0</v>
      </c>
      <c r="DA216" s="255">
        <v>0</v>
      </c>
      <c r="DB216" s="255">
        <v>0</v>
      </c>
      <c r="DC216" s="255">
        <v>0</v>
      </c>
      <c r="DD216" s="255">
        <v>0</v>
      </c>
      <c r="DE216" s="255">
        <v>0</v>
      </c>
      <c r="DF216" s="255">
        <v>0</v>
      </c>
      <c r="DG216" s="255">
        <v>0</v>
      </c>
      <c r="DH216" s="255">
        <v>0</v>
      </c>
      <c r="DI216" s="255">
        <v>0</v>
      </c>
      <c r="DJ216" s="255">
        <v>0</v>
      </c>
      <c r="DK216" s="255">
        <v>0</v>
      </c>
      <c r="DL216" s="255">
        <v>0</v>
      </c>
      <c r="DM216" s="255">
        <v>0</v>
      </c>
      <c r="DN216" s="255">
        <v>0</v>
      </c>
      <c r="DO216" s="255">
        <v>0</v>
      </c>
      <c r="DP216" s="255">
        <v>0</v>
      </c>
      <c r="DQ216" s="255">
        <v>0</v>
      </c>
      <c r="DR216" s="255">
        <v>0</v>
      </c>
      <c r="DS216" s="255">
        <v>0</v>
      </c>
      <c r="DT216" s="255">
        <v>0</v>
      </c>
      <c r="DU216" s="255">
        <v>0</v>
      </c>
      <c r="DV216" s="255">
        <v>0</v>
      </c>
      <c r="DW216" s="255">
        <v>0</v>
      </c>
      <c r="DX216" s="255">
        <v>0</v>
      </c>
      <c r="DY216" s="255">
        <v>0</v>
      </c>
      <c r="DZ216" s="255">
        <v>0</v>
      </c>
      <c r="EA216" s="255">
        <v>0</v>
      </c>
      <c r="EB216" s="255">
        <v>0</v>
      </c>
      <c r="EC216" s="255">
        <v>0</v>
      </c>
    </row>
    <row r="217" spans="2:133" s="26" customFormat="1" x14ac:dyDescent="0.2">
      <c r="C217" s="110">
        <v>213</v>
      </c>
      <c r="D217" s="187">
        <v>0</v>
      </c>
      <c r="E217" s="187">
        <v>0</v>
      </c>
      <c r="F217" s="187">
        <v>0</v>
      </c>
      <c r="G217" s="187">
        <v>0</v>
      </c>
      <c r="H217" s="187">
        <v>0</v>
      </c>
      <c r="I217" s="187">
        <v>0</v>
      </c>
      <c r="J217" s="187">
        <v>0</v>
      </c>
      <c r="K217" s="187">
        <v>0</v>
      </c>
      <c r="L217" s="187">
        <v>0</v>
      </c>
      <c r="M217" s="187">
        <v>0</v>
      </c>
      <c r="N217" s="187">
        <v>0</v>
      </c>
      <c r="O217" s="187">
        <v>0</v>
      </c>
      <c r="P217" s="187">
        <v>0</v>
      </c>
      <c r="Q217" s="187">
        <v>0</v>
      </c>
      <c r="R217" s="187">
        <v>0</v>
      </c>
      <c r="S217" s="187">
        <v>0</v>
      </c>
      <c r="T217" s="187">
        <v>0</v>
      </c>
      <c r="U217" s="187">
        <v>0</v>
      </c>
      <c r="V217" s="187">
        <v>0</v>
      </c>
      <c r="W217" s="187">
        <v>0</v>
      </c>
      <c r="X217" s="187">
        <v>0</v>
      </c>
      <c r="Y217" s="187">
        <v>0</v>
      </c>
      <c r="Z217" s="187">
        <v>0</v>
      </c>
      <c r="AA217" s="187">
        <v>0</v>
      </c>
      <c r="AB217" s="187">
        <v>0</v>
      </c>
      <c r="AC217" s="187">
        <v>0</v>
      </c>
      <c r="AD217" s="187">
        <v>0</v>
      </c>
      <c r="AE217" s="187">
        <v>0</v>
      </c>
      <c r="AF217" s="187">
        <v>0</v>
      </c>
      <c r="AG217" s="187">
        <v>0</v>
      </c>
      <c r="AH217" s="187">
        <v>0</v>
      </c>
      <c r="AI217" s="187">
        <v>0</v>
      </c>
      <c r="AJ217" s="187">
        <v>0</v>
      </c>
      <c r="AK217" s="187">
        <v>0</v>
      </c>
      <c r="AL217" s="187">
        <v>0</v>
      </c>
      <c r="AM217" s="187">
        <v>0</v>
      </c>
      <c r="AN217" s="187">
        <v>0</v>
      </c>
      <c r="AO217" s="187">
        <v>0</v>
      </c>
      <c r="AP217" s="187">
        <v>0</v>
      </c>
      <c r="AQ217" s="187">
        <v>0</v>
      </c>
      <c r="AR217" s="188">
        <v>0</v>
      </c>
      <c r="AS217" s="25"/>
      <c r="AT217" s="186">
        <v>213</v>
      </c>
      <c r="AU217" s="187">
        <f>CO217*POLICY!$K214</f>
        <v>0</v>
      </c>
      <c r="AV217" s="187">
        <f>CP217*POLICY!$K214</f>
        <v>0</v>
      </c>
      <c r="AW217" s="187">
        <f>CQ217*POLICY!$K214</f>
        <v>0</v>
      </c>
      <c r="AX217" s="187">
        <f>CR217*POLICY!$K214</f>
        <v>0</v>
      </c>
      <c r="AY217" s="187">
        <f>CS217*POLICY!$K214</f>
        <v>0</v>
      </c>
      <c r="AZ217" s="187">
        <f>CT217*POLICY!$K214</f>
        <v>0</v>
      </c>
      <c r="BA217" s="187">
        <f>CU217*POLICY!$K214</f>
        <v>0</v>
      </c>
      <c r="BB217" s="187">
        <f>CV217*POLICY!$K214</f>
        <v>0</v>
      </c>
      <c r="BC217" s="187">
        <f>CW217*POLICY!$K214</f>
        <v>0</v>
      </c>
      <c r="BD217" s="187">
        <f>CX217*POLICY!$K214</f>
        <v>0</v>
      </c>
      <c r="BE217" s="187">
        <f>CY217*POLICY!$K214</f>
        <v>0</v>
      </c>
      <c r="BF217" s="187">
        <f>CZ217*POLICY!$K214</f>
        <v>0</v>
      </c>
      <c r="BG217" s="187">
        <f>DA217*POLICY!$K214</f>
        <v>0</v>
      </c>
      <c r="BH217" s="187">
        <f>DB217*POLICY!$K214</f>
        <v>0</v>
      </c>
      <c r="BI217" s="187">
        <f>DC217*POLICY!$K214</f>
        <v>0</v>
      </c>
      <c r="BJ217" s="187">
        <f>DD217*POLICY!$K214</f>
        <v>0</v>
      </c>
      <c r="BK217" s="187">
        <f>DE217*POLICY!$K214</f>
        <v>0</v>
      </c>
      <c r="BL217" s="187">
        <f>DF217*POLICY!$K214</f>
        <v>0</v>
      </c>
      <c r="BM217" s="187">
        <f>DG217*POLICY!$K214</f>
        <v>0</v>
      </c>
      <c r="BN217" s="187">
        <f>DH217*POLICY!$K214</f>
        <v>0</v>
      </c>
      <c r="BO217" s="187">
        <f>DI217*POLICY!$K214</f>
        <v>0</v>
      </c>
      <c r="BP217" s="187">
        <f>DJ217*POLICY!$K214</f>
        <v>0</v>
      </c>
      <c r="BQ217" s="187">
        <f>DK217*POLICY!$K214</f>
        <v>0</v>
      </c>
      <c r="BR217" s="187">
        <f>DL217*POLICY!$K214</f>
        <v>0</v>
      </c>
      <c r="BS217" s="187">
        <f>DM217*POLICY!$K214</f>
        <v>0</v>
      </c>
      <c r="BT217" s="187">
        <f>DN217*POLICY!$K214</f>
        <v>0</v>
      </c>
      <c r="BU217" s="187">
        <f>DO217*POLICY!$K214</f>
        <v>0</v>
      </c>
      <c r="BV217" s="187">
        <f>DP217*POLICY!$K214</f>
        <v>0</v>
      </c>
      <c r="BW217" s="187">
        <f>DQ217*POLICY!$K214</f>
        <v>0</v>
      </c>
      <c r="BX217" s="187">
        <f>DR217*POLICY!$K214</f>
        <v>0</v>
      </c>
      <c r="BY217" s="187">
        <f>DS217*POLICY!$K214</f>
        <v>0</v>
      </c>
      <c r="BZ217" s="187">
        <f>DT217*POLICY!$K214</f>
        <v>0</v>
      </c>
      <c r="CA217" s="187">
        <f>DU217*POLICY!$K214</f>
        <v>0</v>
      </c>
      <c r="CB217" s="187">
        <f>DV217*POLICY!$K214</f>
        <v>0</v>
      </c>
      <c r="CC217" s="187">
        <f>DW217*POLICY!$K214</f>
        <v>0</v>
      </c>
      <c r="CD217" s="187">
        <f>DX217*POLICY!$K214</f>
        <v>0</v>
      </c>
      <c r="CE217" s="187">
        <f>DY217*POLICY!$K214</f>
        <v>0</v>
      </c>
      <c r="CF217" s="187">
        <f>DZ217*POLICY!$K214</f>
        <v>0</v>
      </c>
      <c r="CG217" s="187">
        <f>EA217*POLICY!$K214</f>
        <v>0</v>
      </c>
      <c r="CH217" s="187">
        <f>EB217*POLICY!$K214</f>
        <v>0</v>
      </c>
      <c r="CI217" s="188">
        <f>EC217*POLICY!$K214</f>
        <v>0</v>
      </c>
      <c r="CK217" s="42" t="s">
        <v>570</v>
      </c>
      <c r="CL217" s="64"/>
      <c r="CM217" s="64"/>
      <c r="CN217" s="23">
        <v>213</v>
      </c>
      <c r="CO217" s="255">
        <v>0</v>
      </c>
      <c r="CP217" s="255">
        <v>0</v>
      </c>
      <c r="CQ217" s="255">
        <v>0</v>
      </c>
      <c r="CR217" s="255">
        <v>0</v>
      </c>
      <c r="CS217" s="255">
        <v>0</v>
      </c>
      <c r="CT217" s="255">
        <v>0</v>
      </c>
      <c r="CU217" s="255">
        <v>0</v>
      </c>
      <c r="CV217" s="255">
        <v>0</v>
      </c>
      <c r="CW217" s="255">
        <v>0</v>
      </c>
      <c r="CX217" s="255">
        <v>0</v>
      </c>
      <c r="CY217" s="255">
        <v>0</v>
      </c>
      <c r="CZ217" s="255">
        <v>0</v>
      </c>
      <c r="DA217" s="255">
        <v>0</v>
      </c>
      <c r="DB217" s="255">
        <v>0</v>
      </c>
      <c r="DC217" s="255">
        <v>0</v>
      </c>
      <c r="DD217" s="255">
        <v>0</v>
      </c>
      <c r="DE217" s="255">
        <v>0</v>
      </c>
      <c r="DF217" s="255">
        <v>0</v>
      </c>
      <c r="DG217" s="255">
        <v>0</v>
      </c>
      <c r="DH217" s="255">
        <v>0</v>
      </c>
      <c r="DI217" s="255">
        <v>0</v>
      </c>
      <c r="DJ217" s="255">
        <v>0</v>
      </c>
      <c r="DK217" s="255">
        <v>0</v>
      </c>
      <c r="DL217" s="255">
        <v>0</v>
      </c>
      <c r="DM217" s="255">
        <v>0</v>
      </c>
      <c r="DN217" s="255">
        <v>0</v>
      </c>
      <c r="DO217" s="255">
        <v>0</v>
      </c>
      <c r="DP217" s="255">
        <v>0</v>
      </c>
      <c r="DQ217" s="255">
        <v>0</v>
      </c>
      <c r="DR217" s="255">
        <v>0</v>
      </c>
      <c r="DS217" s="255">
        <v>0</v>
      </c>
      <c r="DT217" s="255">
        <v>0</v>
      </c>
      <c r="DU217" s="255">
        <v>0</v>
      </c>
      <c r="DV217" s="255">
        <v>0</v>
      </c>
      <c r="DW217" s="255">
        <v>0</v>
      </c>
      <c r="DX217" s="255">
        <v>0</v>
      </c>
      <c r="DY217" s="255">
        <v>0</v>
      </c>
      <c r="DZ217" s="255">
        <v>0</v>
      </c>
      <c r="EA217" s="255">
        <v>0</v>
      </c>
      <c r="EB217" s="255">
        <v>0</v>
      </c>
      <c r="EC217" s="255">
        <v>0</v>
      </c>
    </row>
    <row r="218" spans="2:133" s="26" customFormat="1" x14ac:dyDescent="0.2">
      <c r="C218" s="23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2:133" s="26" customFormat="1" x14ac:dyDescent="0.2">
      <c r="C219" s="23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CI219" s="263"/>
    </row>
    <row r="220" spans="2:133" s="26" customFormat="1" x14ac:dyDescent="0.2"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CI220" s="25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R217"/>
  <sheetViews>
    <sheetView topLeftCell="A173" workbookViewId="0">
      <selection activeCell="B202" sqref="B202"/>
    </sheetView>
  </sheetViews>
  <sheetFormatPr defaultRowHeight="12.75" x14ac:dyDescent="0.2"/>
  <cols>
    <col min="3" max="3" width="11.7109375" style="44" customWidth="1"/>
    <col min="4" max="4" width="10.28515625" customWidth="1"/>
    <col min="5" max="5" width="8.5703125" style="40" customWidth="1"/>
    <col min="6" max="6" width="12.28515625" style="40" bestFit="1" customWidth="1"/>
    <col min="7" max="7" width="9.42578125" style="40" bestFit="1" customWidth="1"/>
    <col min="8" max="8" width="11" style="40" customWidth="1"/>
    <col min="9" max="9" width="15.7109375" customWidth="1"/>
    <col min="10" max="10" width="12.140625" customWidth="1"/>
    <col min="12" max="12" width="11.85546875" style="14" customWidth="1"/>
    <col min="13" max="13" width="12.28515625" style="26" customWidth="1"/>
    <col min="14" max="14" width="26.85546875" style="26" customWidth="1"/>
    <col min="15" max="15" width="11.28515625" style="26" customWidth="1"/>
    <col min="16" max="16" width="11.5703125" style="26" customWidth="1"/>
    <col min="18" max="22" width="9.140625" style="26"/>
    <col min="23" max="23" width="9.140625" style="14"/>
    <col min="24" max="24" width="18.140625" style="26" customWidth="1"/>
    <col min="25" max="41" width="9.140625" style="26"/>
    <col min="42" max="42" width="10.28515625" style="14" customWidth="1"/>
    <col min="43" max="122" width="9.140625" style="26"/>
  </cols>
  <sheetData>
    <row r="1" spans="3:42" x14ac:dyDescent="0.2">
      <c r="C1" s="42"/>
      <c r="D1" s="1" t="s">
        <v>96</v>
      </c>
      <c r="I1" s="42" t="s">
        <v>568</v>
      </c>
      <c r="L1" s="195" t="s">
        <v>529</v>
      </c>
      <c r="M1" s="196"/>
      <c r="AP1" s="145"/>
    </row>
    <row r="2" spans="3:42" x14ac:dyDescent="0.2">
      <c r="C2" s="42"/>
      <c r="F2" s="40" t="s">
        <v>121</v>
      </c>
      <c r="J2" s="91"/>
      <c r="L2" s="80" t="s">
        <v>295</v>
      </c>
    </row>
    <row r="3" spans="3:42" x14ac:dyDescent="0.2">
      <c r="C3" s="43" t="s">
        <v>34</v>
      </c>
      <c r="D3" s="3" t="s">
        <v>21</v>
      </c>
      <c r="E3" s="41" t="s">
        <v>113</v>
      </c>
      <c r="F3" s="41" t="s">
        <v>112</v>
      </c>
      <c r="G3" s="41" t="s">
        <v>110</v>
      </c>
      <c r="H3" s="41" t="s">
        <v>111</v>
      </c>
      <c r="I3" s="197" t="s">
        <v>294</v>
      </c>
      <c r="J3" s="192" t="s">
        <v>528</v>
      </c>
      <c r="L3" s="137" t="s">
        <v>296</v>
      </c>
      <c r="M3" s="79"/>
      <c r="N3" s="79"/>
      <c r="O3" s="79"/>
      <c r="P3" s="70"/>
      <c r="AP3" s="252"/>
    </row>
    <row r="4" spans="3:42" ht="14.25" customHeight="1" x14ac:dyDescent="0.2">
      <c r="C4" s="70">
        <v>1</v>
      </c>
      <c r="D4" s="82">
        <v>1</v>
      </c>
      <c r="E4" s="191">
        <v>1.495768616950784</v>
      </c>
      <c r="F4" s="191">
        <v>-999</v>
      </c>
      <c r="G4" s="191">
        <v>1.7799876795583047</v>
      </c>
      <c r="H4" s="191">
        <v>0.51300154011603838</v>
      </c>
      <c r="I4">
        <v>0.23017755547346749</v>
      </c>
      <c r="J4" s="191">
        <v>8.4461375937020643E-3</v>
      </c>
      <c r="L4" s="251">
        <f>VESSELS!L7*VARCOSTS!$O$6</f>
        <v>1.8743942295081968</v>
      </c>
      <c r="N4" s="27" t="s">
        <v>297</v>
      </c>
      <c r="O4" s="198">
        <v>176</v>
      </c>
      <c r="V4" s="27" t="s">
        <v>572</v>
      </c>
      <c r="W4" s="80" t="s">
        <v>571</v>
      </c>
      <c r="X4" s="27" t="s">
        <v>561</v>
      </c>
      <c r="Y4" s="27" t="s">
        <v>562</v>
      </c>
      <c r="AB4" s="41" t="s">
        <v>113</v>
      </c>
      <c r="AC4" s="41" t="s">
        <v>112</v>
      </c>
      <c r="AD4" s="41" t="s">
        <v>110</v>
      </c>
      <c r="AE4" s="41" t="s">
        <v>111</v>
      </c>
      <c r="AF4" s="197" t="s">
        <v>294</v>
      </c>
      <c r="AG4" s="192" t="s">
        <v>528</v>
      </c>
      <c r="AI4" s="41" t="s">
        <v>113</v>
      </c>
      <c r="AJ4" s="41" t="s">
        <v>112</v>
      </c>
      <c r="AK4" s="41" t="s">
        <v>110</v>
      </c>
      <c r="AL4" s="41" t="s">
        <v>111</v>
      </c>
      <c r="AM4" s="197" t="s">
        <v>294</v>
      </c>
      <c r="AN4" s="192" t="s">
        <v>528</v>
      </c>
    </row>
    <row r="5" spans="3:42" ht="15" x14ac:dyDescent="0.25">
      <c r="C5" s="70">
        <v>2</v>
      </c>
      <c r="D5" s="82">
        <v>2</v>
      </c>
      <c r="E5" s="191">
        <v>1.495768616950784</v>
      </c>
      <c r="F5" s="191">
        <v>-999</v>
      </c>
      <c r="G5" s="191">
        <v>1.7799876795583047</v>
      </c>
      <c r="H5" s="191">
        <v>0.51300154011603838</v>
      </c>
      <c r="I5">
        <v>0.23017755547346749</v>
      </c>
      <c r="J5" s="191">
        <v>8.4461375937020643E-3</v>
      </c>
      <c r="L5" s="251">
        <f>VESSELS!L8*VARCOSTS!$O$6</f>
        <v>1.8743942295081968</v>
      </c>
      <c r="N5" s="27" t="s">
        <v>298</v>
      </c>
      <c r="O5" s="199">
        <f>8*O4</f>
        <v>1408</v>
      </c>
      <c r="U5" s="22"/>
      <c r="V5" s="254">
        <v>1</v>
      </c>
      <c r="W5" s="14">
        <v>1</v>
      </c>
      <c r="X5" s="191">
        <v>2.6162755810251515</v>
      </c>
      <c r="Y5" s="244">
        <v>0.23017755547346749</v>
      </c>
      <c r="AB5" s="191">
        <v>1.495768616950784</v>
      </c>
      <c r="AC5" s="191">
        <v>-999</v>
      </c>
      <c r="AD5" s="191">
        <v>1.7799876795583047</v>
      </c>
      <c r="AE5" s="191">
        <v>0.51300154011603838</v>
      </c>
      <c r="AF5">
        <v>0.23017755547346749</v>
      </c>
      <c r="AG5" s="191">
        <v>8.4461375937020643E-3</v>
      </c>
      <c r="AI5" s="26">
        <f>AB5*1000</f>
        <v>1495.768616950784</v>
      </c>
      <c r="AJ5" s="26">
        <f>AC5</f>
        <v>-999</v>
      </c>
      <c r="AK5" s="26">
        <f>AD5*1000</f>
        <v>1779.9876795583048</v>
      </c>
      <c r="AL5" s="26">
        <f>AE5*1000</f>
        <v>513.00154011603843</v>
      </c>
      <c r="AM5" s="26">
        <f>AF5*1000</f>
        <v>230.17755547346749</v>
      </c>
      <c r="AN5" s="26">
        <f>AG5</f>
        <v>8.4461375937020643E-3</v>
      </c>
    </row>
    <row r="6" spans="3:42" ht="15" x14ac:dyDescent="0.25">
      <c r="C6" s="70">
        <v>2</v>
      </c>
      <c r="D6" s="82">
        <v>3</v>
      </c>
      <c r="E6" s="191">
        <v>1.495768616950784</v>
      </c>
      <c r="F6" s="191">
        <v>-999</v>
      </c>
      <c r="G6" s="191">
        <v>1.7799876795583047</v>
      </c>
      <c r="H6" s="191">
        <v>0.51300154011603838</v>
      </c>
      <c r="I6">
        <v>0.23017755547346749</v>
      </c>
      <c r="J6" s="191">
        <v>8.4461375937020643E-3</v>
      </c>
      <c r="L6" s="251">
        <f>VESSELS!L9*VARCOSTS!$O$6</f>
        <v>1.8743942295081968</v>
      </c>
      <c r="N6" s="27" t="s">
        <v>310</v>
      </c>
      <c r="O6" s="198">
        <f>O5/1000</f>
        <v>1.4079999999999999</v>
      </c>
      <c r="U6" s="22"/>
      <c r="V6" s="254">
        <v>2</v>
      </c>
      <c r="W6" s="14">
        <v>2</v>
      </c>
      <c r="X6" s="191">
        <v>2.6162755810251515</v>
      </c>
      <c r="Y6" s="244">
        <v>0.23017755547346749</v>
      </c>
      <c r="AB6" s="191">
        <v>1.495768616950784</v>
      </c>
      <c r="AC6" s="191">
        <v>-999</v>
      </c>
      <c r="AD6" s="191">
        <v>1.7799876795583047</v>
      </c>
      <c r="AE6" s="191">
        <v>0.51300154011603838</v>
      </c>
      <c r="AF6">
        <v>0.23017755547346749</v>
      </c>
      <c r="AG6" s="191">
        <v>8.4461375937020643E-3</v>
      </c>
      <c r="AI6" s="26">
        <f t="shared" ref="AI6:AI69" si="0">AB6*1000</f>
        <v>1495.768616950784</v>
      </c>
      <c r="AJ6" s="26">
        <f t="shared" ref="AJ6:AJ69" si="1">AC6</f>
        <v>-999</v>
      </c>
      <c r="AK6" s="26">
        <f t="shared" ref="AK6:AK69" si="2">AD6*1000</f>
        <v>1779.9876795583048</v>
      </c>
      <c r="AL6" s="26">
        <f t="shared" ref="AL6:AL69" si="3">AE6*1000</f>
        <v>513.00154011603843</v>
      </c>
      <c r="AM6" s="26">
        <f t="shared" ref="AM6:AM69" si="4">AF6*1000</f>
        <v>230.17755547346749</v>
      </c>
      <c r="AN6" s="26">
        <f t="shared" ref="AN6:AN69" si="5">AG6</f>
        <v>8.4461375937020643E-3</v>
      </c>
    </row>
    <row r="7" spans="3:42" ht="15" x14ac:dyDescent="0.25">
      <c r="C7" s="70">
        <v>2</v>
      </c>
      <c r="D7" s="82">
        <v>4</v>
      </c>
      <c r="E7" s="191">
        <v>1.495768616950784</v>
      </c>
      <c r="F7" s="191">
        <v>-999</v>
      </c>
      <c r="G7" s="191">
        <v>1.7799876795583047</v>
      </c>
      <c r="H7" s="191">
        <v>0.51300154011603838</v>
      </c>
      <c r="I7">
        <v>0.23017755547346749</v>
      </c>
      <c r="J7" s="191">
        <v>8.4461375937020643E-3</v>
      </c>
      <c r="L7" s="251">
        <f>VESSELS!L10*VARCOSTS!$O$6</f>
        <v>1.8743942295081968</v>
      </c>
      <c r="N7" s="27" t="s">
        <v>312</v>
      </c>
      <c r="O7" s="198">
        <f>O6*220</f>
        <v>309.76</v>
      </c>
      <c r="U7" s="22"/>
      <c r="V7" s="254">
        <v>2</v>
      </c>
      <c r="W7" s="14">
        <v>3</v>
      </c>
      <c r="X7" s="191">
        <v>2.6162755810251515</v>
      </c>
      <c r="Y7" s="244">
        <v>0.23017755547346749</v>
      </c>
      <c r="AB7" s="191">
        <v>1.495768616950784</v>
      </c>
      <c r="AC7" s="191">
        <v>-999</v>
      </c>
      <c r="AD7" s="191">
        <v>1.7799876795583047</v>
      </c>
      <c r="AE7" s="191">
        <v>0.51300154011603838</v>
      </c>
      <c r="AF7">
        <v>0.23017755547346749</v>
      </c>
      <c r="AG7" s="191">
        <v>8.4461375937020643E-3</v>
      </c>
      <c r="AI7" s="26">
        <f t="shared" si="0"/>
        <v>1495.768616950784</v>
      </c>
      <c r="AJ7" s="26">
        <f t="shared" si="1"/>
        <v>-999</v>
      </c>
      <c r="AK7" s="26">
        <f t="shared" si="2"/>
        <v>1779.9876795583048</v>
      </c>
      <c r="AL7" s="26">
        <f t="shared" si="3"/>
        <v>513.00154011603843</v>
      </c>
      <c r="AM7" s="26">
        <f t="shared" si="4"/>
        <v>230.17755547346749</v>
      </c>
      <c r="AN7" s="26">
        <f t="shared" si="5"/>
        <v>8.4461375937020643E-3</v>
      </c>
    </row>
    <row r="8" spans="3:42" ht="15" x14ac:dyDescent="0.25">
      <c r="C8" s="70">
        <v>2</v>
      </c>
      <c r="D8" s="82">
        <v>5</v>
      </c>
      <c r="E8" s="191">
        <v>1.495768616950784</v>
      </c>
      <c r="F8" s="191">
        <v>-999</v>
      </c>
      <c r="G8" s="191">
        <v>1.7799876795583047</v>
      </c>
      <c r="H8" s="191">
        <v>0.51300154011603838</v>
      </c>
      <c r="I8">
        <v>0.23017755547346749</v>
      </c>
      <c r="J8" s="191">
        <v>8.4461375937020643E-3</v>
      </c>
      <c r="L8" s="251">
        <f>VESSELS!L11*VARCOSTS!$O$6</f>
        <v>1.8743942295081968</v>
      </c>
      <c r="U8" s="22"/>
      <c r="V8" s="254">
        <v>2</v>
      </c>
      <c r="W8" s="14">
        <v>4</v>
      </c>
      <c r="X8" s="191">
        <v>2.6162755810251515</v>
      </c>
      <c r="Y8" s="244">
        <v>0.23017755547346749</v>
      </c>
      <c r="AB8" s="191">
        <v>1.495768616950784</v>
      </c>
      <c r="AC8" s="191">
        <v>-999</v>
      </c>
      <c r="AD8" s="191">
        <v>1.7799876795583047</v>
      </c>
      <c r="AE8" s="191">
        <v>0.51300154011603838</v>
      </c>
      <c r="AF8">
        <v>0.23017755547346749</v>
      </c>
      <c r="AG8" s="191">
        <v>8.4461375937020643E-3</v>
      </c>
      <c r="AI8" s="26">
        <f t="shared" si="0"/>
        <v>1495.768616950784</v>
      </c>
      <c r="AJ8" s="26">
        <f t="shared" si="1"/>
        <v>-999</v>
      </c>
      <c r="AK8" s="26">
        <f t="shared" si="2"/>
        <v>1779.9876795583048</v>
      </c>
      <c r="AL8" s="26">
        <f t="shared" si="3"/>
        <v>513.00154011603843</v>
      </c>
      <c r="AM8" s="26">
        <f t="shared" si="4"/>
        <v>230.17755547346749</v>
      </c>
      <c r="AN8" s="26">
        <f t="shared" si="5"/>
        <v>8.4461375937020643E-3</v>
      </c>
    </row>
    <row r="9" spans="3:42" ht="15" x14ac:dyDescent="0.25">
      <c r="C9" s="70">
        <v>2</v>
      </c>
      <c r="D9" s="82">
        <v>6</v>
      </c>
      <c r="E9" s="191">
        <v>1.495768616950784</v>
      </c>
      <c r="F9" s="191">
        <v>-999</v>
      </c>
      <c r="G9" s="191">
        <v>1.7799876795583047</v>
      </c>
      <c r="H9" s="191">
        <v>0.51300154011603838</v>
      </c>
      <c r="I9">
        <v>0.23017755547346749</v>
      </c>
      <c r="J9" s="191">
        <v>8.4461375937020643E-3</v>
      </c>
      <c r="L9" s="251">
        <f>VESSELS!L12*VARCOSTS!$O$6</f>
        <v>1.8743942295081968</v>
      </c>
      <c r="U9" s="22"/>
      <c r="V9" s="254">
        <v>2</v>
      </c>
      <c r="W9" s="14">
        <v>5</v>
      </c>
      <c r="X9" s="191">
        <v>2.6162755810251515</v>
      </c>
      <c r="Y9" s="244">
        <v>0.23017755547346749</v>
      </c>
      <c r="AB9" s="191">
        <v>1.495768616950784</v>
      </c>
      <c r="AC9" s="191">
        <v>-999</v>
      </c>
      <c r="AD9" s="191">
        <v>1.7799876795583047</v>
      </c>
      <c r="AE9" s="191">
        <v>0.51300154011603838</v>
      </c>
      <c r="AF9">
        <v>0.23017755547346749</v>
      </c>
      <c r="AG9" s="191">
        <v>8.4461375937020643E-3</v>
      </c>
      <c r="AI9" s="26">
        <f t="shared" si="0"/>
        <v>1495.768616950784</v>
      </c>
      <c r="AJ9" s="26">
        <f t="shared" si="1"/>
        <v>-999</v>
      </c>
      <c r="AK9" s="26">
        <f t="shared" si="2"/>
        <v>1779.9876795583048</v>
      </c>
      <c r="AL9" s="26">
        <f t="shared" si="3"/>
        <v>513.00154011603843</v>
      </c>
      <c r="AM9" s="26">
        <f t="shared" si="4"/>
        <v>230.17755547346749</v>
      </c>
      <c r="AN9" s="26">
        <f t="shared" si="5"/>
        <v>8.4461375937020643E-3</v>
      </c>
    </row>
    <row r="10" spans="3:42" ht="15" x14ac:dyDescent="0.25">
      <c r="C10" s="70">
        <v>2</v>
      </c>
      <c r="D10" s="82">
        <v>7</v>
      </c>
      <c r="E10" s="191">
        <v>1.495768616950784</v>
      </c>
      <c r="F10" s="191">
        <v>-999</v>
      </c>
      <c r="G10" s="191">
        <v>1.7799876795583047</v>
      </c>
      <c r="H10" s="191">
        <v>0.51300154011603838</v>
      </c>
      <c r="I10">
        <v>0.23017755547346749</v>
      </c>
      <c r="J10" s="191">
        <v>8.4461375937020643E-3</v>
      </c>
      <c r="L10" s="251">
        <f>VESSELS!L13*VARCOSTS!$O$6</f>
        <v>1.8743942295081968</v>
      </c>
      <c r="N10" s="129"/>
      <c r="U10" s="22"/>
      <c r="V10" s="254">
        <v>2</v>
      </c>
      <c r="W10" s="14">
        <v>6</v>
      </c>
      <c r="X10" s="191">
        <v>2.6162755810251515</v>
      </c>
      <c r="Y10" s="244">
        <v>0.23017755547346749</v>
      </c>
      <c r="AB10" s="191">
        <v>1.495768616950784</v>
      </c>
      <c r="AC10" s="191">
        <v>-999</v>
      </c>
      <c r="AD10" s="191">
        <v>1.7799876795583047</v>
      </c>
      <c r="AE10" s="191">
        <v>0.51300154011603838</v>
      </c>
      <c r="AF10">
        <v>0.23017755547346749</v>
      </c>
      <c r="AG10" s="191">
        <v>8.4461375937020643E-3</v>
      </c>
      <c r="AI10" s="26">
        <f t="shared" si="0"/>
        <v>1495.768616950784</v>
      </c>
      <c r="AJ10" s="26">
        <f t="shared" si="1"/>
        <v>-999</v>
      </c>
      <c r="AK10" s="26">
        <f t="shared" si="2"/>
        <v>1779.9876795583048</v>
      </c>
      <c r="AL10" s="26">
        <f t="shared" si="3"/>
        <v>513.00154011603843</v>
      </c>
      <c r="AM10" s="26">
        <f t="shared" si="4"/>
        <v>230.17755547346749</v>
      </c>
      <c r="AN10" s="26">
        <f t="shared" si="5"/>
        <v>8.4461375937020643E-3</v>
      </c>
    </row>
    <row r="11" spans="3:42" ht="15" x14ac:dyDescent="0.25">
      <c r="C11" s="70">
        <v>2</v>
      </c>
      <c r="D11" s="82">
        <v>8</v>
      </c>
      <c r="E11" s="191">
        <v>1.495768616950784</v>
      </c>
      <c r="F11" s="191">
        <v>-999</v>
      </c>
      <c r="G11" s="191">
        <v>1.7799876795583047</v>
      </c>
      <c r="H11" s="191">
        <v>0.51300154011603838</v>
      </c>
      <c r="I11">
        <v>0.23017755547346749</v>
      </c>
      <c r="J11" s="191">
        <v>8.4461375937020643E-3</v>
      </c>
      <c r="L11" s="251">
        <f>VESSELS!L14*VARCOSTS!$O$6</f>
        <v>1.8743942295081968</v>
      </c>
      <c r="U11" s="22"/>
      <c r="V11" s="254">
        <v>2</v>
      </c>
      <c r="W11" s="14">
        <v>7</v>
      </c>
      <c r="X11" s="191">
        <v>2.6162755810251515</v>
      </c>
      <c r="Y11" s="244">
        <v>0.23017755547346749</v>
      </c>
      <c r="AB11" s="191">
        <v>1.495768616950784</v>
      </c>
      <c r="AC11" s="191">
        <v>-999</v>
      </c>
      <c r="AD11" s="191">
        <v>1.7799876795583047</v>
      </c>
      <c r="AE11" s="191">
        <v>0.51300154011603838</v>
      </c>
      <c r="AF11">
        <v>0.23017755547346749</v>
      </c>
      <c r="AG11" s="191">
        <v>8.4461375937020643E-3</v>
      </c>
      <c r="AI11" s="26">
        <f t="shared" si="0"/>
        <v>1495.768616950784</v>
      </c>
      <c r="AJ11" s="26">
        <f t="shared" si="1"/>
        <v>-999</v>
      </c>
      <c r="AK11" s="26">
        <f t="shared" si="2"/>
        <v>1779.9876795583048</v>
      </c>
      <c r="AL11" s="26">
        <f t="shared" si="3"/>
        <v>513.00154011603843</v>
      </c>
      <c r="AM11" s="26">
        <f t="shared" si="4"/>
        <v>230.17755547346749</v>
      </c>
      <c r="AN11" s="26">
        <f t="shared" si="5"/>
        <v>8.4461375937020643E-3</v>
      </c>
    </row>
    <row r="12" spans="3:42" ht="15" x14ac:dyDescent="0.25">
      <c r="C12" s="70">
        <v>3</v>
      </c>
      <c r="D12" s="82">
        <v>9</v>
      </c>
      <c r="E12" s="191">
        <v>2.1998209457062794</v>
      </c>
      <c r="F12" s="191">
        <v>-999</v>
      </c>
      <c r="G12" s="191">
        <v>2.2683694150875979</v>
      </c>
      <c r="H12" s="191">
        <v>1.2819142830056283</v>
      </c>
      <c r="I12">
        <v>2.6062436651270451</v>
      </c>
      <c r="J12" s="191">
        <v>1.5641937080625088E-2</v>
      </c>
      <c r="L12" s="251">
        <f>VESSELS!L15*VARCOSTS!$O$6</f>
        <v>1.8743942295081968</v>
      </c>
      <c r="U12" s="22"/>
      <c r="V12" s="254">
        <v>2</v>
      </c>
      <c r="W12" s="14">
        <v>8</v>
      </c>
      <c r="X12" s="191">
        <v>2.6162755810251515</v>
      </c>
      <c r="Y12" s="244">
        <v>0.23017755547346749</v>
      </c>
      <c r="AB12" s="191">
        <v>1.495768616950784</v>
      </c>
      <c r="AC12" s="191">
        <v>-999</v>
      </c>
      <c r="AD12" s="191">
        <v>1.7799876795583047</v>
      </c>
      <c r="AE12" s="191">
        <v>0.51300154011603838</v>
      </c>
      <c r="AF12">
        <v>0.23017755547346749</v>
      </c>
      <c r="AG12" s="191">
        <v>8.4461375937020643E-3</v>
      </c>
      <c r="AI12" s="26">
        <f t="shared" si="0"/>
        <v>1495.768616950784</v>
      </c>
      <c r="AJ12" s="26">
        <f t="shared" si="1"/>
        <v>-999</v>
      </c>
      <c r="AK12" s="26">
        <f t="shared" si="2"/>
        <v>1779.9876795583048</v>
      </c>
      <c r="AL12" s="26">
        <f t="shared" si="3"/>
        <v>513.00154011603843</v>
      </c>
      <c r="AM12" s="26">
        <f t="shared" si="4"/>
        <v>230.17755547346749</v>
      </c>
      <c r="AN12" s="26">
        <f t="shared" si="5"/>
        <v>8.4461375937020643E-3</v>
      </c>
    </row>
    <row r="13" spans="3:42" ht="15" x14ac:dyDescent="0.25">
      <c r="C13" s="70">
        <v>3</v>
      </c>
      <c r="D13" s="82">
        <v>10</v>
      </c>
      <c r="E13" s="191">
        <v>2.1998209457062794</v>
      </c>
      <c r="F13" s="191">
        <v>-999</v>
      </c>
      <c r="G13" s="191">
        <v>2.2683694150875979</v>
      </c>
      <c r="H13" s="191">
        <v>1.2819142830056283</v>
      </c>
      <c r="I13">
        <v>2.6062436651270451</v>
      </c>
      <c r="J13" s="191">
        <v>1.5641937080625088E-2</v>
      </c>
      <c r="L13" s="251">
        <f>VESSELS!L16*VARCOSTS!$O$6</f>
        <v>1.8743942295081968</v>
      </c>
      <c r="U13" s="22"/>
      <c r="V13" s="254">
        <v>3</v>
      </c>
      <c r="W13" s="14">
        <v>9</v>
      </c>
      <c r="X13" s="191">
        <v>4.8452464300944271</v>
      </c>
      <c r="Y13" s="244">
        <v>2.6062436651270451</v>
      </c>
      <c r="AB13" s="191">
        <v>2.1998209457062794</v>
      </c>
      <c r="AC13" s="191">
        <v>-999</v>
      </c>
      <c r="AD13" s="191">
        <v>2.2683694150875979</v>
      </c>
      <c r="AE13" s="191">
        <v>1.2819142830056283</v>
      </c>
      <c r="AF13">
        <v>2.6062436651270451</v>
      </c>
      <c r="AG13" s="191">
        <v>1.5641937080625088E-2</v>
      </c>
      <c r="AI13" s="26">
        <f t="shared" si="0"/>
        <v>2199.8209457062794</v>
      </c>
      <c r="AJ13" s="26">
        <f t="shared" si="1"/>
        <v>-999</v>
      </c>
      <c r="AK13" s="26">
        <f t="shared" si="2"/>
        <v>2268.3694150875981</v>
      </c>
      <c r="AL13" s="26">
        <f t="shared" si="3"/>
        <v>1281.9142830056282</v>
      </c>
      <c r="AM13" s="26">
        <f t="shared" si="4"/>
        <v>2606.243665127045</v>
      </c>
      <c r="AN13" s="26">
        <f t="shared" si="5"/>
        <v>1.5641937080625088E-2</v>
      </c>
    </row>
    <row r="14" spans="3:42" ht="15" x14ac:dyDescent="0.25">
      <c r="C14" s="70">
        <v>3</v>
      </c>
      <c r="D14" s="82">
        <v>11</v>
      </c>
      <c r="E14" s="191">
        <v>2.1998209457062794</v>
      </c>
      <c r="F14" s="191">
        <v>-999</v>
      </c>
      <c r="G14" s="191">
        <v>2.2683694150875979</v>
      </c>
      <c r="H14" s="191">
        <v>1.2819142830056283</v>
      </c>
      <c r="I14">
        <v>2.6062436651270451</v>
      </c>
      <c r="J14" s="191">
        <v>1.5641937080625088E-2</v>
      </c>
      <c r="L14" s="251">
        <f>VESSELS!L17*VARCOSTS!$O$6</f>
        <v>1.8743942295081968</v>
      </c>
      <c r="U14" s="22"/>
      <c r="V14" s="254">
        <v>3</v>
      </c>
      <c r="W14" s="14">
        <v>10</v>
      </c>
      <c r="X14" s="191">
        <v>4.8452464300944271</v>
      </c>
      <c r="Y14" s="244">
        <v>2.6062436651270451</v>
      </c>
      <c r="AB14" s="191">
        <v>2.1998209457062794</v>
      </c>
      <c r="AC14" s="191">
        <v>-999</v>
      </c>
      <c r="AD14" s="191">
        <v>2.2683694150875979</v>
      </c>
      <c r="AE14" s="191">
        <v>1.2819142830056283</v>
      </c>
      <c r="AF14">
        <v>2.6062436651270451</v>
      </c>
      <c r="AG14" s="191">
        <v>1.5641937080625088E-2</v>
      </c>
      <c r="AI14" s="26">
        <f t="shared" si="0"/>
        <v>2199.8209457062794</v>
      </c>
      <c r="AJ14" s="26">
        <f t="shared" si="1"/>
        <v>-999</v>
      </c>
      <c r="AK14" s="26">
        <f t="shared" si="2"/>
        <v>2268.3694150875981</v>
      </c>
      <c r="AL14" s="26">
        <f t="shared" si="3"/>
        <v>1281.9142830056282</v>
      </c>
      <c r="AM14" s="26">
        <f t="shared" si="4"/>
        <v>2606.243665127045</v>
      </c>
      <c r="AN14" s="26">
        <f t="shared" si="5"/>
        <v>1.5641937080625088E-2</v>
      </c>
    </row>
    <row r="15" spans="3:42" ht="15" x14ac:dyDescent="0.25">
      <c r="C15" s="70">
        <v>3</v>
      </c>
      <c r="D15" s="82">
        <v>12</v>
      </c>
      <c r="E15" s="191">
        <v>2.1998209457062794</v>
      </c>
      <c r="F15" s="191">
        <v>-999</v>
      </c>
      <c r="G15" s="191">
        <v>2.2683694150875979</v>
      </c>
      <c r="H15" s="191">
        <v>1.2819142830056283</v>
      </c>
      <c r="I15">
        <v>2.6062436651270451</v>
      </c>
      <c r="J15" s="191">
        <v>1.5641937080625088E-2</v>
      </c>
      <c r="L15" s="251">
        <f>VESSELS!L18*VARCOSTS!$O$6</f>
        <v>1.8743942295081968</v>
      </c>
      <c r="U15" s="22"/>
      <c r="V15" s="254">
        <v>3</v>
      </c>
      <c r="W15" s="14">
        <v>11</v>
      </c>
      <c r="X15" s="191">
        <v>4.8452464300944271</v>
      </c>
      <c r="Y15" s="244">
        <v>2.6062436651270451</v>
      </c>
      <c r="AB15" s="191">
        <v>2.1998209457062794</v>
      </c>
      <c r="AC15" s="191">
        <v>-999</v>
      </c>
      <c r="AD15" s="191">
        <v>2.2683694150875979</v>
      </c>
      <c r="AE15" s="191">
        <v>1.2819142830056283</v>
      </c>
      <c r="AF15">
        <v>2.6062436651270451</v>
      </c>
      <c r="AG15" s="191">
        <v>1.5641937080625088E-2</v>
      </c>
      <c r="AI15" s="26">
        <f t="shared" si="0"/>
        <v>2199.8209457062794</v>
      </c>
      <c r="AJ15" s="26">
        <f t="shared" si="1"/>
        <v>-999</v>
      </c>
      <c r="AK15" s="26">
        <f t="shared" si="2"/>
        <v>2268.3694150875981</v>
      </c>
      <c r="AL15" s="26">
        <f t="shared" si="3"/>
        <v>1281.9142830056282</v>
      </c>
      <c r="AM15" s="26">
        <f t="shared" si="4"/>
        <v>2606.243665127045</v>
      </c>
      <c r="AN15" s="26">
        <f t="shared" si="5"/>
        <v>1.5641937080625088E-2</v>
      </c>
    </row>
    <row r="16" spans="3:42" ht="15" x14ac:dyDescent="0.25">
      <c r="C16" s="70">
        <v>3</v>
      </c>
      <c r="D16" s="82">
        <v>13</v>
      </c>
      <c r="E16" s="191">
        <v>2.1998209457062794</v>
      </c>
      <c r="F16" s="191">
        <v>-999</v>
      </c>
      <c r="G16" s="191">
        <v>2.2683694150875979</v>
      </c>
      <c r="H16" s="191">
        <v>1.2819142830056283</v>
      </c>
      <c r="I16">
        <v>2.6062436651270451</v>
      </c>
      <c r="J16" s="191">
        <v>1.5641937080625088E-2</v>
      </c>
      <c r="L16" s="251">
        <f>VESSELS!L19*VARCOSTS!$O$6</f>
        <v>1.8743942295081968</v>
      </c>
      <c r="N16" s="192" t="s">
        <v>113</v>
      </c>
      <c r="O16" s="192" t="s">
        <v>112</v>
      </c>
      <c r="P16" s="192" t="s">
        <v>110</v>
      </c>
      <c r="Q16" s="192" t="s">
        <v>111</v>
      </c>
      <c r="U16" s="22"/>
      <c r="V16" s="254">
        <v>3</v>
      </c>
      <c r="W16" s="14">
        <v>12</v>
      </c>
      <c r="X16" s="191">
        <v>4.8452464300944271</v>
      </c>
      <c r="Y16" s="244">
        <v>2.6062436651270451</v>
      </c>
      <c r="AB16" s="191">
        <v>2.1998209457062794</v>
      </c>
      <c r="AC16" s="191">
        <v>-999</v>
      </c>
      <c r="AD16" s="191">
        <v>2.2683694150875979</v>
      </c>
      <c r="AE16" s="191">
        <v>1.2819142830056283</v>
      </c>
      <c r="AF16">
        <v>2.6062436651270451</v>
      </c>
      <c r="AG16" s="191">
        <v>1.5641937080625088E-2</v>
      </c>
      <c r="AI16" s="26">
        <f t="shared" si="0"/>
        <v>2199.8209457062794</v>
      </c>
      <c r="AJ16" s="26">
        <f t="shared" si="1"/>
        <v>-999</v>
      </c>
      <c r="AK16" s="26">
        <f t="shared" si="2"/>
        <v>2268.3694150875981</v>
      </c>
      <c r="AL16" s="26">
        <f t="shared" si="3"/>
        <v>1281.9142830056282</v>
      </c>
      <c r="AM16" s="26">
        <f t="shared" si="4"/>
        <v>2606.243665127045</v>
      </c>
      <c r="AN16" s="26">
        <f t="shared" si="5"/>
        <v>1.5641937080625088E-2</v>
      </c>
    </row>
    <row r="17" spans="3:40" ht="15" x14ac:dyDescent="0.25">
      <c r="C17" s="70">
        <v>3</v>
      </c>
      <c r="D17" s="82">
        <v>14</v>
      </c>
      <c r="E17" s="191">
        <v>2.1998209457062794</v>
      </c>
      <c r="F17" s="191">
        <v>-999</v>
      </c>
      <c r="G17" s="191">
        <v>2.2683694150875979</v>
      </c>
      <c r="H17" s="191">
        <v>1.2819142830056283</v>
      </c>
      <c r="I17">
        <v>2.6062436651270451</v>
      </c>
      <c r="J17" s="191">
        <v>1.5641937080625088E-2</v>
      </c>
      <c r="L17" s="251">
        <f>VESSELS!L20*VARCOSTS!$O$6</f>
        <v>1.8743942295081968</v>
      </c>
      <c r="U17" s="22"/>
      <c r="V17" s="254">
        <v>3</v>
      </c>
      <c r="W17" s="14">
        <v>13</v>
      </c>
      <c r="X17" s="191">
        <v>4.8452464300944271</v>
      </c>
      <c r="Y17" s="244">
        <v>2.6062436651270451</v>
      </c>
      <c r="AB17" s="191">
        <v>2.1998209457062794</v>
      </c>
      <c r="AC17" s="191">
        <v>-999</v>
      </c>
      <c r="AD17" s="191">
        <v>2.2683694150875979</v>
      </c>
      <c r="AE17" s="191">
        <v>1.2819142830056283</v>
      </c>
      <c r="AF17">
        <v>2.6062436651270451</v>
      </c>
      <c r="AG17" s="191">
        <v>1.5641937080625088E-2</v>
      </c>
      <c r="AI17" s="26">
        <f t="shared" si="0"/>
        <v>2199.8209457062794</v>
      </c>
      <c r="AJ17" s="26">
        <f t="shared" si="1"/>
        <v>-999</v>
      </c>
      <c r="AK17" s="26">
        <f t="shared" si="2"/>
        <v>2268.3694150875981</v>
      </c>
      <c r="AL17" s="26">
        <f t="shared" si="3"/>
        <v>1281.9142830056282</v>
      </c>
      <c r="AM17" s="26">
        <f t="shared" si="4"/>
        <v>2606.243665127045</v>
      </c>
      <c r="AN17" s="26">
        <f t="shared" si="5"/>
        <v>1.5641937080625088E-2</v>
      </c>
    </row>
    <row r="18" spans="3:40" ht="15" x14ac:dyDescent="0.25">
      <c r="C18" s="70">
        <v>3</v>
      </c>
      <c r="D18" s="82">
        <v>15</v>
      </c>
      <c r="E18" s="191">
        <v>2.1998209457062794</v>
      </c>
      <c r="F18" s="191">
        <v>-999</v>
      </c>
      <c r="G18" s="191">
        <v>2.2683694150875979</v>
      </c>
      <c r="H18" s="191">
        <v>1.2819142830056283</v>
      </c>
      <c r="I18">
        <v>2.6062436651270451</v>
      </c>
      <c r="J18" s="191">
        <v>1.5641937080625088E-2</v>
      </c>
      <c r="L18" s="251">
        <f>VESSELS!L21*VARCOSTS!$O$6</f>
        <v>1.8743942295081968</v>
      </c>
      <c r="U18" s="22"/>
      <c r="V18" s="254">
        <v>3</v>
      </c>
      <c r="W18" s="14">
        <v>14</v>
      </c>
      <c r="X18" s="191">
        <v>4.8452464300944271</v>
      </c>
      <c r="Y18" s="244">
        <v>2.6062436651270451</v>
      </c>
      <c r="AB18" s="191">
        <v>2.1998209457062794</v>
      </c>
      <c r="AC18" s="191">
        <v>-999</v>
      </c>
      <c r="AD18" s="191">
        <v>2.2683694150875979</v>
      </c>
      <c r="AE18" s="191">
        <v>1.2819142830056283</v>
      </c>
      <c r="AF18">
        <v>2.6062436651270451</v>
      </c>
      <c r="AG18" s="191">
        <v>1.5641937080625088E-2</v>
      </c>
      <c r="AI18" s="26">
        <f t="shared" si="0"/>
        <v>2199.8209457062794</v>
      </c>
      <c r="AJ18" s="26">
        <f t="shared" si="1"/>
        <v>-999</v>
      </c>
      <c r="AK18" s="26">
        <f t="shared" si="2"/>
        <v>2268.3694150875981</v>
      </c>
      <c r="AL18" s="26">
        <f t="shared" si="3"/>
        <v>1281.9142830056282</v>
      </c>
      <c r="AM18" s="26">
        <f t="shared" si="4"/>
        <v>2606.243665127045</v>
      </c>
      <c r="AN18" s="26">
        <f t="shared" si="5"/>
        <v>1.5641937080625088E-2</v>
      </c>
    </row>
    <row r="19" spans="3:40" ht="15" x14ac:dyDescent="0.25">
      <c r="C19" s="70">
        <v>3</v>
      </c>
      <c r="D19" s="82">
        <v>16</v>
      </c>
      <c r="E19" s="191">
        <v>2.1998209457062794</v>
      </c>
      <c r="F19" s="191">
        <v>-999</v>
      </c>
      <c r="G19" s="191">
        <v>2.2683694150875979</v>
      </c>
      <c r="H19" s="191">
        <v>1.2819142830056283</v>
      </c>
      <c r="I19">
        <v>2.6062436651270451</v>
      </c>
      <c r="J19" s="191">
        <v>1.5641937080625088E-2</v>
      </c>
      <c r="L19" s="251">
        <f>VESSELS!L22*VARCOSTS!$O$6</f>
        <v>1.8743942295081968</v>
      </c>
      <c r="U19" s="22"/>
      <c r="V19" s="254">
        <v>3</v>
      </c>
      <c r="W19" s="14">
        <v>15</v>
      </c>
      <c r="X19" s="191">
        <v>4.8452464300944271</v>
      </c>
      <c r="Y19" s="244">
        <v>2.6062436651270451</v>
      </c>
      <c r="AB19" s="191">
        <v>2.1998209457062794</v>
      </c>
      <c r="AC19" s="191">
        <v>-999</v>
      </c>
      <c r="AD19" s="191">
        <v>2.2683694150875979</v>
      </c>
      <c r="AE19" s="191">
        <v>1.2819142830056283</v>
      </c>
      <c r="AF19">
        <v>2.6062436651270451</v>
      </c>
      <c r="AG19" s="191">
        <v>1.5641937080625088E-2</v>
      </c>
      <c r="AI19" s="26">
        <f t="shared" si="0"/>
        <v>2199.8209457062794</v>
      </c>
      <c r="AJ19" s="26">
        <f t="shared" si="1"/>
        <v>-999</v>
      </c>
      <c r="AK19" s="26">
        <f t="shared" si="2"/>
        <v>2268.3694150875981</v>
      </c>
      <c r="AL19" s="26">
        <f t="shared" si="3"/>
        <v>1281.9142830056282</v>
      </c>
      <c r="AM19" s="26">
        <f t="shared" si="4"/>
        <v>2606.243665127045</v>
      </c>
      <c r="AN19" s="26">
        <f t="shared" si="5"/>
        <v>1.5641937080625088E-2</v>
      </c>
    </row>
    <row r="20" spans="3:40" ht="15" x14ac:dyDescent="0.25">
      <c r="C20" s="42">
        <v>3</v>
      </c>
      <c r="D20" s="82">
        <v>17</v>
      </c>
      <c r="E20" s="191">
        <v>2.1998209457062794</v>
      </c>
      <c r="F20" s="191">
        <v>-999</v>
      </c>
      <c r="G20" s="191">
        <v>2.2683694150875979</v>
      </c>
      <c r="H20" s="191">
        <v>1.2819142830056283</v>
      </c>
      <c r="I20">
        <v>2.6062436651270451</v>
      </c>
      <c r="J20" s="191">
        <v>1.5641937080625088E-2</v>
      </c>
      <c r="L20" s="251">
        <f>VESSELS!L23*VARCOSTS!$O$6</f>
        <v>1.8743942295081968</v>
      </c>
      <c r="U20" s="22"/>
      <c r="V20" s="254">
        <v>3</v>
      </c>
      <c r="W20" s="14">
        <v>16</v>
      </c>
      <c r="X20" s="191">
        <v>4.8452464300944271</v>
      </c>
      <c r="Y20" s="244">
        <v>2.6062436651270451</v>
      </c>
      <c r="AB20" s="191">
        <v>2.1998209457062794</v>
      </c>
      <c r="AC20" s="191">
        <v>-999</v>
      </c>
      <c r="AD20" s="191">
        <v>2.2683694150875979</v>
      </c>
      <c r="AE20" s="191">
        <v>1.2819142830056283</v>
      </c>
      <c r="AF20">
        <v>2.6062436651270451</v>
      </c>
      <c r="AG20" s="191">
        <v>1.5641937080625088E-2</v>
      </c>
      <c r="AI20" s="26">
        <f t="shared" si="0"/>
        <v>2199.8209457062794</v>
      </c>
      <c r="AJ20" s="26">
        <f t="shared" si="1"/>
        <v>-999</v>
      </c>
      <c r="AK20" s="26">
        <f t="shared" si="2"/>
        <v>2268.3694150875981</v>
      </c>
      <c r="AL20" s="26">
        <f t="shared" si="3"/>
        <v>1281.9142830056282</v>
      </c>
      <c r="AM20" s="26">
        <f t="shared" si="4"/>
        <v>2606.243665127045</v>
      </c>
      <c r="AN20" s="26">
        <f t="shared" si="5"/>
        <v>1.5641937080625088E-2</v>
      </c>
    </row>
    <row r="21" spans="3:40" ht="15" x14ac:dyDescent="0.25">
      <c r="C21" s="70">
        <v>3</v>
      </c>
      <c r="D21" s="82">
        <v>18</v>
      </c>
      <c r="E21" s="191">
        <v>2.1998209457062794</v>
      </c>
      <c r="F21" s="191">
        <v>-999</v>
      </c>
      <c r="G21" s="191">
        <v>2.2683694150875979</v>
      </c>
      <c r="H21" s="191">
        <v>1.2819142830056283</v>
      </c>
      <c r="I21">
        <v>2.6062436651270451</v>
      </c>
      <c r="J21" s="191">
        <v>1.5641937080625088E-2</v>
      </c>
      <c r="L21" s="251">
        <f>VESSELS!L24*VARCOSTS!$O$6</f>
        <v>1.8743942295081968</v>
      </c>
      <c r="U21" s="22"/>
      <c r="V21" s="80">
        <v>3</v>
      </c>
      <c r="W21" s="14">
        <v>17</v>
      </c>
      <c r="X21" s="191">
        <v>4.8452464300944271</v>
      </c>
      <c r="Y21" s="244">
        <v>2.6062436651270451</v>
      </c>
      <c r="AB21" s="191">
        <v>2.1998209457062794</v>
      </c>
      <c r="AC21" s="191">
        <v>-999</v>
      </c>
      <c r="AD21" s="191">
        <v>2.2683694150875979</v>
      </c>
      <c r="AE21" s="191">
        <v>1.2819142830056283</v>
      </c>
      <c r="AF21">
        <v>2.6062436651270451</v>
      </c>
      <c r="AG21" s="191">
        <v>1.5641937080625088E-2</v>
      </c>
      <c r="AI21" s="26">
        <f t="shared" si="0"/>
        <v>2199.8209457062794</v>
      </c>
      <c r="AJ21" s="26">
        <f t="shared" si="1"/>
        <v>-999</v>
      </c>
      <c r="AK21" s="26">
        <f t="shared" si="2"/>
        <v>2268.3694150875981</v>
      </c>
      <c r="AL21" s="26">
        <f t="shared" si="3"/>
        <v>1281.9142830056282</v>
      </c>
      <c r="AM21" s="26">
        <f t="shared" si="4"/>
        <v>2606.243665127045</v>
      </c>
      <c r="AN21" s="26">
        <f t="shared" si="5"/>
        <v>1.5641937080625088E-2</v>
      </c>
    </row>
    <row r="22" spans="3:40" ht="15" x14ac:dyDescent="0.25">
      <c r="C22" s="70">
        <v>4</v>
      </c>
      <c r="D22" s="82">
        <v>19</v>
      </c>
      <c r="E22" s="191">
        <v>3.1667795588281198</v>
      </c>
      <c r="F22" s="191">
        <v>-999</v>
      </c>
      <c r="G22" s="191">
        <v>3.0676803136500257</v>
      </c>
      <c r="H22" s="191">
        <v>1.4517555656734087</v>
      </c>
      <c r="I22">
        <v>4.848682728419945</v>
      </c>
      <c r="J22" s="191">
        <v>2.3490247460854614E-2</v>
      </c>
      <c r="L22" s="251">
        <f>VESSELS!L25*VARCOSTS!$O$6</f>
        <v>1.8743942295081968</v>
      </c>
      <c r="U22" s="22"/>
      <c r="V22" s="254">
        <v>3</v>
      </c>
      <c r="W22" s="14">
        <v>18</v>
      </c>
      <c r="X22" s="191">
        <v>4.8452464300944271</v>
      </c>
      <c r="Y22" s="244">
        <v>2.6062436651270451</v>
      </c>
      <c r="AB22" s="191">
        <v>2.1998209457062794</v>
      </c>
      <c r="AC22" s="191">
        <v>-999</v>
      </c>
      <c r="AD22" s="191">
        <v>2.2683694150875979</v>
      </c>
      <c r="AE22" s="191">
        <v>1.2819142830056283</v>
      </c>
      <c r="AF22">
        <v>2.6062436651270451</v>
      </c>
      <c r="AG22" s="191">
        <v>1.5641937080625088E-2</v>
      </c>
      <c r="AI22" s="26">
        <f t="shared" si="0"/>
        <v>2199.8209457062794</v>
      </c>
      <c r="AJ22" s="26">
        <f t="shared" si="1"/>
        <v>-999</v>
      </c>
      <c r="AK22" s="26">
        <f t="shared" si="2"/>
        <v>2268.3694150875981</v>
      </c>
      <c r="AL22" s="26">
        <f t="shared" si="3"/>
        <v>1281.9142830056282</v>
      </c>
      <c r="AM22" s="26">
        <f t="shared" si="4"/>
        <v>2606.243665127045</v>
      </c>
      <c r="AN22" s="26">
        <f t="shared" si="5"/>
        <v>1.5641937080625088E-2</v>
      </c>
    </row>
    <row r="23" spans="3:40" ht="15" x14ac:dyDescent="0.25">
      <c r="C23" s="70">
        <v>4</v>
      </c>
      <c r="D23" s="82">
        <v>20</v>
      </c>
      <c r="E23" s="191">
        <v>3.1667795588281198</v>
      </c>
      <c r="F23" s="191">
        <v>-999</v>
      </c>
      <c r="G23" s="191">
        <v>3.0676803136500257</v>
      </c>
      <c r="H23" s="191">
        <v>1.4517555656734087</v>
      </c>
      <c r="I23">
        <v>4.848682728419945</v>
      </c>
      <c r="J23" s="191">
        <v>2.3490247460854614E-2</v>
      </c>
      <c r="L23" s="251">
        <f>VESSELS!L26*VARCOSTS!$O$6</f>
        <v>1.8743942295081968</v>
      </c>
      <c r="U23" s="22"/>
      <c r="V23" s="254">
        <v>4</v>
      </c>
      <c r="W23" s="14">
        <v>19</v>
      </c>
      <c r="X23" s="191">
        <v>7.2763390534743246</v>
      </c>
      <c r="Y23" s="244">
        <v>4.848682728419945</v>
      </c>
      <c r="AB23" s="191">
        <v>3.1667795588281198</v>
      </c>
      <c r="AC23" s="191">
        <v>-999</v>
      </c>
      <c r="AD23" s="191">
        <v>3.0676803136500257</v>
      </c>
      <c r="AE23" s="191">
        <v>1.4517555656734087</v>
      </c>
      <c r="AF23">
        <v>4.848682728419945</v>
      </c>
      <c r="AG23" s="191">
        <v>2.3490247460854614E-2</v>
      </c>
      <c r="AI23" s="26">
        <f t="shared" si="0"/>
        <v>3166.7795588281197</v>
      </c>
      <c r="AJ23" s="26">
        <f t="shared" si="1"/>
        <v>-999</v>
      </c>
      <c r="AK23" s="26">
        <f t="shared" si="2"/>
        <v>3067.6803136500257</v>
      </c>
      <c r="AL23" s="26">
        <f t="shared" si="3"/>
        <v>1451.7555656734087</v>
      </c>
      <c r="AM23" s="26">
        <f t="shared" si="4"/>
        <v>4848.6827284199453</v>
      </c>
      <c r="AN23" s="26">
        <f t="shared" si="5"/>
        <v>2.3490247460854614E-2</v>
      </c>
    </row>
    <row r="24" spans="3:40" ht="15" x14ac:dyDescent="0.25">
      <c r="C24" s="70">
        <v>4</v>
      </c>
      <c r="D24" s="82">
        <v>21</v>
      </c>
      <c r="E24" s="191">
        <v>3.1667795588281198</v>
      </c>
      <c r="F24" s="191">
        <v>-999</v>
      </c>
      <c r="G24" s="191">
        <v>3.0676803136500257</v>
      </c>
      <c r="H24" s="191">
        <v>1.4517555656734087</v>
      </c>
      <c r="I24">
        <v>4.848682728419945</v>
      </c>
      <c r="J24" s="191">
        <v>2.3490247460854614E-2</v>
      </c>
      <c r="L24" s="251">
        <f>VESSELS!L27*VARCOSTS!$O$6</f>
        <v>1.8743942295081968</v>
      </c>
      <c r="U24" s="22"/>
      <c r="V24" s="254">
        <v>4</v>
      </c>
      <c r="W24" s="14">
        <v>20</v>
      </c>
      <c r="X24" s="191">
        <v>7.2763390534743246</v>
      </c>
      <c r="Y24" s="244">
        <v>4.848682728419945</v>
      </c>
      <c r="AB24" s="191">
        <v>3.1667795588281198</v>
      </c>
      <c r="AC24" s="191">
        <v>-999</v>
      </c>
      <c r="AD24" s="191">
        <v>3.0676803136500257</v>
      </c>
      <c r="AE24" s="191">
        <v>1.4517555656734087</v>
      </c>
      <c r="AF24">
        <v>4.848682728419945</v>
      </c>
      <c r="AG24" s="191">
        <v>2.3490247460854614E-2</v>
      </c>
      <c r="AI24" s="26">
        <f t="shared" si="0"/>
        <v>3166.7795588281197</v>
      </c>
      <c r="AJ24" s="26">
        <f t="shared" si="1"/>
        <v>-999</v>
      </c>
      <c r="AK24" s="26">
        <f t="shared" si="2"/>
        <v>3067.6803136500257</v>
      </c>
      <c r="AL24" s="26">
        <f t="shared" si="3"/>
        <v>1451.7555656734087</v>
      </c>
      <c r="AM24" s="26">
        <f t="shared" si="4"/>
        <v>4848.6827284199453</v>
      </c>
      <c r="AN24" s="26">
        <f t="shared" si="5"/>
        <v>2.3490247460854614E-2</v>
      </c>
    </row>
    <row r="25" spans="3:40" ht="15" x14ac:dyDescent="0.25">
      <c r="C25" s="70">
        <v>4</v>
      </c>
      <c r="D25" s="82">
        <v>22</v>
      </c>
      <c r="E25" s="191">
        <v>3.1667795588281198</v>
      </c>
      <c r="F25" s="191">
        <v>-999</v>
      </c>
      <c r="G25" s="191">
        <v>3.0676803136500257</v>
      </c>
      <c r="H25" s="191">
        <v>1.4517555656734087</v>
      </c>
      <c r="I25">
        <v>4.848682728419945</v>
      </c>
      <c r="J25" s="191">
        <v>2.3490247460854614E-2</v>
      </c>
      <c r="L25" s="251">
        <f>VESSELS!L28*VARCOSTS!$O$6</f>
        <v>1.8743942295081968</v>
      </c>
      <c r="U25" s="22"/>
      <c r="V25" s="254">
        <v>4</v>
      </c>
      <c r="W25" s="14">
        <v>21</v>
      </c>
      <c r="X25" s="191">
        <v>7.2763390534743246</v>
      </c>
      <c r="Y25" s="244">
        <v>4.848682728419945</v>
      </c>
      <c r="AB25" s="191">
        <v>3.1667795588281198</v>
      </c>
      <c r="AC25" s="191">
        <v>-999</v>
      </c>
      <c r="AD25" s="191">
        <v>3.0676803136500257</v>
      </c>
      <c r="AE25" s="191">
        <v>1.4517555656734087</v>
      </c>
      <c r="AF25">
        <v>4.848682728419945</v>
      </c>
      <c r="AG25" s="191">
        <v>2.3490247460854614E-2</v>
      </c>
      <c r="AI25" s="26">
        <f t="shared" si="0"/>
        <v>3166.7795588281197</v>
      </c>
      <c r="AJ25" s="26">
        <f t="shared" si="1"/>
        <v>-999</v>
      </c>
      <c r="AK25" s="26">
        <f t="shared" si="2"/>
        <v>3067.6803136500257</v>
      </c>
      <c r="AL25" s="26">
        <f t="shared" si="3"/>
        <v>1451.7555656734087</v>
      </c>
      <c r="AM25" s="26">
        <f t="shared" si="4"/>
        <v>4848.6827284199453</v>
      </c>
      <c r="AN25" s="26">
        <f t="shared" si="5"/>
        <v>2.3490247460854614E-2</v>
      </c>
    </row>
    <row r="26" spans="3:40" ht="15" x14ac:dyDescent="0.25">
      <c r="C26" s="70">
        <v>4</v>
      </c>
      <c r="D26" s="82">
        <v>23</v>
      </c>
      <c r="E26" s="191">
        <v>3.1667795588281198</v>
      </c>
      <c r="F26" s="191">
        <v>-999</v>
      </c>
      <c r="G26" s="191">
        <v>3.0676803136500257</v>
      </c>
      <c r="H26" s="191">
        <v>1.4517555656734087</v>
      </c>
      <c r="I26">
        <v>4.848682728419945</v>
      </c>
      <c r="J26" s="191">
        <v>2.3490247460854614E-2</v>
      </c>
      <c r="L26" s="251">
        <f>VESSELS!L29*VARCOSTS!$O$6</f>
        <v>1.8743942295081968</v>
      </c>
      <c r="U26" s="22"/>
      <c r="V26" s="254">
        <v>4</v>
      </c>
      <c r="W26" s="14">
        <v>22</v>
      </c>
      <c r="X26" s="191">
        <v>7.2763390534743246</v>
      </c>
      <c r="Y26" s="244">
        <v>4.848682728419945</v>
      </c>
      <c r="AB26" s="191">
        <v>3.1667795588281198</v>
      </c>
      <c r="AC26" s="191">
        <v>-999</v>
      </c>
      <c r="AD26" s="191">
        <v>3.0676803136500257</v>
      </c>
      <c r="AE26" s="191">
        <v>1.4517555656734087</v>
      </c>
      <c r="AF26">
        <v>4.848682728419945</v>
      </c>
      <c r="AG26" s="191">
        <v>2.3490247460854614E-2</v>
      </c>
      <c r="AI26" s="26">
        <f t="shared" si="0"/>
        <v>3166.7795588281197</v>
      </c>
      <c r="AJ26" s="26">
        <f t="shared" si="1"/>
        <v>-999</v>
      </c>
      <c r="AK26" s="26">
        <f t="shared" si="2"/>
        <v>3067.6803136500257</v>
      </c>
      <c r="AL26" s="26">
        <f t="shared" si="3"/>
        <v>1451.7555656734087</v>
      </c>
      <c r="AM26" s="26">
        <f t="shared" si="4"/>
        <v>4848.6827284199453</v>
      </c>
      <c r="AN26" s="26">
        <f t="shared" si="5"/>
        <v>2.3490247460854614E-2</v>
      </c>
    </row>
    <row r="27" spans="3:40" ht="15" x14ac:dyDescent="0.25">
      <c r="C27" s="70">
        <v>4</v>
      </c>
      <c r="D27" s="82">
        <v>24</v>
      </c>
      <c r="E27" s="191">
        <v>3.1667795588281198</v>
      </c>
      <c r="F27" s="191">
        <v>-999</v>
      </c>
      <c r="G27" s="191">
        <v>3.0676803136500257</v>
      </c>
      <c r="H27" s="191">
        <v>1.4517555656734087</v>
      </c>
      <c r="I27">
        <v>4.848682728419945</v>
      </c>
      <c r="J27" s="191">
        <v>2.3490247460854614E-2</v>
      </c>
      <c r="L27" s="251">
        <f>VESSELS!L30*VARCOSTS!$O$6</f>
        <v>1.8743942295081968</v>
      </c>
      <c r="U27" s="22"/>
      <c r="V27" s="254">
        <v>4</v>
      </c>
      <c r="W27" s="14">
        <v>23</v>
      </c>
      <c r="X27" s="191">
        <v>7.2763390534743246</v>
      </c>
      <c r="Y27" s="244">
        <v>4.848682728419945</v>
      </c>
      <c r="AB27" s="191">
        <v>3.1667795588281198</v>
      </c>
      <c r="AC27" s="191">
        <v>-999</v>
      </c>
      <c r="AD27" s="191">
        <v>3.0676803136500257</v>
      </c>
      <c r="AE27" s="191">
        <v>1.4517555656734087</v>
      </c>
      <c r="AF27">
        <v>4.848682728419945</v>
      </c>
      <c r="AG27" s="191">
        <v>2.3490247460854614E-2</v>
      </c>
      <c r="AI27" s="26">
        <f t="shared" si="0"/>
        <v>3166.7795588281197</v>
      </c>
      <c r="AJ27" s="26">
        <f t="shared" si="1"/>
        <v>-999</v>
      </c>
      <c r="AK27" s="26">
        <f t="shared" si="2"/>
        <v>3067.6803136500257</v>
      </c>
      <c r="AL27" s="26">
        <f t="shared" si="3"/>
        <v>1451.7555656734087</v>
      </c>
      <c r="AM27" s="26">
        <f t="shared" si="4"/>
        <v>4848.6827284199453</v>
      </c>
      <c r="AN27" s="26">
        <f t="shared" si="5"/>
        <v>2.3490247460854614E-2</v>
      </c>
    </row>
    <row r="28" spans="3:40" ht="15" x14ac:dyDescent="0.25">
      <c r="C28" s="70">
        <v>4</v>
      </c>
      <c r="D28" s="82">
        <v>25</v>
      </c>
      <c r="E28" s="191">
        <v>3.1667795588281198</v>
      </c>
      <c r="F28" s="191">
        <v>-999</v>
      </c>
      <c r="G28" s="191">
        <v>3.0676803136500257</v>
      </c>
      <c r="H28" s="191">
        <v>1.4517555656734087</v>
      </c>
      <c r="I28">
        <v>4.848682728419945</v>
      </c>
      <c r="J28" s="191">
        <v>2.3490247460854614E-2</v>
      </c>
      <c r="L28" s="251">
        <f>VESSELS!L31*VARCOSTS!$O$6</f>
        <v>1.8743942295081968</v>
      </c>
      <c r="U28" s="22"/>
      <c r="V28" s="254">
        <v>4</v>
      </c>
      <c r="W28" s="14">
        <v>24</v>
      </c>
      <c r="X28" s="191">
        <v>7.2763390534743246</v>
      </c>
      <c r="Y28" s="244">
        <v>4.848682728419945</v>
      </c>
      <c r="AB28" s="191">
        <v>3.1667795588281198</v>
      </c>
      <c r="AC28" s="191">
        <v>-999</v>
      </c>
      <c r="AD28" s="191">
        <v>3.0676803136500257</v>
      </c>
      <c r="AE28" s="191">
        <v>1.4517555656734087</v>
      </c>
      <c r="AF28">
        <v>4.848682728419945</v>
      </c>
      <c r="AG28" s="191">
        <v>2.3490247460854614E-2</v>
      </c>
      <c r="AI28" s="26">
        <f t="shared" si="0"/>
        <v>3166.7795588281197</v>
      </c>
      <c r="AJ28" s="26">
        <f t="shared" si="1"/>
        <v>-999</v>
      </c>
      <c r="AK28" s="26">
        <f t="shared" si="2"/>
        <v>3067.6803136500257</v>
      </c>
      <c r="AL28" s="26">
        <f t="shared" si="3"/>
        <v>1451.7555656734087</v>
      </c>
      <c r="AM28" s="26">
        <f t="shared" si="4"/>
        <v>4848.6827284199453</v>
      </c>
      <c r="AN28" s="26">
        <f t="shared" si="5"/>
        <v>2.3490247460854614E-2</v>
      </c>
    </row>
    <row r="29" spans="3:40" ht="15" x14ac:dyDescent="0.25">
      <c r="C29" s="70">
        <v>4</v>
      </c>
      <c r="D29" s="82">
        <v>26</v>
      </c>
      <c r="E29" s="191">
        <v>3.1667795588281198</v>
      </c>
      <c r="F29" s="191">
        <v>-999</v>
      </c>
      <c r="G29" s="191">
        <v>3.0676803136500257</v>
      </c>
      <c r="H29" s="191">
        <v>1.4517555656734087</v>
      </c>
      <c r="I29">
        <v>4.848682728419945</v>
      </c>
      <c r="J29" s="191">
        <v>2.3490247460854614E-2</v>
      </c>
      <c r="L29" s="251">
        <f>VESSELS!L32*VARCOSTS!$O$6</f>
        <v>1.8743942295081968</v>
      </c>
      <c r="U29" s="22"/>
      <c r="V29" s="254">
        <v>4</v>
      </c>
      <c r="W29" s="14">
        <v>25</v>
      </c>
      <c r="X29" s="191">
        <v>7.2763390534743246</v>
      </c>
      <c r="Y29" s="244">
        <v>4.848682728419945</v>
      </c>
      <c r="AB29" s="191">
        <v>3.1667795588281198</v>
      </c>
      <c r="AC29" s="191">
        <v>-999</v>
      </c>
      <c r="AD29" s="191">
        <v>3.0676803136500257</v>
      </c>
      <c r="AE29" s="191">
        <v>1.4517555656734087</v>
      </c>
      <c r="AF29">
        <v>4.848682728419945</v>
      </c>
      <c r="AG29" s="191">
        <v>2.3490247460854614E-2</v>
      </c>
      <c r="AI29" s="26">
        <f t="shared" si="0"/>
        <v>3166.7795588281197</v>
      </c>
      <c r="AJ29" s="26">
        <f t="shared" si="1"/>
        <v>-999</v>
      </c>
      <c r="AK29" s="26">
        <f t="shared" si="2"/>
        <v>3067.6803136500257</v>
      </c>
      <c r="AL29" s="26">
        <f t="shared" si="3"/>
        <v>1451.7555656734087</v>
      </c>
      <c r="AM29" s="26">
        <f t="shared" si="4"/>
        <v>4848.6827284199453</v>
      </c>
      <c r="AN29" s="26">
        <f t="shared" si="5"/>
        <v>2.3490247460854614E-2</v>
      </c>
    </row>
    <row r="30" spans="3:40" ht="15" x14ac:dyDescent="0.25">
      <c r="C30" s="70">
        <v>4</v>
      </c>
      <c r="D30" s="82">
        <v>27</v>
      </c>
      <c r="E30" s="191">
        <v>3.1667795588281198</v>
      </c>
      <c r="F30" s="191">
        <v>-999</v>
      </c>
      <c r="G30" s="191">
        <v>3.0676803136500257</v>
      </c>
      <c r="H30" s="191">
        <v>1.4517555656734087</v>
      </c>
      <c r="I30">
        <v>4.848682728419945</v>
      </c>
      <c r="J30" s="191">
        <v>2.3490247460854614E-2</v>
      </c>
      <c r="L30" s="251">
        <f>VESSELS!L33*VARCOSTS!$O$6</f>
        <v>1.8743942295081968</v>
      </c>
      <c r="U30" s="22"/>
      <c r="V30" s="254">
        <v>4</v>
      </c>
      <c r="W30" s="14">
        <v>26</v>
      </c>
      <c r="X30" s="191">
        <v>7.2763390534743246</v>
      </c>
      <c r="Y30" s="244">
        <v>4.848682728419945</v>
      </c>
      <c r="AB30" s="191">
        <v>3.1667795588281198</v>
      </c>
      <c r="AC30" s="191">
        <v>-999</v>
      </c>
      <c r="AD30" s="191">
        <v>3.0676803136500257</v>
      </c>
      <c r="AE30" s="191">
        <v>1.4517555656734087</v>
      </c>
      <c r="AF30">
        <v>4.848682728419945</v>
      </c>
      <c r="AG30" s="191">
        <v>2.3490247460854614E-2</v>
      </c>
      <c r="AI30" s="26">
        <f t="shared" si="0"/>
        <v>3166.7795588281197</v>
      </c>
      <c r="AJ30" s="26">
        <f t="shared" si="1"/>
        <v>-999</v>
      </c>
      <c r="AK30" s="26">
        <f t="shared" si="2"/>
        <v>3067.6803136500257</v>
      </c>
      <c r="AL30" s="26">
        <f t="shared" si="3"/>
        <v>1451.7555656734087</v>
      </c>
      <c r="AM30" s="26">
        <f t="shared" si="4"/>
        <v>4848.6827284199453</v>
      </c>
      <c r="AN30" s="26">
        <f t="shared" si="5"/>
        <v>2.3490247460854614E-2</v>
      </c>
    </row>
    <row r="31" spans="3:40" ht="15" x14ac:dyDescent="0.25">
      <c r="C31" s="70">
        <v>4</v>
      </c>
      <c r="D31" s="82">
        <v>28</v>
      </c>
      <c r="E31" s="191">
        <v>3.1667795588281198</v>
      </c>
      <c r="F31" s="191">
        <v>-999</v>
      </c>
      <c r="G31" s="191">
        <v>3.0676803136500257</v>
      </c>
      <c r="H31" s="191">
        <v>1.4517555656734087</v>
      </c>
      <c r="I31">
        <v>4.848682728419945</v>
      </c>
      <c r="J31" s="191">
        <v>2.3490247460854614E-2</v>
      </c>
      <c r="L31" s="251">
        <f>VESSELS!L34*VARCOSTS!$O$6</f>
        <v>1.8743942295081968</v>
      </c>
      <c r="U31" s="22"/>
      <c r="V31" s="254">
        <v>4</v>
      </c>
      <c r="W31" s="14">
        <v>27</v>
      </c>
      <c r="X31" s="191">
        <v>7.2763390534743246</v>
      </c>
      <c r="Y31" s="244">
        <v>4.848682728419945</v>
      </c>
      <c r="AB31" s="191">
        <v>3.1667795588281198</v>
      </c>
      <c r="AC31" s="191">
        <v>-999</v>
      </c>
      <c r="AD31" s="191">
        <v>3.0676803136500257</v>
      </c>
      <c r="AE31" s="191">
        <v>1.4517555656734087</v>
      </c>
      <c r="AF31">
        <v>4.848682728419945</v>
      </c>
      <c r="AG31" s="191">
        <v>2.3490247460854614E-2</v>
      </c>
      <c r="AI31" s="26">
        <f t="shared" si="0"/>
        <v>3166.7795588281197</v>
      </c>
      <c r="AJ31" s="26">
        <f t="shared" si="1"/>
        <v>-999</v>
      </c>
      <c r="AK31" s="26">
        <f t="shared" si="2"/>
        <v>3067.6803136500257</v>
      </c>
      <c r="AL31" s="26">
        <f t="shared" si="3"/>
        <v>1451.7555656734087</v>
      </c>
      <c r="AM31" s="26">
        <f t="shared" si="4"/>
        <v>4848.6827284199453</v>
      </c>
      <c r="AN31" s="26">
        <f t="shared" si="5"/>
        <v>2.3490247460854614E-2</v>
      </c>
    </row>
    <row r="32" spans="3:40" ht="15" x14ac:dyDescent="0.25">
      <c r="C32" s="70">
        <v>5</v>
      </c>
      <c r="D32" s="82">
        <v>29</v>
      </c>
      <c r="E32" s="191">
        <v>2.4150842604640794</v>
      </c>
      <c r="F32" s="191">
        <v>-999</v>
      </c>
      <c r="G32" s="191">
        <v>0.64726297423257617</v>
      </c>
      <c r="H32" s="191">
        <v>0.5451042120096552</v>
      </c>
      <c r="I32">
        <v>1.7602783759819167</v>
      </c>
      <c r="J32" s="191">
        <v>1.3486256291134343E-2</v>
      </c>
      <c r="L32" s="251">
        <f>VESSELS!L35*VARCOSTS!$O$6</f>
        <v>1.8743942295081968</v>
      </c>
      <c r="U32" s="22"/>
      <c r="V32" s="254">
        <v>4</v>
      </c>
      <c r="W32" s="14">
        <v>28</v>
      </c>
      <c r="X32" s="191">
        <v>7.2763390534743246</v>
      </c>
      <c r="Y32" s="244">
        <v>4.848682728419945</v>
      </c>
      <c r="AB32" s="191">
        <v>3.1667795588281198</v>
      </c>
      <c r="AC32" s="191">
        <v>-999</v>
      </c>
      <c r="AD32" s="191">
        <v>3.0676803136500257</v>
      </c>
      <c r="AE32" s="191">
        <v>1.4517555656734087</v>
      </c>
      <c r="AF32">
        <v>4.848682728419945</v>
      </c>
      <c r="AG32" s="191">
        <v>2.3490247460854614E-2</v>
      </c>
      <c r="AI32" s="26">
        <f t="shared" si="0"/>
        <v>3166.7795588281197</v>
      </c>
      <c r="AJ32" s="26">
        <f t="shared" si="1"/>
        <v>-999</v>
      </c>
      <c r="AK32" s="26">
        <f t="shared" si="2"/>
        <v>3067.6803136500257</v>
      </c>
      <c r="AL32" s="26">
        <f t="shared" si="3"/>
        <v>1451.7555656734087</v>
      </c>
      <c r="AM32" s="26">
        <f t="shared" si="4"/>
        <v>4848.6827284199453</v>
      </c>
      <c r="AN32" s="26">
        <f t="shared" si="5"/>
        <v>2.3490247460854614E-2</v>
      </c>
    </row>
    <row r="33" spans="3:40" ht="15" x14ac:dyDescent="0.25">
      <c r="C33" s="70">
        <v>5</v>
      </c>
      <c r="D33" s="82">
        <v>30</v>
      </c>
      <c r="E33" s="191">
        <v>2.4150842604640794</v>
      </c>
      <c r="F33" s="191">
        <v>-999</v>
      </c>
      <c r="G33" s="191">
        <v>0.64726297423257617</v>
      </c>
      <c r="H33" s="191">
        <v>0.5451042120096552</v>
      </c>
      <c r="I33">
        <v>1.7602783759819167</v>
      </c>
      <c r="J33" s="191">
        <v>1.3486256291134343E-2</v>
      </c>
      <c r="L33" s="251">
        <f>VESSELS!L36*VARCOSTS!$O$6</f>
        <v>1.8743942295081968</v>
      </c>
      <c r="U33" s="22"/>
      <c r="V33" s="254">
        <v>5</v>
      </c>
      <c r="W33" s="14">
        <v>29</v>
      </c>
      <c r="X33" s="191">
        <v>4.177502748741774</v>
      </c>
      <c r="Y33" s="244">
        <v>1.7602783759819167</v>
      </c>
      <c r="AB33" s="191">
        <v>2.4150842604640794</v>
      </c>
      <c r="AC33" s="191">
        <v>-999</v>
      </c>
      <c r="AD33" s="191">
        <v>0.64726297423257617</v>
      </c>
      <c r="AE33" s="191">
        <v>0.5451042120096552</v>
      </c>
      <c r="AF33">
        <v>1.7602783759819167</v>
      </c>
      <c r="AG33" s="191">
        <v>1.3486256291134343E-2</v>
      </c>
      <c r="AI33" s="26">
        <f t="shared" si="0"/>
        <v>2415.0842604640793</v>
      </c>
      <c r="AJ33" s="26">
        <f t="shared" si="1"/>
        <v>-999</v>
      </c>
      <c r="AK33" s="26">
        <f t="shared" si="2"/>
        <v>647.2629742325762</v>
      </c>
      <c r="AL33" s="26">
        <f t="shared" si="3"/>
        <v>545.10421200965516</v>
      </c>
      <c r="AM33" s="26">
        <f t="shared" si="4"/>
        <v>1760.2783759819167</v>
      </c>
      <c r="AN33" s="26">
        <f t="shared" si="5"/>
        <v>1.3486256291134343E-2</v>
      </c>
    </row>
    <row r="34" spans="3:40" ht="15" x14ac:dyDescent="0.25">
      <c r="C34" s="70">
        <v>5</v>
      </c>
      <c r="D34" s="82">
        <v>31</v>
      </c>
      <c r="E34" s="191">
        <v>2.4150842604640794</v>
      </c>
      <c r="F34" s="191">
        <v>-999</v>
      </c>
      <c r="G34" s="191">
        <v>0.64726297423257617</v>
      </c>
      <c r="H34" s="191">
        <v>0.5451042120096552</v>
      </c>
      <c r="I34">
        <v>1.7602783759819167</v>
      </c>
      <c r="J34" s="191">
        <v>1.3486256291134343E-2</v>
      </c>
      <c r="L34" s="251">
        <f>VESSELS!L37*VARCOSTS!$O$6</f>
        <v>1.8743942295081968</v>
      </c>
      <c r="U34" s="22"/>
      <c r="V34" s="254">
        <v>5</v>
      </c>
      <c r="W34" s="14">
        <v>30</v>
      </c>
      <c r="X34" s="191">
        <v>4.177502748741774</v>
      </c>
      <c r="Y34" s="244">
        <v>1.7602783759819167</v>
      </c>
      <c r="AB34" s="191">
        <v>2.4150842604640794</v>
      </c>
      <c r="AC34" s="191">
        <v>-999</v>
      </c>
      <c r="AD34" s="191">
        <v>0.64726297423257617</v>
      </c>
      <c r="AE34" s="191">
        <v>0.5451042120096552</v>
      </c>
      <c r="AF34">
        <v>1.7602783759819167</v>
      </c>
      <c r="AG34" s="191">
        <v>1.3486256291134343E-2</v>
      </c>
      <c r="AI34" s="26">
        <f t="shared" si="0"/>
        <v>2415.0842604640793</v>
      </c>
      <c r="AJ34" s="26">
        <f t="shared" si="1"/>
        <v>-999</v>
      </c>
      <c r="AK34" s="26">
        <f t="shared" si="2"/>
        <v>647.2629742325762</v>
      </c>
      <c r="AL34" s="26">
        <f t="shared" si="3"/>
        <v>545.10421200965516</v>
      </c>
      <c r="AM34" s="26">
        <f t="shared" si="4"/>
        <v>1760.2783759819167</v>
      </c>
      <c r="AN34" s="26">
        <f t="shared" si="5"/>
        <v>1.3486256291134343E-2</v>
      </c>
    </row>
    <row r="35" spans="3:40" ht="15" x14ac:dyDescent="0.25">
      <c r="C35" s="70">
        <v>6</v>
      </c>
      <c r="D35" s="82">
        <v>32</v>
      </c>
      <c r="E35" s="191">
        <v>3.2476742726938608</v>
      </c>
      <c r="F35" s="191">
        <v>-999</v>
      </c>
      <c r="G35" s="191">
        <v>3.5008540267486921</v>
      </c>
      <c r="H35" s="191">
        <v>0.99453839348299489</v>
      </c>
      <c r="I35">
        <v>2.9456890832349547</v>
      </c>
      <c r="J35" s="191">
        <v>1.6981617790378111E-2</v>
      </c>
      <c r="L35" s="251">
        <f>VESSELS!L38*VARCOSTS!$O$6</f>
        <v>1.8743942295081968</v>
      </c>
      <c r="U35" s="22"/>
      <c r="V35" s="254">
        <v>5</v>
      </c>
      <c r="W35" s="14">
        <v>31</v>
      </c>
      <c r="X35" s="191">
        <v>4.177502748741774</v>
      </c>
      <c r="Y35" s="244">
        <v>1.7602783759819167</v>
      </c>
      <c r="AB35" s="191">
        <v>2.4150842604640794</v>
      </c>
      <c r="AC35" s="191">
        <v>-999</v>
      </c>
      <c r="AD35" s="191">
        <v>0.64726297423257617</v>
      </c>
      <c r="AE35" s="191">
        <v>0.5451042120096552</v>
      </c>
      <c r="AF35">
        <v>1.7602783759819167</v>
      </c>
      <c r="AG35" s="191">
        <v>1.3486256291134343E-2</v>
      </c>
      <c r="AI35" s="26">
        <f t="shared" si="0"/>
        <v>2415.0842604640793</v>
      </c>
      <c r="AJ35" s="26">
        <f t="shared" si="1"/>
        <v>-999</v>
      </c>
      <c r="AK35" s="26">
        <f t="shared" si="2"/>
        <v>647.2629742325762</v>
      </c>
      <c r="AL35" s="26">
        <f t="shared" si="3"/>
        <v>545.10421200965516</v>
      </c>
      <c r="AM35" s="26">
        <f t="shared" si="4"/>
        <v>1760.2783759819167</v>
      </c>
      <c r="AN35" s="26">
        <f t="shared" si="5"/>
        <v>1.3486256291134343E-2</v>
      </c>
    </row>
    <row r="36" spans="3:40" ht="15" x14ac:dyDescent="0.25">
      <c r="C36" s="70">
        <v>6</v>
      </c>
      <c r="D36" s="82">
        <v>33</v>
      </c>
      <c r="E36" s="191">
        <v>3.2476742726938608</v>
      </c>
      <c r="F36" s="191">
        <v>-999</v>
      </c>
      <c r="G36" s="191">
        <v>3.5008540267486921</v>
      </c>
      <c r="H36" s="191">
        <v>0.99453839348299489</v>
      </c>
      <c r="I36">
        <v>2.9456890832349547</v>
      </c>
      <c r="J36" s="191">
        <v>1.6981617790378111E-2</v>
      </c>
      <c r="L36" s="251">
        <f>VESSELS!L39*VARCOSTS!$O$6</f>
        <v>1.8743942295081968</v>
      </c>
      <c r="U36" s="22"/>
      <c r="V36" s="254">
        <v>6</v>
      </c>
      <c r="W36" s="14">
        <v>32</v>
      </c>
      <c r="X36" s="191">
        <v>5.2602259267475233</v>
      </c>
      <c r="Y36" s="244">
        <v>2.9456890832349547</v>
      </c>
      <c r="AB36" s="191">
        <v>3.2476742726938608</v>
      </c>
      <c r="AC36" s="191">
        <v>-999</v>
      </c>
      <c r="AD36" s="191">
        <v>3.5008540267486921</v>
      </c>
      <c r="AE36" s="191">
        <v>0.99453839348299489</v>
      </c>
      <c r="AF36">
        <v>2.9456890832349547</v>
      </c>
      <c r="AG36" s="191">
        <v>1.6981617790378111E-2</v>
      </c>
      <c r="AI36" s="26">
        <f t="shared" si="0"/>
        <v>3247.674272693861</v>
      </c>
      <c r="AJ36" s="26">
        <f t="shared" si="1"/>
        <v>-999</v>
      </c>
      <c r="AK36" s="26">
        <f t="shared" si="2"/>
        <v>3500.8540267486919</v>
      </c>
      <c r="AL36" s="26">
        <f t="shared" si="3"/>
        <v>994.53839348299493</v>
      </c>
      <c r="AM36" s="26">
        <f t="shared" si="4"/>
        <v>2945.6890832349545</v>
      </c>
      <c r="AN36" s="26">
        <f t="shared" si="5"/>
        <v>1.6981617790378111E-2</v>
      </c>
    </row>
    <row r="37" spans="3:40" ht="15" x14ac:dyDescent="0.25">
      <c r="C37" s="70">
        <v>6</v>
      </c>
      <c r="D37" s="82">
        <v>34</v>
      </c>
      <c r="E37" s="191">
        <v>3.2476742726938608</v>
      </c>
      <c r="F37" s="191">
        <v>-999</v>
      </c>
      <c r="G37" s="191">
        <v>3.5008540267486921</v>
      </c>
      <c r="H37" s="191">
        <v>0.99453839348299489</v>
      </c>
      <c r="I37">
        <v>2.9456890832349547</v>
      </c>
      <c r="J37" s="191">
        <v>1.6981617790378111E-2</v>
      </c>
      <c r="L37" s="251">
        <f>VESSELS!L40*VARCOSTS!$O$6</f>
        <v>1.8743942295081968</v>
      </c>
      <c r="U37" s="22"/>
      <c r="V37" s="254">
        <v>6</v>
      </c>
      <c r="W37" s="14">
        <v>33</v>
      </c>
      <c r="X37" s="191">
        <v>5.2602259267475233</v>
      </c>
      <c r="Y37" s="244">
        <v>2.9456890832349547</v>
      </c>
      <c r="AB37" s="191">
        <v>3.2476742726938608</v>
      </c>
      <c r="AC37" s="191">
        <v>-999</v>
      </c>
      <c r="AD37" s="191">
        <v>3.5008540267486921</v>
      </c>
      <c r="AE37" s="191">
        <v>0.99453839348299489</v>
      </c>
      <c r="AF37">
        <v>2.9456890832349547</v>
      </c>
      <c r="AG37" s="191">
        <v>1.6981617790378111E-2</v>
      </c>
      <c r="AI37" s="26">
        <f t="shared" si="0"/>
        <v>3247.674272693861</v>
      </c>
      <c r="AJ37" s="26">
        <f t="shared" si="1"/>
        <v>-999</v>
      </c>
      <c r="AK37" s="26">
        <f t="shared" si="2"/>
        <v>3500.8540267486919</v>
      </c>
      <c r="AL37" s="26">
        <f t="shared" si="3"/>
        <v>994.53839348299493</v>
      </c>
      <c r="AM37" s="26">
        <f t="shared" si="4"/>
        <v>2945.6890832349545</v>
      </c>
      <c r="AN37" s="26">
        <f t="shared" si="5"/>
        <v>1.6981617790378111E-2</v>
      </c>
    </row>
    <row r="38" spans="3:40" ht="15" x14ac:dyDescent="0.25">
      <c r="C38" s="70">
        <v>6</v>
      </c>
      <c r="D38" s="82">
        <v>35</v>
      </c>
      <c r="E38" s="191">
        <v>3.2476742726938608</v>
      </c>
      <c r="F38" s="191">
        <v>-999</v>
      </c>
      <c r="G38" s="191">
        <v>3.5008540267486921</v>
      </c>
      <c r="H38" s="191">
        <v>0.99453839348299489</v>
      </c>
      <c r="I38">
        <v>2.9456890832349547</v>
      </c>
      <c r="J38" s="191">
        <v>1.6981617790378111E-2</v>
      </c>
      <c r="L38" s="251">
        <f>VESSELS!L41*VARCOSTS!$O$6</f>
        <v>1.8743942295081968</v>
      </c>
      <c r="U38" s="22"/>
      <c r="V38" s="254">
        <v>6</v>
      </c>
      <c r="W38" s="14">
        <v>34</v>
      </c>
      <c r="X38" s="191">
        <v>5.2602259267475233</v>
      </c>
      <c r="Y38" s="244">
        <v>2.9456890832349547</v>
      </c>
      <c r="AB38" s="191">
        <v>3.2476742726938608</v>
      </c>
      <c r="AC38" s="191">
        <v>-999</v>
      </c>
      <c r="AD38" s="191">
        <v>3.5008540267486921</v>
      </c>
      <c r="AE38" s="191">
        <v>0.99453839348299489</v>
      </c>
      <c r="AF38">
        <v>2.9456890832349547</v>
      </c>
      <c r="AG38" s="191">
        <v>1.6981617790378111E-2</v>
      </c>
      <c r="AI38" s="26">
        <f t="shared" si="0"/>
        <v>3247.674272693861</v>
      </c>
      <c r="AJ38" s="26">
        <f t="shared" si="1"/>
        <v>-999</v>
      </c>
      <c r="AK38" s="26">
        <f t="shared" si="2"/>
        <v>3500.8540267486919</v>
      </c>
      <c r="AL38" s="26">
        <f t="shared" si="3"/>
        <v>994.53839348299493</v>
      </c>
      <c r="AM38" s="26">
        <f t="shared" si="4"/>
        <v>2945.6890832349545</v>
      </c>
      <c r="AN38" s="26">
        <f t="shared" si="5"/>
        <v>1.6981617790378111E-2</v>
      </c>
    </row>
    <row r="39" spans="3:40" ht="15" x14ac:dyDescent="0.25">
      <c r="C39" s="70">
        <v>6</v>
      </c>
      <c r="D39" s="82">
        <v>36</v>
      </c>
      <c r="E39" s="191">
        <v>3.2476742726938608</v>
      </c>
      <c r="F39" s="191">
        <v>-999</v>
      </c>
      <c r="G39" s="191">
        <v>3.5008540267486921</v>
      </c>
      <c r="H39" s="191">
        <v>0.99453839348299489</v>
      </c>
      <c r="I39">
        <v>2.9456890832349547</v>
      </c>
      <c r="J39" s="191">
        <v>1.6981617790378111E-2</v>
      </c>
      <c r="L39" s="251">
        <f>VESSELS!L42*VARCOSTS!$O$6</f>
        <v>1.8743942295081968</v>
      </c>
      <c r="U39" s="22"/>
      <c r="V39" s="254">
        <v>6</v>
      </c>
      <c r="W39" s="14">
        <v>35</v>
      </c>
      <c r="X39" s="191">
        <v>5.2602259267475233</v>
      </c>
      <c r="Y39" s="244">
        <v>2.9456890832349547</v>
      </c>
      <c r="AB39" s="191">
        <v>3.2476742726938608</v>
      </c>
      <c r="AC39" s="191">
        <v>-999</v>
      </c>
      <c r="AD39" s="191">
        <v>3.5008540267486921</v>
      </c>
      <c r="AE39" s="191">
        <v>0.99453839348299489</v>
      </c>
      <c r="AF39">
        <v>2.9456890832349547</v>
      </c>
      <c r="AG39" s="191">
        <v>1.6981617790378111E-2</v>
      </c>
      <c r="AI39" s="26">
        <f t="shared" si="0"/>
        <v>3247.674272693861</v>
      </c>
      <c r="AJ39" s="26">
        <f t="shared" si="1"/>
        <v>-999</v>
      </c>
      <c r="AK39" s="26">
        <f t="shared" si="2"/>
        <v>3500.8540267486919</v>
      </c>
      <c r="AL39" s="26">
        <f t="shared" si="3"/>
        <v>994.53839348299493</v>
      </c>
      <c r="AM39" s="26">
        <f t="shared" si="4"/>
        <v>2945.6890832349545</v>
      </c>
      <c r="AN39" s="26">
        <f t="shared" si="5"/>
        <v>1.6981617790378111E-2</v>
      </c>
    </row>
    <row r="40" spans="3:40" ht="15" x14ac:dyDescent="0.25">
      <c r="C40" s="70">
        <v>6</v>
      </c>
      <c r="D40" s="82">
        <v>37</v>
      </c>
      <c r="E40" s="191">
        <v>3.2476742726938608</v>
      </c>
      <c r="F40" s="191">
        <v>-999</v>
      </c>
      <c r="G40" s="191">
        <v>3.5008540267486921</v>
      </c>
      <c r="H40" s="191">
        <v>0.99453839348299489</v>
      </c>
      <c r="I40">
        <v>2.9456890832349547</v>
      </c>
      <c r="J40" s="191">
        <v>1.6981617790378111E-2</v>
      </c>
      <c r="L40" s="251">
        <f>VESSELS!L43*VARCOSTS!$O$6</f>
        <v>1.8743942295081968</v>
      </c>
      <c r="U40" s="22"/>
      <c r="V40" s="254">
        <v>6</v>
      </c>
      <c r="W40" s="14">
        <v>36</v>
      </c>
      <c r="X40" s="191">
        <v>5.2602259267475233</v>
      </c>
      <c r="Y40" s="244">
        <v>2.9456890832349547</v>
      </c>
      <c r="AB40" s="191">
        <v>3.2476742726938608</v>
      </c>
      <c r="AC40" s="191">
        <v>-999</v>
      </c>
      <c r="AD40" s="191">
        <v>3.5008540267486921</v>
      </c>
      <c r="AE40" s="191">
        <v>0.99453839348299489</v>
      </c>
      <c r="AF40">
        <v>2.9456890832349547</v>
      </c>
      <c r="AG40" s="191">
        <v>1.6981617790378111E-2</v>
      </c>
      <c r="AI40" s="26">
        <f t="shared" si="0"/>
        <v>3247.674272693861</v>
      </c>
      <c r="AJ40" s="26">
        <f t="shared" si="1"/>
        <v>-999</v>
      </c>
      <c r="AK40" s="26">
        <f t="shared" si="2"/>
        <v>3500.8540267486919</v>
      </c>
      <c r="AL40" s="26">
        <f t="shared" si="3"/>
        <v>994.53839348299493</v>
      </c>
      <c r="AM40" s="26">
        <f t="shared" si="4"/>
        <v>2945.6890832349545</v>
      </c>
      <c r="AN40" s="26">
        <f t="shared" si="5"/>
        <v>1.6981617790378111E-2</v>
      </c>
    </row>
    <row r="41" spans="3:40" ht="15" x14ac:dyDescent="0.25">
      <c r="C41" s="70">
        <v>6</v>
      </c>
      <c r="D41" s="82">
        <v>38</v>
      </c>
      <c r="E41" s="191">
        <v>3.2476742726938608</v>
      </c>
      <c r="F41" s="191">
        <v>-999</v>
      </c>
      <c r="G41" s="191">
        <v>3.5008540267486921</v>
      </c>
      <c r="H41" s="191">
        <v>0.99453839348299489</v>
      </c>
      <c r="I41">
        <v>2.9456890832349547</v>
      </c>
      <c r="J41" s="191">
        <v>1.6981617790378111E-2</v>
      </c>
      <c r="L41" s="251">
        <f>VESSELS!L44*VARCOSTS!$O$6</f>
        <v>1.8743942295081968</v>
      </c>
      <c r="U41" s="22"/>
      <c r="V41" s="254">
        <v>6</v>
      </c>
      <c r="W41" s="14">
        <v>37</v>
      </c>
      <c r="X41" s="191">
        <v>5.2602259267475233</v>
      </c>
      <c r="Y41" s="244">
        <v>2.9456890832349547</v>
      </c>
      <c r="AB41" s="191">
        <v>3.2476742726938608</v>
      </c>
      <c r="AC41" s="191">
        <v>-999</v>
      </c>
      <c r="AD41" s="191">
        <v>3.5008540267486921</v>
      </c>
      <c r="AE41" s="191">
        <v>0.99453839348299489</v>
      </c>
      <c r="AF41">
        <v>2.9456890832349547</v>
      </c>
      <c r="AG41" s="191">
        <v>1.6981617790378111E-2</v>
      </c>
      <c r="AI41" s="26">
        <f t="shared" si="0"/>
        <v>3247.674272693861</v>
      </c>
      <c r="AJ41" s="26">
        <f t="shared" si="1"/>
        <v>-999</v>
      </c>
      <c r="AK41" s="26">
        <f t="shared" si="2"/>
        <v>3500.8540267486919</v>
      </c>
      <c r="AL41" s="26">
        <f t="shared" si="3"/>
        <v>994.53839348299493</v>
      </c>
      <c r="AM41" s="26">
        <f t="shared" si="4"/>
        <v>2945.6890832349545</v>
      </c>
      <c r="AN41" s="26">
        <f t="shared" si="5"/>
        <v>1.6981617790378111E-2</v>
      </c>
    </row>
    <row r="42" spans="3:40" ht="15" x14ac:dyDescent="0.25">
      <c r="C42" s="70">
        <v>6</v>
      </c>
      <c r="D42" s="82">
        <v>39</v>
      </c>
      <c r="E42" s="191">
        <v>3.2476742726938608</v>
      </c>
      <c r="F42" s="191">
        <v>-999</v>
      </c>
      <c r="G42" s="191">
        <v>3.5008540267486921</v>
      </c>
      <c r="H42" s="191">
        <v>0.99453839348299489</v>
      </c>
      <c r="I42">
        <v>2.9456890832349547</v>
      </c>
      <c r="J42" s="191">
        <v>1.6981617790378111E-2</v>
      </c>
      <c r="L42" s="251">
        <f>VESSELS!L45*VARCOSTS!$O$6</f>
        <v>1.8743942295081968</v>
      </c>
      <c r="U42" s="22"/>
      <c r="V42" s="254">
        <v>6</v>
      </c>
      <c r="W42" s="14">
        <v>38</v>
      </c>
      <c r="X42" s="191">
        <v>5.2602259267475233</v>
      </c>
      <c r="Y42" s="244">
        <v>2.9456890832349547</v>
      </c>
      <c r="AB42" s="191">
        <v>3.2476742726938608</v>
      </c>
      <c r="AC42" s="191">
        <v>-999</v>
      </c>
      <c r="AD42" s="191">
        <v>3.5008540267486921</v>
      </c>
      <c r="AE42" s="191">
        <v>0.99453839348299489</v>
      </c>
      <c r="AF42">
        <v>2.9456890832349547</v>
      </c>
      <c r="AG42" s="191">
        <v>1.6981617790378111E-2</v>
      </c>
      <c r="AI42" s="26">
        <f t="shared" si="0"/>
        <v>3247.674272693861</v>
      </c>
      <c r="AJ42" s="26">
        <f t="shared" si="1"/>
        <v>-999</v>
      </c>
      <c r="AK42" s="26">
        <f t="shared" si="2"/>
        <v>3500.8540267486919</v>
      </c>
      <c r="AL42" s="26">
        <f t="shared" si="3"/>
        <v>994.53839348299493</v>
      </c>
      <c r="AM42" s="26">
        <f t="shared" si="4"/>
        <v>2945.6890832349545</v>
      </c>
      <c r="AN42" s="26">
        <f t="shared" si="5"/>
        <v>1.6981617790378111E-2</v>
      </c>
    </row>
    <row r="43" spans="3:40" ht="15" x14ac:dyDescent="0.25">
      <c r="C43" s="70">
        <v>6</v>
      </c>
      <c r="D43" s="82">
        <v>40</v>
      </c>
      <c r="E43" s="191">
        <v>3.2476742726938608</v>
      </c>
      <c r="F43" s="191">
        <v>-999</v>
      </c>
      <c r="G43" s="191">
        <v>3.5008540267486921</v>
      </c>
      <c r="H43" s="191">
        <v>0.99453839348299489</v>
      </c>
      <c r="I43">
        <v>2.9456890832349547</v>
      </c>
      <c r="J43" s="191">
        <v>1.6981617790378111E-2</v>
      </c>
      <c r="L43" s="251">
        <f>VESSELS!L46*VARCOSTS!$O$6</f>
        <v>1.8743942295081968</v>
      </c>
      <c r="U43" s="22"/>
      <c r="V43" s="254">
        <v>6</v>
      </c>
      <c r="W43" s="14">
        <v>39</v>
      </c>
      <c r="X43" s="191">
        <v>5.2602259267475233</v>
      </c>
      <c r="Y43" s="244">
        <v>2.9456890832349547</v>
      </c>
      <c r="AB43" s="191">
        <v>3.2476742726938608</v>
      </c>
      <c r="AC43" s="191">
        <v>-999</v>
      </c>
      <c r="AD43" s="191">
        <v>3.5008540267486921</v>
      </c>
      <c r="AE43" s="191">
        <v>0.99453839348299489</v>
      </c>
      <c r="AF43">
        <v>2.9456890832349547</v>
      </c>
      <c r="AG43" s="191">
        <v>1.6981617790378111E-2</v>
      </c>
      <c r="AI43" s="26">
        <f t="shared" si="0"/>
        <v>3247.674272693861</v>
      </c>
      <c r="AJ43" s="26">
        <f t="shared" si="1"/>
        <v>-999</v>
      </c>
      <c r="AK43" s="26">
        <f t="shared" si="2"/>
        <v>3500.8540267486919</v>
      </c>
      <c r="AL43" s="26">
        <f t="shared" si="3"/>
        <v>994.53839348299493</v>
      </c>
      <c r="AM43" s="26">
        <f t="shared" si="4"/>
        <v>2945.6890832349545</v>
      </c>
      <c r="AN43" s="26">
        <f t="shared" si="5"/>
        <v>1.6981617790378111E-2</v>
      </c>
    </row>
    <row r="44" spans="3:40" ht="15" x14ac:dyDescent="0.25">
      <c r="C44" s="70">
        <v>6</v>
      </c>
      <c r="D44" s="82">
        <v>41</v>
      </c>
      <c r="E44" s="191">
        <v>3.2476742726938608</v>
      </c>
      <c r="F44" s="191">
        <v>-999</v>
      </c>
      <c r="G44" s="191">
        <v>3.5008540267486921</v>
      </c>
      <c r="H44" s="191">
        <v>0.99453839348299489</v>
      </c>
      <c r="I44">
        <v>2.9456890832349547</v>
      </c>
      <c r="J44" s="191">
        <v>1.6981617790378111E-2</v>
      </c>
      <c r="L44" s="251">
        <f>VESSELS!L47*VARCOSTS!$O$6</f>
        <v>1.8743942295081968</v>
      </c>
      <c r="U44" s="22"/>
      <c r="V44" s="254">
        <v>6</v>
      </c>
      <c r="W44" s="14">
        <v>40</v>
      </c>
      <c r="X44" s="191">
        <v>5.2602259267475233</v>
      </c>
      <c r="Y44" s="244">
        <v>2.9456890832349547</v>
      </c>
      <c r="AB44" s="191">
        <v>3.2476742726938608</v>
      </c>
      <c r="AC44" s="191">
        <v>-999</v>
      </c>
      <c r="AD44" s="191">
        <v>3.5008540267486921</v>
      </c>
      <c r="AE44" s="191">
        <v>0.99453839348299489</v>
      </c>
      <c r="AF44">
        <v>2.9456890832349547</v>
      </c>
      <c r="AG44" s="191">
        <v>1.6981617790378111E-2</v>
      </c>
      <c r="AI44" s="26">
        <f t="shared" si="0"/>
        <v>3247.674272693861</v>
      </c>
      <c r="AJ44" s="26">
        <f t="shared" si="1"/>
        <v>-999</v>
      </c>
      <c r="AK44" s="26">
        <f t="shared" si="2"/>
        <v>3500.8540267486919</v>
      </c>
      <c r="AL44" s="26">
        <f t="shared" si="3"/>
        <v>994.53839348299493</v>
      </c>
      <c r="AM44" s="26">
        <f t="shared" si="4"/>
        <v>2945.6890832349545</v>
      </c>
      <c r="AN44" s="26">
        <f t="shared" si="5"/>
        <v>1.6981617790378111E-2</v>
      </c>
    </row>
    <row r="45" spans="3:40" ht="15" x14ac:dyDescent="0.25">
      <c r="C45" s="70">
        <v>6</v>
      </c>
      <c r="D45" s="82">
        <v>42</v>
      </c>
      <c r="E45" s="191">
        <v>3.2476742726938608</v>
      </c>
      <c r="F45" s="191">
        <v>-999</v>
      </c>
      <c r="G45" s="191">
        <v>3.5008540267486921</v>
      </c>
      <c r="H45" s="191">
        <v>0.99453839348299489</v>
      </c>
      <c r="I45">
        <v>2.9456890832349547</v>
      </c>
      <c r="J45" s="191">
        <v>1.6981617790378111E-2</v>
      </c>
      <c r="L45" s="251">
        <f>VESSELS!L48*VARCOSTS!$O$6</f>
        <v>1.8743942295081968</v>
      </c>
      <c r="U45" s="22"/>
      <c r="V45" s="254">
        <v>6</v>
      </c>
      <c r="W45" s="14">
        <v>41</v>
      </c>
      <c r="X45" s="191">
        <v>5.2602259267475233</v>
      </c>
      <c r="Y45" s="244">
        <v>2.9456890832349547</v>
      </c>
      <c r="AB45" s="191">
        <v>3.2476742726938608</v>
      </c>
      <c r="AC45" s="191">
        <v>-999</v>
      </c>
      <c r="AD45" s="191">
        <v>3.5008540267486921</v>
      </c>
      <c r="AE45" s="191">
        <v>0.99453839348299489</v>
      </c>
      <c r="AF45">
        <v>2.9456890832349547</v>
      </c>
      <c r="AG45" s="191">
        <v>1.6981617790378111E-2</v>
      </c>
      <c r="AI45" s="26">
        <f t="shared" si="0"/>
        <v>3247.674272693861</v>
      </c>
      <c r="AJ45" s="26">
        <f t="shared" si="1"/>
        <v>-999</v>
      </c>
      <c r="AK45" s="26">
        <f t="shared" si="2"/>
        <v>3500.8540267486919</v>
      </c>
      <c r="AL45" s="26">
        <f t="shared" si="3"/>
        <v>994.53839348299493</v>
      </c>
      <c r="AM45" s="26">
        <f t="shared" si="4"/>
        <v>2945.6890832349545</v>
      </c>
      <c r="AN45" s="26">
        <f t="shared" si="5"/>
        <v>1.6981617790378111E-2</v>
      </c>
    </row>
    <row r="46" spans="3:40" ht="15" x14ac:dyDescent="0.25">
      <c r="C46" s="70">
        <v>6</v>
      </c>
      <c r="D46" s="82">
        <v>43</v>
      </c>
      <c r="E46" s="191">
        <v>3.2476742726938608</v>
      </c>
      <c r="F46" s="191">
        <v>-999</v>
      </c>
      <c r="G46" s="191">
        <v>3.5008540267486921</v>
      </c>
      <c r="H46" s="191">
        <v>0.99453839348299489</v>
      </c>
      <c r="I46">
        <v>2.9456890832349547</v>
      </c>
      <c r="J46" s="191">
        <v>1.6981617790378111E-2</v>
      </c>
      <c r="L46" s="251">
        <f>VESSELS!L49*VARCOSTS!$O$6</f>
        <v>1.8743942295081968</v>
      </c>
      <c r="U46" s="22"/>
      <c r="V46" s="254">
        <v>6</v>
      </c>
      <c r="W46" s="14">
        <v>42</v>
      </c>
      <c r="X46" s="191">
        <v>5.2602259267475233</v>
      </c>
      <c r="Y46" s="244">
        <v>2.9456890832349547</v>
      </c>
      <c r="AB46" s="191">
        <v>3.2476742726938608</v>
      </c>
      <c r="AC46" s="191">
        <v>-999</v>
      </c>
      <c r="AD46" s="191">
        <v>3.5008540267486921</v>
      </c>
      <c r="AE46" s="191">
        <v>0.99453839348299489</v>
      </c>
      <c r="AF46">
        <v>2.9456890832349547</v>
      </c>
      <c r="AG46" s="191">
        <v>1.6981617790378111E-2</v>
      </c>
      <c r="AI46" s="26">
        <f t="shared" si="0"/>
        <v>3247.674272693861</v>
      </c>
      <c r="AJ46" s="26">
        <f t="shared" si="1"/>
        <v>-999</v>
      </c>
      <c r="AK46" s="26">
        <f t="shared" si="2"/>
        <v>3500.8540267486919</v>
      </c>
      <c r="AL46" s="26">
        <f t="shared" si="3"/>
        <v>994.53839348299493</v>
      </c>
      <c r="AM46" s="26">
        <f t="shared" si="4"/>
        <v>2945.6890832349545</v>
      </c>
      <c r="AN46" s="26">
        <f t="shared" si="5"/>
        <v>1.6981617790378111E-2</v>
      </c>
    </row>
    <row r="47" spans="3:40" ht="15" x14ac:dyDescent="0.25">
      <c r="C47" s="70">
        <v>7</v>
      </c>
      <c r="D47" s="82">
        <v>44</v>
      </c>
      <c r="E47" s="191">
        <v>5.904816566756053</v>
      </c>
      <c r="F47" s="191">
        <v>-999</v>
      </c>
      <c r="G47" s="191">
        <v>6.1831179661107036</v>
      </c>
      <c r="H47" s="191">
        <v>3.1313745318846617</v>
      </c>
      <c r="I47">
        <v>4.5225939538261857</v>
      </c>
      <c r="J47" s="191">
        <v>2.2215174849217745E-2</v>
      </c>
      <c r="L47" s="251">
        <f>VESSELS!L50*VARCOSTS!$O$6</f>
        <v>1.8743942295081968</v>
      </c>
      <c r="U47" s="22"/>
      <c r="V47" s="254">
        <v>6</v>
      </c>
      <c r="W47" s="14">
        <v>43</v>
      </c>
      <c r="X47" s="191">
        <v>5.2602259267475233</v>
      </c>
      <c r="Y47" s="244">
        <v>2.9456890832349547</v>
      </c>
      <c r="AB47" s="191">
        <v>3.2476742726938608</v>
      </c>
      <c r="AC47" s="191">
        <v>-999</v>
      </c>
      <c r="AD47" s="191">
        <v>3.5008540267486921</v>
      </c>
      <c r="AE47" s="191">
        <v>0.99453839348299489</v>
      </c>
      <c r="AF47">
        <v>2.9456890832349547</v>
      </c>
      <c r="AG47" s="191">
        <v>1.6981617790378111E-2</v>
      </c>
      <c r="AI47" s="26">
        <f t="shared" si="0"/>
        <v>3247.674272693861</v>
      </c>
      <c r="AJ47" s="26">
        <f t="shared" si="1"/>
        <v>-999</v>
      </c>
      <c r="AK47" s="26">
        <f t="shared" si="2"/>
        <v>3500.8540267486919</v>
      </c>
      <c r="AL47" s="26">
        <f t="shared" si="3"/>
        <v>994.53839348299493</v>
      </c>
      <c r="AM47" s="26">
        <f t="shared" si="4"/>
        <v>2945.6890832349545</v>
      </c>
      <c r="AN47" s="26">
        <f t="shared" si="5"/>
        <v>1.6981617790378111E-2</v>
      </c>
    </row>
    <row r="48" spans="3:40" ht="15" x14ac:dyDescent="0.25">
      <c r="C48" s="70">
        <v>7</v>
      </c>
      <c r="D48" s="82">
        <v>45</v>
      </c>
      <c r="E48" s="191">
        <v>5.904816566756053</v>
      </c>
      <c r="F48" s="191">
        <v>-999</v>
      </c>
      <c r="G48" s="191">
        <v>6.1831179661107036</v>
      </c>
      <c r="H48" s="191">
        <v>3.1313745318846617</v>
      </c>
      <c r="I48">
        <v>4.5225939538261857</v>
      </c>
      <c r="J48" s="191">
        <v>2.2215174849217745E-2</v>
      </c>
      <c r="L48" s="251">
        <f>VESSELS!L51*VARCOSTS!$O$6</f>
        <v>1.8743942295081968</v>
      </c>
      <c r="U48" s="22"/>
      <c r="V48" s="254">
        <v>7</v>
      </c>
      <c r="W48" s="14">
        <v>44</v>
      </c>
      <c r="X48" s="191">
        <v>6.8813725612936887</v>
      </c>
      <c r="Y48" s="244">
        <v>4.5225939538261857</v>
      </c>
      <c r="AB48" s="191">
        <v>5.904816566756053</v>
      </c>
      <c r="AC48" s="191">
        <v>-999</v>
      </c>
      <c r="AD48" s="191">
        <v>6.1831179661107036</v>
      </c>
      <c r="AE48" s="191">
        <v>3.1313745318846617</v>
      </c>
      <c r="AF48">
        <v>4.5225939538261857</v>
      </c>
      <c r="AG48" s="191">
        <v>2.2215174849217745E-2</v>
      </c>
      <c r="AI48" s="26">
        <f t="shared" si="0"/>
        <v>5904.8165667560534</v>
      </c>
      <c r="AJ48" s="26">
        <f t="shared" si="1"/>
        <v>-999</v>
      </c>
      <c r="AK48" s="26">
        <f t="shared" si="2"/>
        <v>6183.1179661107035</v>
      </c>
      <c r="AL48" s="26">
        <f t="shared" si="3"/>
        <v>3131.3745318846618</v>
      </c>
      <c r="AM48" s="26">
        <f t="shared" si="4"/>
        <v>4522.5939538261855</v>
      </c>
      <c r="AN48" s="26">
        <f t="shared" si="5"/>
        <v>2.2215174849217745E-2</v>
      </c>
    </row>
    <row r="49" spans="3:40" ht="15" x14ac:dyDescent="0.25">
      <c r="C49" s="70">
        <v>7</v>
      </c>
      <c r="D49" s="82">
        <v>46</v>
      </c>
      <c r="E49" s="191">
        <v>5.904816566756053</v>
      </c>
      <c r="F49" s="191">
        <v>-999</v>
      </c>
      <c r="G49" s="191">
        <v>6.1831179661107036</v>
      </c>
      <c r="H49" s="191">
        <v>3.1313745318846617</v>
      </c>
      <c r="I49">
        <v>4.5225939538261857</v>
      </c>
      <c r="J49" s="191">
        <v>2.2215174849217745E-2</v>
      </c>
      <c r="L49" s="251">
        <f>VESSELS!L52*VARCOSTS!$O$6</f>
        <v>1.8743942295081968</v>
      </c>
      <c r="U49" s="22"/>
      <c r="V49" s="254">
        <v>7</v>
      </c>
      <c r="W49" s="14">
        <v>45</v>
      </c>
      <c r="X49" s="191">
        <v>6.8813725612936887</v>
      </c>
      <c r="Y49" s="244">
        <v>4.5225939538261857</v>
      </c>
      <c r="AB49" s="191">
        <v>5.904816566756053</v>
      </c>
      <c r="AC49" s="191">
        <v>-999</v>
      </c>
      <c r="AD49" s="191">
        <v>6.1831179661107036</v>
      </c>
      <c r="AE49" s="191">
        <v>3.1313745318846617</v>
      </c>
      <c r="AF49">
        <v>4.5225939538261857</v>
      </c>
      <c r="AG49" s="191">
        <v>2.2215174849217745E-2</v>
      </c>
      <c r="AI49" s="26">
        <f t="shared" si="0"/>
        <v>5904.8165667560534</v>
      </c>
      <c r="AJ49" s="26">
        <f t="shared" si="1"/>
        <v>-999</v>
      </c>
      <c r="AK49" s="26">
        <f t="shared" si="2"/>
        <v>6183.1179661107035</v>
      </c>
      <c r="AL49" s="26">
        <f t="shared" si="3"/>
        <v>3131.3745318846618</v>
      </c>
      <c r="AM49" s="26">
        <f t="shared" si="4"/>
        <v>4522.5939538261855</v>
      </c>
      <c r="AN49" s="26">
        <f t="shared" si="5"/>
        <v>2.2215174849217745E-2</v>
      </c>
    </row>
    <row r="50" spans="3:40" ht="15" x14ac:dyDescent="0.25">
      <c r="C50" s="70">
        <v>7</v>
      </c>
      <c r="D50" s="82">
        <v>47</v>
      </c>
      <c r="E50" s="191">
        <v>5.904816566756053</v>
      </c>
      <c r="F50" s="191">
        <v>-999</v>
      </c>
      <c r="G50" s="191">
        <v>6.1831179661107036</v>
      </c>
      <c r="H50" s="191">
        <v>3.1313745318846617</v>
      </c>
      <c r="I50">
        <v>4.5225939538261857</v>
      </c>
      <c r="J50" s="191">
        <v>2.2215174849217745E-2</v>
      </c>
      <c r="L50" s="251">
        <f>VESSELS!L53*VARCOSTS!$O$6</f>
        <v>1.8743942295081968</v>
      </c>
      <c r="U50" s="22"/>
      <c r="V50" s="254">
        <v>7</v>
      </c>
      <c r="W50" s="14">
        <v>46</v>
      </c>
      <c r="X50" s="191">
        <v>6.8813725612936887</v>
      </c>
      <c r="Y50" s="244">
        <v>4.5225939538261857</v>
      </c>
      <c r="AB50" s="191">
        <v>5.904816566756053</v>
      </c>
      <c r="AC50" s="191">
        <v>-999</v>
      </c>
      <c r="AD50" s="191">
        <v>6.1831179661107036</v>
      </c>
      <c r="AE50" s="191">
        <v>3.1313745318846617</v>
      </c>
      <c r="AF50">
        <v>4.5225939538261857</v>
      </c>
      <c r="AG50" s="191">
        <v>2.2215174849217745E-2</v>
      </c>
      <c r="AI50" s="26">
        <f t="shared" si="0"/>
        <v>5904.8165667560534</v>
      </c>
      <c r="AJ50" s="26">
        <f t="shared" si="1"/>
        <v>-999</v>
      </c>
      <c r="AK50" s="26">
        <f t="shared" si="2"/>
        <v>6183.1179661107035</v>
      </c>
      <c r="AL50" s="26">
        <f t="shared" si="3"/>
        <v>3131.3745318846618</v>
      </c>
      <c r="AM50" s="26">
        <f t="shared" si="4"/>
        <v>4522.5939538261855</v>
      </c>
      <c r="AN50" s="26">
        <f t="shared" si="5"/>
        <v>2.2215174849217745E-2</v>
      </c>
    </row>
    <row r="51" spans="3:40" ht="15" x14ac:dyDescent="0.25">
      <c r="C51" s="70">
        <v>7</v>
      </c>
      <c r="D51" s="82">
        <v>48</v>
      </c>
      <c r="E51" s="191">
        <v>5.904816566756053</v>
      </c>
      <c r="F51" s="191">
        <v>-999</v>
      </c>
      <c r="G51" s="191">
        <v>6.1831179661107036</v>
      </c>
      <c r="H51" s="191">
        <v>3.1313745318846617</v>
      </c>
      <c r="I51">
        <v>4.5225939538261857</v>
      </c>
      <c r="J51" s="191">
        <v>2.2215174849217745E-2</v>
      </c>
      <c r="L51" s="251">
        <f>VESSELS!L54*VARCOSTS!$O$6</f>
        <v>1.8743942295081968</v>
      </c>
      <c r="U51" s="22"/>
      <c r="V51" s="254">
        <v>7</v>
      </c>
      <c r="W51" s="14">
        <v>47</v>
      </c>
      <c r="X51" s="191">
        <v>6.8813725612936887</v>
      </c>
      <c r="Y51" s="244">
        <v>4.5225939538261857</v>
      </c>
      <c r="AB51" s="191">
        <v>5.904816566756053</v>
      </c>
      <c r="AC51" s="191">
        <v>-999</v>
      </c>
      <c r="AD51" s="191">
        <v>6.1831179661107036</v>
      </c>
      <c r="AE51" s="191">
        <v>3.1313745318846617</v>
      </c>
      <c r="AF51">
        <v>4.5225939538261857</v>
      </c>
      <c r="AG51" s="191">
        <v>2.2215174849217745E-2</v>
      </c>
      <c r="AI51" s="26">
        <f t="shared" si="0"/>
        <v>5904.8165667560534</v>
      </c>
      <c r="AJ51" s="26">
        <f t="shared" si="1"/>
        <v>-999</v>
      </c>
      <c r="AK51" s="26">
        <f t="shared" si="2"/>
        <v>6183.1179661107035</v>
      </c>
      <c r="AL51" s="26">
        <f t="shared" si="3"/>
        <v>3131.3745318846618</v>
      </c>
      <c r="AM51" s="26">
        <f t="shared" si="4"/>
        <v>4522.5939538261855</v>
      </c>
      <c r="AN51" s="26">
        <f t="shared" si="5"/>
        <v>2.2215174849217745E-2</v>
      </c>
    </row>
    <row r="52" spans="3:40" ht="15" x14ac:dyDescent="0.25">
      <c r="C52" s="70">
        <v>7</v>
      </c>
      <c r="D52" s="82">
        <v>49</v>
      </c>
      <c r="E52" s="191">
        <v>5.904816566756053</v>
      </c>
      <c r="F52" s="191">
        <v>-999</v>
      </c>
      <c r="G52" s="191">
        <v>6.1831179661107036</v>
      </c>
      <c r="H52" s="191">
        <v>3.1313745318846617</v>
      </c>
      <c r="I52">
        <v>4.5225939538261857</v>
      </c>
      <c r="J52" s="191">
        <v>2.2215174849217745E-2</v>
      </c>
      <c r="L52" s="251">
        <f>VESSELS!L55*VARCOSTS!$O$6</f>
        <v>1.8743942295081968</v>
      </c>
      <c r="U52" s="22"/>
      <c r="V52" s="254">
        <v>7</v>
      </c>
      <c r="W52" s="14">
        <v>48</v>
      </c>
      <c r="X52" s="191">
        <v>6.8813725612936887</v>
      </c>
      <c r="Y52" s="244">
        <v>4.5225939538261857</v>
      </c>
      <c r="AB52" s="191">
        <v>5.904816566756053</v>
      </c>
      <c r="AC52" s="191">
        <v>-999</v>
      </c>
      <c r="AD52" s="191">
        <v>6.1831179661107036</v>
      </c>
      <c r="AE52" s="191">
        <v>3.1313745318846617</v>
      </c>
      <c r="AF52">
        <v>4.5225939538261857</v>
      </c>
      <c r="AG52" s="191">
        <v>2.2215174849217745E-2</v>
      </c>
      <c r="AI52" s="26">
        <f t="shared" si="0"/>
        <v>5904.8165667560534</v>
      </c>
      <c r="AJ52" s="26">
        <f t="shared" si="1"/>
        <v>-999</v>
      </c>
      <c r="AK52" s="26">
        <f t="shared" si="2"/>
        <v>6183.1179661107035</v>
      </c>
      <c r="AL52" s="26">
        <f t="shared" si="3"/>
        <v>3131.3745318846618</v>
      </c>
      <c r="AM52" s="26">
        <f t="shared" si="4"/>
        <v>4522.5939538261855</v>
      </c>
      <c r="AN52" s="26">
        <f t="shared" si="5"/>
        <v>2.2215174849217745E-2</v>
      </c>
    </row>
    <row r="53" spans="3:40" ht="15" x14ac:dyDescent="0.25">
      <c r="C53" s="70">
        <v>7</v>
      </c>
      <c r="D53" s="82">
        <v>50</v>
      </c>
      <c r="E53" s="191">
        <v>5.904816566756053</v>
      </c>
      <c r="F53" s="191">
        <v>-999</v>
      </c>
      <c r="G53" s="191">
        <v>6.1831179661107036</v>
      </c>
      <c r="H53" s="191">
        <v>3.1313745318846617</v>
      </c>
      <c r="I53">
        <v>4.5225939538261857</v>
      </c>
      <c r="J53" s="191">
        <v>2.2215174849217745E-2</v>
      </c>
      <c r="L53" s="251">
        <f>VESSELS!L56*VARCOSTS!$O$6</f>
        <v>2.2362057142857141</v>
      </c>
      <c r="R53" s="39"/>
      <c r="U53" s="22"/>
      <c r="V53" s="254">
        <v>7</v>
      </c>
      <c r="W53" s="14">
        <v>49</v>
      </c>
      <c r="X53" s="191">
        <v>6.8813725612936887</v>
      </c>
      <c r="Y53" s="244">
        <v>4.5225939538261857</v>
      </c>
      <c r="AB53" s="191">
        <v>5.904816566756053</v>
      </c>
      <c r="AC53" s="191">
        <v>-999</v>
      </c>
      <c r="AD53" s="191">
        <v>6.1831179661107036</v>
      </c>
      <c r="AE53" s="191">
        <v>3.1313745318846617</v>
      </c>
      <c r="AF53">
        <v>4.5225939538261857</v>
      </c>
      <c r="AG53" s="191">
        <v>2.2215174849217745E-2</v>
      </c>
      <c r="AI53" s="26">
        <f t="shared" si="0"/>
        <v>5904.8165667560534</v>
      </c>
      <c r="AJ53" s="26">
        <f t="shared" si="1"/>
        <v>-999</v>
      </c>
      <c r="AK53" s="26">
        <f t="shared" si="2"/>
        <v>6183.1179661107035</v>
      </c>
      <c r="AL53" s="26">
        <f t="shared" si="3"/>
        <v>3131.3745318846618</v>
      </c>
      <c r="AM53" s="26">
        <f t="shared" si="4"/>
        <v>4522.5939538261855</v>
      </c>
      <c r="AN53" s="26">
        <f t="shared" si="5"/>
        <v>2.2215174849217745E-2</v>
      </c>
    </row>
    <row r="54" spans="3:40" ht="15" x14ac:dyDescent="0.25">
      <c r="C54" s="70">
        <v>7</v>
      </c>
      <c r="D54" s="82">
        <v>51</v>
      </c>
      <c r="E54" s="191">
        <v>5.904816566756053</v>
      </c>
      <c r="F54" s="191">
        <v>-999</v>
      </c>
      <c r="G54" s="191">
        <v>6.1831179661107036</v>
      </c>
      <c r="H54" s="191">
        <v>3.1313745318846617</v>
      </c>
      <c r="I54">
        <v>4.5225939538261857</v>
      </c>
      <c r="J54" s="191">
        <v>2.2215174849217745E-2</v>
      </c>
      <c r="L54" s="251">
        <f>VESSELS!L57*VARCOSTS!$O$6</f>
        <v>2.2362057142857141</v>
      </c>
      <c r="R54" s="39"/>
      <c r="U54" s="22"/>
      <c r="V54" s="254">
        <v>7</v>
      </c>
      <c r="W54" s="14">
        <v>50</v>
      </c>
      <c r="X54" s="191">
        <v>6.8813725612936887</v>
      </c>
      <c r="Y54" s="244">
        <v>4.5225939538261857</v>
      </c>
      <c r="AB54" s="191">
        <v>5.904816566756053</v>
      </c>
      <c r="AC54" s="191">
        <v>-999</v>
      </c>
      <c r="AD54" s="191">
        <v>6.1831179661107036</v>
      </c>
      <c r="AE54" s="191">
        <v>3.1313745318846617</v>
      </c>
      <c r="AF54">
        <v>4.5225939538261857</v>
      </c>
      <c r="AG54" s="191">
        <v>2.2215174849217745E-2</v>
      </c>
      <c r="AI54" s="26">
        <f t="shared" si="0"/>
        <v>5904.8165667560534</v>
      </c>
      <c r="AJ54" s="26">
        <f t="shared" si="1"/>
        <v>-999</v>
      </c>
      <c r="AK54" s="26">
        <f t="shared" si="2"/>
        <v>6183.1179661107035</v>
      </c>
      <c r="AL54" s="26">
        <f t="shared" si="3"/>
        <v>3131.3745318846618</v>
      </c>
      <c r="AM54" s="26">
        <f t="shared" si="4"/>
        <v>4522.5939538261855</v>
      </c>
      <c r="AN54" s="26">
        <f t="shared" si="5"/>
        <v>2.2215174849217745E-2</v>
      </c>
    </row>
    <row r="55" spans="3:40" ht="15" x14ac:dyDescent="0.25">
      <c r="C55" s="70">
        <v>7</v>
      </c>
      <c r="D55" s="82">
        <v>52</v>
      </c>
      <c r="E55" s="191">
        <v>5.904816566756053</v>
      </c>
      <c r="F55" s="191">
        <v>-999</v>
      </c>
      <c r="G55" s="191">
        <v>6.1831179661107036</v>
      </c>
      <c r="H55" s="191">
        <v>3.1313745318846617</v>
      </c>
      <c r="I55">
        <v>4.5225939538261857</v>
      </c>
      <c r="J55" s="191">
        <v>2.2215174849217745E-2</v>
      </c>
      <c r="L55" s="251">
        <f>VESSELS!L58*VARCOSTS!$O$6</f>
        <v>2.2362057142857141</v>
      </c>
      <c r="R55" s="39"/>
      <c r="U55" s="22"/>
      <c r="V55" s="254">
        <v>7</v>
      </c>
      <c r="W55" s="14">
        <v>51</v>
      </c>
      <c r="X55" s="191">
        <v>6.8813725612936887</v>
      </c>
      <c r="Y55" s="244">
        <v>4.5225939538261857</v>
      </c>
      <c r="AB55" s="191">
        <v>5.904816566756053</v>
      </c>
      <c r="AC55" s="191">
        <v>-999</v>
      </c>
      <c r="AD55" s="191">
        <v>6.1831179661107036</v>
      </c>
      <c r="AE55" s="191">
        <v>3.1313745318846617</v>
      </c>
      <c r="AF55">
        <v>4.5225939538261857</v>
      </c>
      <c r="AG55" s="191">
        <v>2.2215174849217745E-2</v>
      </c>
      <c r="AI55" s="26">
        <f t="shared" si="0"/>
        <v>5904.8165667560534</v>
      </c>
      <c r="AJ55" s="26">
        <f t="shared" si="1"/>
        <v>-999</v>
      </c>
      <c r="AK55" s="26">
        <f t="shared" si="2"/>
        <v>6183.1179661107035</v>
      </c>
      <c r="AL55" s="26">
        <f t="shared" si="3"/>
        <v>3131.3745318846618</v>
      </c>
      <c r="AM55" s="26">
        <f t="shared" si="4"/>
        <v>4522.5939538261855</v>
      </c>
      <c r="AN55" s="26">
        <f t="shared" si="5"/>
        <v>2.2215174849217745E-2</v>
      </c>
    </row>
    <row r="56" spans="3:40" ht="15" x14ac:dyDescent="0.25">
      <c r="C56" s="70">
        <v>7</v>
      </c>
      <c r="D56" s="82">
        <v>53</v>
      </c>
      <c r="E56" s="191">
        <v>5.904816566756053</v>
      </c>
      <c r="F56" s="191">
        <v>-999</v>
      </c>
      <c r="G56" s="191">
        <v>6.1831179661107036</v>
      </c>
      <c r="H56" s="191">
        <v>3.1313745318846617</v>
      </c>
      <c r="I56">
        <v>4.5225939538261857</v>
      </c>
      <c r="J56" s="191">
        <v>2.2215174849217745E-2</v>
      </c>
      <c r="L56" s="251">
        <f>VESSELS!L59*VARCOSTS!$O$6</f>
        <v>2.2362057142857141</v>
      </c>
      <c r="R56" s="39"/>
      <c r="U56" s="22"/>
      <c r="V56" s="254">
        <v>7</v>
      </c>
      <c r="W56" s="14">
        <v>52</v>
      </c>
      <c r="X56" s="191">
        <v>6.8813725612936887</v>
      </c>
      <c r="Y56" s="244">
        <v>4.5225939538261857</v>
      </c>
      <c r="AB56" s="191">
        <v>5.904816566756053</v>
      </c>
      <c r="AC56" s="191">
        <v>-999</v>
      </c>
      <c r="AD56" s="191">
        <v>6.1831179661107036</v>
      </c>
      <c r="AE56" s="191">
        <v>3.1313745318846617</v>
      </c>
      <c r="AF56">
        <v>4.5225939538261857</v>
      </c>
      <c r="AG56" s="191">
        <v>2.2215174849217745E-2</v>
      </c>
      <c r="AI56" s="26">
        <f t="shared" si="0"/>
        <v>5904.8165667560534</v>
      </c>
      <c r="AJ56" s="26">
        <f t="shared" si="1"/>
        <v>-999</v>
      </c>
      <c r="AK56" s="26">
        <f t="shared" si="2"/>
        <v>6183.1179661107035</v>
      </c>
      <c r="AL56" s="26">
        <f t="shared" si="3"/>
        <v>3131.3745318846618</v>
      </c>
      <c r="AM56" s="26">
        <f t="shared" si="4"/>
        <v>4522.5939538261855</v>
      </c>
      <c r="AN56" s="26">
        <f t="shared" si="5"/>
        <v>2.2215174849217745E-2</v>
      </c>
    </row>
    <row r="57" spans="3:40" ht="15" x14ac:dyDescent="0.25">
      <c r="C57" s="70">
        <v>7</v>
      </c>
      <c r="D57" s="82">
        <v>54</v>
      </c>
      <c r="E57" s="191">
        <v>5.904816566756053</v>
      </c>
      <c r="F57" s="191">
        <v>-999</v>
      </c>
      <c r="G57" s="191">
        <v>6.1831179661107036</v>
      </c>
      <c r="H57" s="191">
        <v>3.1313745318846617</v>
      </c>
      <c r="I57">
        <v>4.5225939538261857</v>
      </c>
      <c r="J57" s="191">
        <v>2.2215174849217745E-2</v>
      </c>
      <c r="L57" s="251">
        <f>VESSELS!L60*VARCOSTS!$O$6</f>
        <v>2.2362057142857141</v>
      </c>
      <c r="R57" s="39"/>
      <c r="U57" s="22"/>
      <c r="V57" s="254">
        <v>7</v>
      </c>
      <c r="W57" s="14">
        <v>53</v>
      </c>
      <c r="X57" s="191">
        <v>6.8813725612936887</v>
      </c>
      <c r="Y57" s="244">
        <v>4.5225939538261857</v>
      </c>
      <c r="AB57" s="191">
        <v>5.904816566756053</v>
      </c>
      <c r="AC57" s="191">
        <v>-999</v>
      </c>
      <c r="AD57" s="191">
        <v>6.1831179661107036</v>
      </c>
      <c r="AE57" s="191">
        <v>3.1313745318846617</v>
      </c>
      <c r="AF57">
        <v>4.5225939538261857</v>
      </c>
      <c r="AG57" s="191">
        <v>2.2215174849217745E-2</v>
      </c>
      <c r="AI57" s="26">
        <f t="shared" si="0"/>
        <v>5904.8165667560534</v>
      </c>
      <c r="AJ57" s="26">
        <f t="shared" si="1"/>
        <v>-999</v>
      </c>
      <c r="AK57" s="26">
        <f t="shared" si="2"/>
        <v>6183.1179661107035</v>
      </c>
      <c r="AL57" s="26">
        <f t="shared" si="3"/>
        <v>3131.3745318846618</v>
      </c>
      <c r="AM57" s="26">
        <f t="shared" si="4"/>
        <v>4522.5939538261855</v>
      </c>
      <c r="AN57" s="26">
        <f t="shared" si="5"/>
        <v>2.2215174849217745E-2</v>
      </c>
    </row>
    <row r="58" spans="3:40" ht="15" x14ac:dyDescent="0.25">
      <c r="C58" s="70">
        <v>7</v>
      </c>
      <c r="D58" s="82">
        <v>55</v>
      </c>
      <c r="E58" s="191">
        <v>5.904816566756053</v>
      </c>
      <c r="F58" s="191">
        <v>-999</v>
      </c>
      <c r="G58" s="191">
        <v>6.1831179661107036</v>
      </c>
      <c r="H58" s="191">
        <v>3.1313745318846617</v>
      </c>
      <c r="I58">
        <v>4.5225939538261857</v>
      </c>
      <c r="J58" s="191">
        <v>2.2215174849217745E-2</v>
      </c>
      <c r="L58" s="251">
        <f>VESSELS!L61*VARCOSTS!$O$6</f>
        <v>2.2362057142857141</v>
      </c>
      <c r="R58" s="39"/>
      <c r="U58" s="22"/>
      <c r="V58" s="254">
        <v>7</v>
      </c>
      <c r="W58" s="14">
        <v>54</v>
      </c>
      <c r="X58" s="191">
        <v>6.8813725612936887</v>
      </c>
      <c r="Y58" s="244">
        <v>4.5225939538261857</v>
      </c>
      <c r="AB58" s="191">
        <v>5.904816566756053</v>
      </c>
      <c r="AC58" s="191">
        <v>-999</v>
      </c>
      <c r="AD58" s="191">
        <v>6.1831179661107036</v>
      </c>
      <c r="AE58" s="191">
        <v>3.1313745318846617</v>
      </c>
      <c r="AF58">
        <v>4.5225939538261857</v>
      </c>
      <c r="AG58" s="191">
        <v>2.2215174849217745E-2</v>
      </c>
      <c r="AI58" s="26">
        <f t="shared" si="0"/>
        <v>5904.8165667560534</v>
      </c>
      <c r="AJ58" s="26">
        <f t="shared" si="1"/>
        <v>-999</v>
      </c>
      <c r="AK58" s="26">
        <f t="shared" si="2"/>
        <v>6183.1179661107035</v>
      </c>
      <c r="AL58" s="26">
        <f t="shared" si="3"/>
        <v>3131.3745318846618</v>
      </c>
      <c r="AM58" s="26">
        <f t="shared" si="4"/>
        <v>4522.5939538261855</v>
      </c>
      <c r="AN58" s="26">
        <f t="shared" si="5"/>
        <v>2.2215174849217745E-2</v>
      </c>
    </row>
    <row r="59" spans="3:40" ht="15" x14ac:dyDescent="0.25">
      <c r="C59" s="70">
        <v>7</v>
      </c>
      <c r="D59" s="82">
        <v>56</v>
      </c>
      <c r="E59" s="191">
        <v>5.904816566756053</v>
      </c>
      <c r="F59" s="191">
        <v>-999</v>
      </c>
      <c r="G59" s="191">
        <v>6.1831179661107036</v>
      </c>
      <c r="H59" s="191">
        <v>3.1313745318846617</v>
      </c>
      <c r="I59">
        <v>4.5225939538261857</v>
      </c>
      <c r="J59" s="191">
        <v>2.2215174849217745E-2</v>
      </c>
      <c r="L59" s="251">
        <f>VESSELS!L62*VARCOSTS!$O$6</f>
        <v>2.2362057142857141</v>
      </c>
      <c r="R59" s="39"/>
      <c r="U59" s="22"/>
      <c r="V59" s="254">
        <v>7</v>
      </c>
      <c r="W59" s="14">
        <v>55</v>
      </c>
      <c r="X59" s="191">
        <v>6.8813725612936887</v>
      </c>
      <c r="Y59" s="244">
        <v>4.5225939538261857</v>
      </c>
      <c r="AB59" s="191">
        <v>5.904816566756053</v>
      </c>
      <c r="AC59" s="191">
        <v>-999</v>
      </c>
      <c r="AD59" s="191">
        <v>6.1831179661107036</v>
      </c>
      <c r="AE59" s="191">
        <v>3.1313745318846617</v>
      </c>
      <c r="AF59">
        <v>4.5225939538261857</v>
      </c>
      <c r="AG59" s="191">
        <v>2.2215174849217745E-2</v>
      </c>
      <c r="AI59" s="26">
        <f t="shared" si="0"/>
        <v>5904.8165667560534</v>
      </c>
      <c r="AJ59" s="26">
        <f t="shared" si="1"/>
        <v>-999</v>
      </c>
      <c r="AK59" s="26">
        <f t="shared" si="2"/>
        <v>6183.1179661107035</v>
      </c>
      <c r="AL59" s="26">
        <f t="shared" si="3"/>
        <v>3131.3745318846618</v>
      </c>
      <c r="AM59" s="26">
        <f t="shared" si="4"/>
        <v>4522.5939538261855</v>
      </c>
      <c r="AN59" s="26">
        <f t="shared" si="5"/>
        <v>2.2215174849217745E-2</v>
      </c>
    </row>
    <row r="60" spans="3:40" ht="15" x14ac:dyDescent="0.25">
      <c r="C60" s="70">
        <v>8</v>
      </c>
      <c r="D60" s="82">
        <v>57</v>
      </c>
      <c r="E60" s="191">
        <v>14.634512873833254</v>
      </c>
      <c r="F60" s="191">
        <v>-999</v>
      </c>
      <c r="G60" s="191">
        <v>12.268176173563718</v>
      </c>
      <c r="H60" s="191">
        <v>5.8257114969774753</v>
      </c>
      <c r="I60">
        <v>4.6897648998402586</v>
      </c>
      <c r="J60" s="191">
        <v>2.2683978998155239E-2</v>
      </c>
      <c r="L60" s="251">
        <f>VESSELS!L63*VARCOSTS!$O$6</f>
        <v>2.2362057142857141</v>
      </c>
      <c r="R60" s="39"/>
      <c r="U60" s="22"/>
      <c r="V60" s="254">
        <v>7</v>
      </c>
      <c r="W60" s="14">
        <v>56</v>
      </c>
      <c r="X60" s="191">
        <v>6.8813725612936887</v>
      </c>
      <c r="Y60" s="244">
        <v>4.5225939538261857</v>
      </c>
      <c r="AB60" s="191">
        <v>5.904816566756053</v>
      </c>
      <c r="AC60" s="191">
        <v>-999</v>
      </c>
      <c r="AD60" s="191">
        <v>6.1831179661107036</v>
      </c>
      <c r="AE60" s="191">
        <v>3.1313745318846617</v>
      </c>
      <c r="AF60">
        <v>4.5225939538261857</v>
      </c>
      <c r="AG60" s="191">
        <v>2.2215174849217745E-2</v>
      </c>
      <c r="AI60" s="26">
        <f t="shared" si="0"/>
        <v>5904.8165667560534</v>
      </c>
      <c r="AJ60" s="26">
        <f t="shared" si="1"/>
        <v>-999</v>
      </c>
      <c r="AK60" s="26">
        <f t="shared" si="2"/>
        <v>6183.1179661107035</v>
      </c>
      <c r="AL60" s="26">
        <f t="shared" si="3"/>
        <v>3131.3745318846618</v>
      </c>
      <c r="AM60" s="26">
        <f t="shared" si="4"/>
        <v>4522.5939538261855</v>
      </c>
      <c r="AN60" s="26">
        <f t="shared" si="5"/>
        <v>2.2215174849217745E-2</v>
      </c>
    </row>
    <row r="61" spans="3:40" ht="15" x14ac:dyDescent="0.25">
      <c r="C61" s="70">
        <v>8</v>
      </c>
      <c r="D61" s="82">
        <v>58</v>
      </c>
      <c r="E61" s="191">
        <v>14.634512873833254</v>
      </c>
      <c r="F61" s="191">
        <v>-999</v>
      </c>
      <c r="G61" s="191">
        <v>12.268176173563718</v>
      </c>
      <c r="H61" s="191">
        <v>5.8257114969774753</v>
      </c>
      <c r="I61">
        <v>4.6897648998402586</v>
      </c>
      <c r="J61" s="191">
        <v>2.2683978998155239E-2</v>
      </c>
      <c r="L61" s="251">
        <f>VESSELS!L64*VARCOSTS!$O$6</f>
        <v>2.2362057142857141</v>
      </c>
      <c r="R61" s="39"/>
      <c r="U61" s="22"/>
      <c r="V61" s="254">
        <v>8</v>
      </c>
      <c r="W61" s="14">
        <v>57</v>
      </c>
      <c r="X61" s="191">
        <v>7.026589334468567</v>
      </c>
      <c r="Y61" s="244">
        <v>4.6897648998402586</v>
      </c>
      <c r="AB61" s="191">
        <v>14.634512873833254</v>
      </c>
      <c r="AC61" s="191">
        <v>-999</v>
      </c>
      <c r="AD61" s="191">
        <v>12.268176173563718</v>
      </c>
      <c r="AE61" s="191">
        <v>5.8257114969774753</v>
      </c>
      <c r="AF61">
        <v>4.6897648998402586</v>
      </c>
      <c r="AG61" s="191">
        <v>2.2683978998155239E-2</v>
      </c>
      <c r="AI61" s="26">
        <f t="shared" si="0"/>
        <v>14634.512873833253</v>
      </c>
      <c r="AJ61" s="26">
        <f t="shared" si="1"/>
        <v>-999</v>
      </c>
      <c r="AK61" s="26">
        <f t="shared" si="2"/>
        <v>12268.176173563719</v>
      </c>
      <c r="AL61" s="26">
        <f t="shared" si="3"/>
        <v>5825.7114969774757</v>
      </c>
      <c r="AM61" s="26">
        <f t="shared" si="4"/>
        <v>4689.7648998402583</v>
      </c>
      <c r="AN61" s="26">
        <f t="shared" si="5"/>
        <v>2.2683978998155239E-2</v>
      </c>
    </row>
    <row r="62" spans="3:40" ht="15" x14ac:dyDescent="0.25">
      <c r="C62" s="70">
        <v>8</v>
      </c>
      <c r="D62" s="82">
        <v>59</v>
      </c>
      <c r="E62" s="191">
        <v>14.634512873833254</v>
      </c>
      <c r="F62" s="191">
        <v>-999</v>
      </c>
      <c r="G62" s="191">
        <v>12.268176173563718</v>
      </c>
      <c r="H62" s="191">
        <v>5.8257114969774753</v>
      </c>
      <c r="I62">
        <v>4.6897648998402586</v>
      </c>
      <c r="J62" s="191">
        <v>2.2683978998155239E-2</v>
      </c>
      <c r="L62" s="251">
        <f>VESSELS!L65*VARCOSTS!$O$6</f>
        <v>2.2362057142857141</v>
      </c>
      <c r="U62" s="22"/>
      <c r="V62" s="254">
        <v>8</v>
      </c>
      <c r="W62" s="14">
        <v>58</v>
      </c>
      <c r="X62" s="191">
        <v>7.026589334468567</v>
      </c>
      <c r="Y62" s="244">
        <v>4.6897648998402586</v>
      </c>
      <c r="AB62" s="191">
        <v>14.634512873833254</v>
      </c>
      <c r="AC62" s="191">
        <v>-999</v>
      </c>
      <c r="AD62" s="191">
        <v>12.268176173563718</v>
      </c>
      <c r="AE62" s="191">
        <v>5.8257114969774753</v>
      </c>
      <c r="AF62">
        <v>4.6897648998402586</v>
      </c>
      <c r="AG62" s="191">
        <v>2.2683978998155239E-2</v>
      </c>
      <c r="AI62" s="26">
        <f t="shared" si="0"/>
        <v>14634.512873833253</v>
      </c>
      <c r="AJ62" s="26">
        <f t="shared" si="1"/>
        <v>-999</v>
      </c>
      <c r="AK62" s="26">
        <f t="shared" si="2"/>
        <v>12268.176173563719</v>
      </c>
      <c r="AL62" s="26">
        <f t="shared" si="3"/>
        <v>5825.7114969774757</v>
      </c>
      <c r="AM62" s="26">
        <f t="shared" si="4"/>
        <v>4689.7648998402583</v>
      </c>
      <c r="AN62" s="26">
        <f t="shared" si="5"/>
        <v>2.2683978998155239E-2</v>
      </c>
    </row>
    <row r="63" spans="3:40" ht="15" x14ac:dyDescent="0.25">
      <c r="C63" s="70">
        <v>8</v>
      </c>
      <c r="D63" s="82">
        <v>60</v>
      </c>
      <c r="E63" s="191">
        <v>14.634512873833254</v>
      </c>
      <c r="F63" s="191">
        <v>-999</v>
      </c>
      <c r="G63" s="191">
        <v>12.268176173563718</v>
      </c>
      <c r="H63" s="191">
        <v>5.8257114969774753</v>
      </c>
      <c r="I63">
        <v>4.6897648998402586</v>
      </c>
      <c r="J63" s="191">
        <v>2.2683978998155239E-2</v>
      </c>
      <c r="L63" s="251">
        <f>VESSELS!L66*VARCOSTS!$O$6</f>
        <v>2.2362057142857141</v>
      </c>
      <c r="U63" s="22"/>
      <c r="V63" s="254">
        <v>8</v>
      </c>
      <c r="W63" s="14">
        <v>59</v>
      </c>
      <c r="X63" s="191">
        <v>7.026589334468567</v>
      </c>
      <c r="Y63" s="244">
        <v>4.6897648998402586</v>
      </c>
      <c r="AB63" s="191">
        <v>14.634512873833254</v>
      </c>
      <c r="AC63" s="191">
        <v>-999</v>
      </c>
      <c r="AD63" s="191">
        <v>12.268176173563718</v>
      </c>
      <c r="AE63" s="191">
        <v>5.8257114969774753</v>
      </c>
      <c r="AF63">
        <v>4.6897648998402586</v>
      </c>
      <c r="AG63" s="191">
        <v>2.2683978998155239E-2</v>
      </c>
      <c r="AI63" s="26">
        <f t="shared" si="0"/>
        <v>14634.512873833253</v>
      </c>
      <c r="AJ63" s="26">
        <f t="shared" si="1"/>
        <v>-999</v>
      </c>
      <c r="AK63" s="26">
        <f t="shared" si="2"/>
        <v>12268.176173563719</v>
      </c>
      <c r="AL63" s="26">
        <f t="shared" si="3"/>
        <v>5825.7114969774757</v>
      </c>
      <c r="AM63" s="26">
        <f t="shared" si="4"/>
        <v>4689.7648998402583</v>
      </c>
      <c r="AN63" s="26">
        <f t="shared" si="5"/>
        <v>2.2683978998155239E-2</v>
      </c>
    </row>
    <row r="64" spans="3:40" ht="15" x14ac:dyDescent="0.25">
      <c r="C64" s="70">
        <v>8</v>
      </c>
      <c r="D64" s="82">
        <v>61</v>
      </c>
      <c r="E64" s="191">
        <v>14.634512873833254</v>
      </c>
      <c r="F64" s="191">
        <v>-999</v>
      </c>
      <c r="G64" s="191">
        <v>12.268176173563718</v>
      </c>
      <c r="H64" s="191">
        <v>5.8257114969774753</v>
      </c>
      <c r="I64">
        <v>4.6897648998402586</v>
      </c>
      <c r="J64" s="191">
        <v>2.2683978998155239E-2</v>
      </c>
      <c r="L64" s="251">
        <f>VESSELS!L67*VARCOSTS!$O$6</f>
        <v>1.7601727607361959</v>
      </c>
      <c r="U64" s="22"/>
      <c r="V64" s="254">
        <v>8</v>
      </c>
      <c r="W64" s="14">
        <v>60</v>
      </c>
      <c r="X64" s="191">
        <v>7.026589334468567</v>
      </c>
      <c r="Y64" s="244">
        <v>4.6897648998402586</v>
      </c>
      <c r="AB64" s="191">
        <v>14.634512873833254</v>
      </c>
      <c r="AC64" s="191">
        <v>-999</v>
      </c>
      <c r="AD64" s="191">
        <v>12.268176173563718</v>
      </c>
      <c r="AE64" s="191">
        <v>5.8257114969774753</v>
      </c>
      <c r="AF64">
        <v>4.6897648998402586</v>
      </c>
      <c r="AG64" s="191">
        <v>2.2683978998155239E-2</v>
      </c>
      <c r="AI64" s="26">
        <f t="shared" si="0"/>
        <v>14634.512873833253</v>
      </c>
      <c r="AJ64" s="26">
        <f t="shared" si="1"/>
        <v>-999</v>
      </c>
      <c r="AK64" s="26">
        <f t="shared" si="2"/>
        <v>12268.176173563719</v>
      </c>
      <c r="AL64" s="26">
        <f t="shared" si="3"/>
        <v>5825.7114969774757</v>
      </c>
      <c r="AM64" s="26">
        <f t="shared" si="4"/>
        <v>4689.7648998402583</v>
      </c>
      <c r="AN64" s="26">
        <f t="shared" si="5"/>
        <v>2.2683978998155239E-2</v>
      </c>
    </row>
    <row r="65" spans="3:40" ht="15" x14ac:dyDescent="0.25">
      <c r="C65" s="70">
        <v>8</v>
      </c>
      <c r="D65" s="82">
        <v>62</v>
      </c>
      <c r="E65" s="191">
        <v>14.634512873833254</v>
      </c>
      <c r="F65" s="191">
        <v>-999</v>
      </c>
      <c r="G65" s="191">
        <v>12.268176173563718</v>
      </c>
      <c r="H65" s="191">
        <v>5.8257114969774753</v>
      </c>
      <c r="I65">
        <v>4.6897648998402586</v>
      </c>
      <c r="J65" s="191">
        <v>2.2683978998155239E-2</v>
      </c>
      <c r="L65" s="251">
        <f>VESSELS!L68*VARCOSTS!$O$6</f>
        <v>1.7601727607361959</v>
      </c>
      <c r="U65" s="22"/>
      <c r="V65" s="254">
        <v>8</v>
      </c>
      <c r="W65" s="14">
        <v>61</v>
      </c>
      <c r="X65" s="191">
        <v>7.026589334468567</v>
      </c>
      <c r="Y65" s="244">
        <v>4.6897648998402586</v>
      </c>
      <c r="AB65" s="191">
        <v>14.634512873833254</v>
      </c>
      <c r="AC65" s="191">
        <v>-999</v>
      </c>
      <c r="AD65" s="191">
        <v>12.268176173563718</v>
      </c>
      <c r="AE65" s="191">
        <v>5.8257114969774753</v>
      </c>
      <c r="AF65">
        <v>4.6897648998402586</v>
      </c>
      <c r="AG65" s="191">
        <v>2.2683978998155239E-2</v>
      </c>
      <c r="AI65" s="26">
        <f t="shared" si="0"/>
        <v>14634.512873833253</v>
      </c>
      <c r="AJ65" s="26">
        <f t="shared" si="1"/>
        <v>-999</v>
      </c>
      <c r="AK65" s="26">
        <f t="shared" si="2"/>
        <v>12268.176173563719</v>
      </c>
      <c r="AL65" s="26">
        <f t="shared" si="3"/>
        <v>5825.7114969774757</v>
      </c>
      <c r="AM65" s="26">
        <f t="shared" si="4"/>
        <v>4689.7648998402583</v>
      </c>
      <c r="AN65" s="26">
        <f t="shared" si="5"/>
        <v>2.2683978998155239E-2</v>
      </c>
    </row>
    <row r="66" spans="3:40" ht="15" x14ac:dyDescent="0.25">
      <c r="C66" s="70">
        <v>8</v>
      </c>
      <c r="D66" s="82">
        <v>63</v>
      </c>
      <c r="E66" s="191">
        <v>14.634512873833254</v>
      </c>
      <c r="F66" s="191">
        <v>-999</v>
      </c>
      <c r="G66" s="191">
        <v>12.268176173563718</v>
      </c>
      <c r="H66" s="191">
        <v>5.8257114969774753</v>
      </c>
      <c r="I66">
        <v>4.6897648998402586</v>
      </c>
      <c r="J66" s="191">
        <v>2.2683978998155239E-2</v>
      </c>
      <c r="L66" s="251">
        <f>VESSELS!L69*VARCOSTS!$O$6</f>
        <v>1.7601727607361959</v>
      </c>
      <c r="U66" s="22"/>
      <c r="V66" s="254">
        <v>8</v>
      </c>
      <c r="W66" s="14">
        <v>62</v>
      </c>
      <c r="X66" s="191">
        <v>7.026589334468567</v>
      </c>
      <c r="Y66" s="244">
        <v>4.6897648998402586</v>
      </c>
      <c r="AB66" s="191">
        <v>14.634512873833254</v>
      </c>
      <c r="AC66" s="191">
        <v>-999</v>
      </c>
      <c r="AD66" s="191">
        <v>12.268176173563718</v>
      </c>
      <c r="AE66" s="191">
        <v>5.8257114969774753</v>
      </c>
      <c r="AF66">
        <v>4.6897648998402586</v>
      </c>
      <c r="AG66" s="191">
        <v>2.2683978998155239E-2</v>
      </c>
      <c r="AI66" s="26">
        <f t="shared" si="0"/>
        <v>14634.512873833253</v>
      </c>
      <c r="AJ66" s="26">
        <f t="shared" si="1"/>
        <v>-999</v>
      </c>
      <c r="AK66" s="26">
        <f t="shared" si="2"/>
        <v>12268.176173563719</v>
      </c>
      <c r="AL66" s="26">
        <f t="shared" si="3"/>
        <v>5825.7114969774757</v>
      </c>
      <c r="AM66" s="26">
        <f t="shared" si="4"/>
        <v>4689.7648998402583</v>
      </c>
      <c r="AN66" s="26">
        <f t="shared" si="5"/>
        <v>2.2683978998155239E-2</v>
      </c>
    </row>
    <row r="67" spans="3:40" ht="15" x14ac:dyDescent="0.25">
      <c r="C67" s="70">
        <v>9</v>
      </c>
      <c r="D67" s="82">
        <v>64</v>
      </c>
      <c r="E67" s="191">
        <v>2.052962781153524</v>
      </c>
      <c r="F67" s="191">
        <v>-999</v>
      </c>
      <c r="G67" s="191">
        <v>1.6604638412422705</v>
      </c>
      <c r="H67" s="191">
        <v>1.2694322750477542</v>
      </c>
      <c r="I67">
        <v>0.4578420447772944</v>
      </c>
      <c r="J67" s="191">
        <v>9.0119294605809138E-3</v>
      </c>
      <c r="L67" s="251">
        <f>VESSELS!L70*VARCOSTS!$O$6</f>
        <v>1.7601727607361959</v>
      </c>
      <c r="U67" s="22"/>
      <c r="V67" s="254">
        <v>8</v>
      </c>
      <c r="W67" s="14">
        <v>63</v>
      </c>
      <c r="X67" s="191">
        <v>7.026589334468567</v>
      </c>
      <c r="Y67" s="244">
        <v>4.6897648998402586</v>
      </c>
      <c r="AB67" s="191">
        <v>14.634512873833254</v>
      </c>
      <c r="AC67" s="191">
        <v>-999</v>
      </c>
      <c r="AD67" s="191">
        <v>12.268176173563718</v>
      </c>
      <c r="AE67" s="191">
        <v>5.8257114969774753</v>
      </c>
      <c r="AF67">
        <v>4.6897648998402586</v>
      </c>
      <c r="AG67" s="191">
        <v>2.2683978998155239E-2</v>
      </c>
      <c r="AI67" s="26">
        <f t="shared" si="0"/>
        <v>14634.512873833253</v>
      </c>
      <c r="AJ67" s="26">
        <f t="shared" si="1"/>
        <v>-999</v>
      </c>
      <c r="AK67" s="26">
        <f t="shared" si="2"/>
        <v>12268.176173563719</v>
      </c>
      <c r="AL67" s="26">
        <f t="shared" si="3"/>
        <v>5825.7114969774757</v>
      </c>
      <c r="AM67" s="26">
        <f t="shared" si="4"/>
        <v>4689.7648998402583</v>
      </c>
      <c r="AN67" s="26">
        <f t="shared" si="5"/>
        <v>2.2683978998155239E-2</v>
      </c>
    </row>
    <row r="68" spans="3:40" ht="15" x14ac:dyDescent="0.25">
      <c r="C68" s="70">
        <v>9</v>
      </c>
      <c r="D68" s="82">
        <v>65</v>
      </c>
      <c r="E68" s="191">
        <v>2.052962781153524</v>
      </c>
      <c r="F68" s="191">
        <v>-999</v>
      </c>
      <c r="G68" s="191">
        <v>1.6604638412422705</v>
      </c>
      <c r="H68" s="191">
        <v>1.2694322750477542</v>
      </c>
      <c r="I68">
        <v>0.4578420447772944</v>
      </c>
      <c r="J68" s="191">
        <v>9.0119294605809138E-3</v>
      </c>
      <c r="L68" s="251">
        <f>VESSELS!L71*VARCOSTS!$O$6</f>
        <v>1.7601727607361959</v>
      </c>
      <c r="U68" s="22"/>
      <c r="V68" s="254">
        <v>9</v>
      </c>
      <c r="W68" s="14">
        <v>64</v>
      </c>
      <c r="X68" s="191">
        <v>2.7915352697095437</v>
      </c>
      <c r="Y68" s="244">
        <v>0.4578420447772944</v>
      </c>
      <c r="AB68" s="191">
        <v>2.052962781153524</v>
      </c>
      <c r="AC68" s="191">
        <v>-999</v>
      </c>
      <c r="AD68" s="191">
        <v>1.6604638412422705</v>
      </c>
      <c r="AE68" s="191">
        <v>1.2694322750477542</v>
      </c>
      <c r="AF68">
        <v>0.4578420447772944</v>
      </c>
      <c r="AG68" s="191">
        <v>9.0119294605809138E-3</v>
      </c>
      <c r="AI68" s="26">
        <f t="shared" si="0"/>
        <v>2052.9627811535242</v>
      </c>
      <c r="AJ68" s="26">
        <f t="shared" si="1"/>
        <v>-999</v>
      </c>
      <c r="AK68" s="26">
        <f t="shared" si="2"/>
        <v>1660.4638412422705</v>
      </c>
      <c r="AL68" s="26">
        <f t="shared" si="3"/>
        <v>1269.4322750477543</v>
      </c>
      <c r="AM68" s="26">
        <f t="shared" si="4"/>
        <v>457.8420447772944</v>
      </c>
      <c r="AN68" s="26">
        <f t="shared" si="5"/>
        <v>9.0119294605809138E-3</v>
      </c>
    </row>
    <row r="69" spans="3:40" ht="15" x14ac:dyDescent="0.25">
      <c r="C69" s="70">
        <v>9</v>
      </c>
      <c r="D69" s="82">
        <v>66</v>
      </c>
      <c r="E69" s="191">
        <v>2.052962781153524</v>
      </c>
      <c r="F69" s="191">
        <v>-999</v>
      </c>
      <c r="G69" s="191">
        <v>1.6604638412422705</v>
      </c>
      <c r="H69" s="191">
        <v>1.2694322750477542</v>
      </c>
      <c r="I69">
        <v>0.4578420447772944</v>
      </c>
      <c r="J69" s="191">
        <v>9.0119294605809138E-3</v>
      </c>
      <c r="L69" s="251">
        <f>VESSELS!L72*VARCOSTS!$O$6</f>
        <v>1.7601727607361959</v>
      </c>
      <c r="U69" s="22"/>
      <c r="V69" s="254">
        <v>9</v>
      </c>
      <c r="W69" s="14">
        <v>65</v>
      </c>
      <c r="X69" s="191">
        <v>2.7915352697095437</v>
      </c>
      <c r="Y69" s="244">
        <v>0.4578420447772944</v>
      </c>
      <c r="AB69" s="191">
        <v>2.052962781153524</v>
      </c>
      <c r="AC69" s="191">
        <v>-999</v>
      </c>
      <c r="AD69" s="191">
        <v>1.6604638412422705</v>
      </c>
      <c r="AE69" s="191">
        <v>1.2694322750477542</v>
      </c>
      <c r="AF69">
        <v>0.4578420447772944</v>
      </c>
      <c r="AG69" s="191">
        <v>9.0119294605809138E-3</v>
      </c>
      <c r="AI69" s="26">
        <f t="shared" si="0"/>
        <v>2052.9627811535242</v>
      </c>
      <c r="AJ69" s="26">
        <f t="shared" si="1"/>
        <v>-999</v>
      </c>
      <c r="AK69" s="26">
        <f t="shared" si="2"/>
        <v>1660.4638412422705</v>
      </c>
      <c r="AL69" s="26">
        <f t="shared" si="3"/>
        <v>1269.4322750477543</v>
      </c>
      <c r="AM69" s="26">
        <f t="shared" si="4"/>
        <v>457.8420447772944</v>
      </c>
      <c r="AN69" s="26">
        <f t="shared" si="5"/>
        <v>9.0119294605809138E-3</v>
      </c>
    </row>
    <row r="70" spans="3:40" ht="15" x14ac:dyDescent="0.25">
      <c r="C70" s="70">
        <v>10</v>
      </c>
      <c r="D70" s="82">
        <v>67</v>
      </c>
      <c r="E70" s="191">
        <v>2.3073017831198555</v>
      </c>
      <c r="F70" s="191">
        <v>-999</v>
      </c>
      <c r="G70" s="191">
        <v>3.0842734404026793</v>
      </c>
      <c r="H70" s="191">
        <v>1.0849497308711771</v>
      </c>
      <c r="I70">
        <v>3.8811340805834611</v>
      </c>
      <c r="J70" s="191">
        <v>1.9904696825500307E-2</v>
      </c>
      <c r="L70" s="251">
        <f>VESSELS!L73*VARCOSTS!$O$6</f>
        <v>1.7601727607361959</v>
      </c>
      <c r="U70" s="22"/>
      <c r="V70" s="254">
        <v>9</v>
      </c>
      <c r="W70" s="14">
        <v>66</v>
      </c>
      <c r="X70" s="191">
        <v>2.7915352697095437</v>
      </c>
      <c r="Y70" s="244">
        <v>0.4578420447772944</v>
      </c>
      <c r="AB70" s="191">
        <v>2.052962781153524</v>
      </c>
      <c r="AC70" s="191">
        <v>-999</v>
      </c>
      <c r="AD70" s="191">
        <v>1.6604638412422705</v>
      </c>
      <c r="AE70" s="191">
        <v>1.2694322750477542</v>
      </c>
      <c r="AF70">
        <v>0.4578420447772944</v>
      </c>
      <c r="AG70" s="191">
        <v>9.0119294605809138E-3</v>
      </c>
      <c r="AI70" s="26">
        <f t="shared" ref="AI70:AI133" si="6">AB70*1000</f>
        <v>2052.9627811535242</v>
      </c>
      <c r="AJ70" s="26">
        <f t="shared" ref="AJ70:AJ133" si="7">AC70</f>
        <v>-999</v>
      </c>
      <c r="AK70" s="26">
        <f t="shared" ref="AK70:AK133" si="8">AD70*1000</f>
        <v>1660.4638412422705</v>
      </c>
      <c r="AL70" s="26">
        <f t="shared" ref="AL70:AL133" si="9">AE70*1000</f>
        <v>1269.4322750477543</v>
      </c>
      <c r="AM70" s="26">
        <f t="shared" ref="AM70:AM133" si="10">AF70*1000</f>
        <v>457.8420447772944</v>
      </c>
      <c r="AN70" s="26">
        <f t="shared" ref="AN70:AN133" si="11">AG70</f>
        <v>9.0119294605809138E-3</v>
      </c>
    </row>
    <row r="71" spans="3:40" ht="15" x14ac:dyDescent="0.25">
      <c r="C71" s="70">
        <v>10</v>
      </c>
      <c r="D71" s="82">
        <v>68</v>
      </c>
      <c r="E71" s="191">
        <v>2.3073017831198555</v>
      </c>
      <c r="F71" s="191">
        <v>-999</v>
      </c>
      <c r="G71" s="191">
        <v>3.0842734404026793</v>
      </c>
      <c r="H71" s="191">
        <v>1.0849497308711771</v>
      </c>
      <c r="I71">
        <v>3.8811340805834611</v>
      </c>
      <c r="J71" s="191">
        <v>1.9904696825500307E-2</v>
      </c>
      <c r="L71" s="251">
        <f>VESSELS!L74*VARCOSTS!$O$6</f>
        <v>1.7601727607361959</v>
      </c>
      <c r="U71" s="22"/>
      <c r="V71" s="254">
        <v>10</v>
      </c>
      <c r="W71" s="14">
        <v>67</v>
      </c>
      <c r="X71" s="191">
        <v>6.1656788886669744</v>
      </c>
      <c r="Y71" s="244">
        <v>3.8811340805834611</v>
      </c>
      <c r="AB71" s="191">
        <v>2.3073017831198555</v>
      </c>
      <c r="AC71" s="191">
        <v>-999</v>
      </c>
      <c r="AD71" s="191">
        <v>3.0842734404026793</v>
      </c>
      <c r="AE71" s="191">
        <v>1.0849497308711771</v>
      </c>
      <c r="AF71">
        <v>3.8811340805834611</v>
      </c>
      <c r="AG71" s="191">
        <v>1.9904696825500307E-2</v>
      </c>
      <c r="AI71" s="26">
        <f t="shared" si="6"/>
        <v>2307.3017831198554</v>
      </c>
      <c r="AJ71" s="26">
        <f t="shared" si="7"/>
        <v>-999</v>
      </c>
      <c r="AK71" s="26">
        <f t="shared" si="8"/>
        <v>3084.2734404026792</v>
      </c>
      <c r="AL71" s="26">
        <f t="shared" si="9"/>
        <v>1084.9497308711771</v>
      </c>
      <c r="AM71" s="26">
        <f t="shared" si="10"/>
        <v>3881.1340805834611</v>
      </c>
      <c r="AN71" s="26">
        <f t="shared" si="11"/>
        <v>1.9904696825500307E-2</v>
      </c>
    </row>
    <row r="72" spans="3:40" ht="15" x14ac:dyDescent="0.25">
      <c r="C72" s="70">
        <v>10</v>
      </c>
      <c r="D72" s="82">
        <v>69</v>
      </c>
      <c r="E72" s="191">
        <v>2.3073017831198555</v>
      </c>
      <c r="F72" s="191">
        <v>-999</v>
      </c>
      <c r="G72" s="191">
        <v>3.0842734404026793</v>
      </c>
      <c r="H72" s="191">
        <v>1.0849497308711771</v>
      </c>
      <c r="I72">
        <v>3.8811340805834611</v>
      </c>
      <c r="J72" s="191">
        <v>1.9904696825500307E-2</v>
      </c>
      <c r="L72" s="251">
        <f>VESSELS!L75*VARCOSTS!$O$6</f>
        <v>1.7601727607361959</v>
      </c>
      <c r="U72" s="22"/>
      <c r="V72" s="254">
        <v>10</v>
      </c>
      <c r="W72" s="14">
        <v>68</v>
      </c>
      <c r="X72" s="191">
        <v>6.1656788886669744</v>
      </c>
      <c r="Y72" s="244">
        <v>3.8811340805834611</v>
      </c>
      <c r="AB72" s="191">
        <v>2.3073017831198555</v>
      </c>
      <c r="AC72" s="191">
        <v>-999</v>
      </c>
      <c r="AD72" s="191">
        <v>3.0842734404026793</v>
      </c>
      <c r="AE72" s="191">
        <v>1.0849497308711771</v>
      </c>
      <c r="AF72">
        <v>3.8811340805834611</v>
      </c>
      <c r="AG72" s="191">
        <v>1.9904696825500307E-2</v>
      </c>
      <c r="AI72" s="26">
        <f t="shared" si="6"/>
        <v>2307.3017831198554</v>
      </c>
      <c r="AJ72" s="26">
        <f t="shared" si="7"/>
        <v>-999</v>
      </c>
      <c r="AK72" s="26">
        <f t="shared" si="8"/>
        <v>3084.2734404026792</v>
      </c>
      <c r="AL72" s="26">
        <f t="shared" si="9"/>
        <v>1084.9497308711771</v>
      </c>
      <c r="AM72" s="26">
        <f t="shared" si="10"/>
        <v>3881.1340805834611</v>
      </c>
      <c r="AN72" s="26">
        <f t="shared" si="11"/>
        <v>1.9904696825500307E-2</v>
      </c>
    </row>
    <row r="73" spans="3:40" ht="15" x14ac:dyDescent="0.25">
      <c r="C73" s="70">
        <v>10</v>
      </c>
      <c r="D73" s="82">
        <v>70</v>
      </c>
      <c r="E73" s="191">
        <v>2.3073017831198555</v>
      </c>
      <c r="F73" s="191">
        <v>-999</v>
      </c>
      <c r="G73" s="191">
        <v>3.0842734404026793</v>
      </c>
      <c r="H73" s="191">
        <v>1.0849497308711771</v>
      </c>
      <c r="I73">
        <v>3.8811340805834611</v>
      </c>
      <c r="J73" s="191">
        <v>1.9904696825500307E-2</v>
      </c>
      <c r="L73" s="251">
        <f>VESSELS!L76*VARCOSTS!$O$6</f>
        <v>1.7601727607361959</v>
      </c>
      <c r="U73" s="22"/>
      <c r="V73" s="254">
        <v>10</v>
      </c>
      <c r="W73" s="14">
        <v>69</v>
      </c>
      <c r="X73" s="191">
        <v>6.1656788886669744</v>
      </c>
      <c r="Y73" s="244">
        <v>3.8811340805834611</v>
      </c>
      <c r="AB73" s="191">
        <v>2.3073017831198555</v>
      </c>
      <c r="AC73" s="191">
        <v>-999</v>
      </c>
      <c r="AD73" s="191">
        <v>3.0842734404026793</v>
      </c>
      <c r="AE73" s="191">
        <v>1.0849497308711771</v>
      </c>
      <c r="AF73">
        <v>3.8811340805834611</v>
      </c>
      <c r="AG73" s="191">
        <v>1.9904696825500307E-2</v>
      </c>
      <c r="AI73" s="26">
        <f t="shared" si="6"/>
        <v>2307.3017831198554</v>
      </c>
      <c r="AJ73" s="26">
        <f t="shared" si="7"/>
        <v>-999</v>
      </c>
      <c r="AK73" s="26">
        <f t="shared" si="8"/>
        <v>3084.2734404026792</v>
      </c>
      <c r="AL73" s="26">
        <f t="shared" si="9"/>
        <v>1084.9497308711771</v>
      </c>
      <c r="AM73" s="26">
        <f t="shared" si="10"/>
        <v>3881.1340805834611</v>
      </c>
      <c r="AN73" s="26">
        <f t="shared" si="11"/>
        <v>1.9904696825500307E-2</v>
      </c>
    </row>
    <row r="74" spans="3:40" ht="15" x14ac:dyDescent="0.25">
      <c r="C74" s="70">
        <v>11</v>
      </c>
      <c r="D74" s="82">
        <v>71</v>
      </c>
      <c r="E74" s="191">
        <v>6.7364915314874043</v>
      </c>
      <c r="F74" s="191">
        <v>-999</v>
      </c>
      <c r="G74" s="191">
        <v>4.3829455209688319</v>
      </c>
      <c r="H74" s="191">
        <v>2.6855420973849689</v>
      </c>
      <c r="I74">
        <v>4.8423954960504147</v>
      </c>
      <c r="J74" s="191">
        <v>2.2951234958834704E-2</v>
      </c>
      <c r="L74" s="251">
        <f>VESSELS!L77*VARCOSTS!$O$6</f>
        <v>1.7601727607361959</v>
      </c>
      <c r="U74" s="22"/>
      <c r="V74" s="254">
        <v>10</v>
      </c>
      <c r="W74" s="14">
        <v>70</v>
      </c>
      <c r="X74" s="191">
        <v>6.1656788886669744</v>
      </c>
      <c r="Y74" s="244">
        <v>3.8811340805834611</v>
      </c>
      <c r="AB74" s="191">
        <v>2.3073017831198555</v>
      </c>
      <c r="AC74" s="191">
        <v>-999</v>
      </c>
      <c r="AD74" s="191">
        <v>3.0842734404026793</v>
      </c>
      <c r="AE74" s="191">
        <v>1.0849497308711771</v>
      </c>
      <c r="AF74">
        <v>3.8811340805834611</v>
      </c>
      <c r="AG74" s="191">
        <v>1.9904696825500307E-2</v>
      </c>
      <c r="AI74" s="26">
        <f t="shared" si="6"/>
        <v>2307.3017831198554</v>
      </c>
      <c r="AJ74" s="26">
        <f t="shared" si="7"/>
        <v>-999</v>
      </c>
      <c r="AK74" s="26">
        <f t="shared" si="8"/>
        <v>3084.2734404026792</v>
      </c>
      <c r="AL74" s="26">
        <f t="shared" si="9"/>
        <v>1084.9497308711771</v>
      </c>
      <c r="AM74" s="26">
        <f t="shared" si="10"/>
        <v>3881.1340805834611</v>
      </c>
      <c r="AN74" s="26">
        <f t="shared" si="11"/>
        <v>1.9904696825500307E-2</v>
      </c>
    </row>
    <row r="75" spans="3:40" ht="15" x14ac:dyDescent="0.25">
      <c r="C75" s="70">
        <v>11</v>
      </c>
      <c r="D75" s="82">
        <v>72</v>
      </c>
      <c r="E75" s="191">
        <v>6.7364915314874043</v>
      </c>
      <c r="F75" s="191">
        <v>-999</v>
      </c>
      <c r="G75" s="191">
        <v>4.3829455209688319</v>
      </c>
      <c r="H75" s="191">
        <v>2.6855420973849689</v>
      </c>
      <c r="I75">
        <v>4.8423954960504147</v>
      </c>
      <c r="J75" s="191">
        <v>2.2951234958834704E-2</v>
      </c>
      <c r="L75" s="251">
        <f>VESSELS!L78*VARCOSTS!$O$6</f>
        <v>1.7601727607361959</v>
      </c>
      <c r="U75" s="22"/>
      <c r="V75" s="254">
        <v>11</v>
      </c>
      <c r="W75" s="14">
        <v>71</v>
      </c>
      <c r="X75" s="191">
        <v>7.1093745408486377</v>
      </c>
      <c r="Y75" s="244">
        <v>4.8423954960504147</v>
      </c>
      <c r="AB75" s="191">
        <v>6.7364915314874043</v>
      </c>
      <c r="AC75" s="191">
        <v>-999</v>
      </c>
      <c r="AD75" s="191">
        <v>4.3829455209688319</v>
      </c>
      <c r="AE75" s="191">
        <v>2.6855420973849689</v>
      </c>
      <c r="AF75">
        <v>4.8423954960504147</v>
      </c>
      <c r="AG75" s="191">
        <v>2.2951234958834704E-2</v>
      </c>
      <c r="AI75" s="26">
        <f t="shared" si="6"/>
        <v>6736.4915314874042</v>
      </c>
      <c r="AJ75" s="26">
        <f t="shared" si="7"/>
        <v>-999</v>
      </c>
      <c r="AK75" s="26">
        <f t="shared" si="8"/>
        <v>4382.9455209688322</v>
      </c>
      <c r="AL75" s="26">
        <f t="shared" si="9"/>
        <v>2685.5420973849687</v>
      </c>
      <c r="AM75" s="26">
        <f t="shared" si="10"/>
        <v>4842.3954960504143</v>
      </c>
      <c r="AN75" s="26">
        <f t="shared" si="11"/>
        <v>2.2951234958834704E-2</v>
      </c>
    </row>
    <row r="76" spans="3:40" ht="15" x14ac:dyDescent="0.25">
      <c r="C76" s="70">
        <v>11</v>
      </c>
      <c r="D76" s="82">
        <v>73</v>
      </c>
      <c r="E76" s="191">
        <v>6.7364915314874043</v>
      </c>
      <c r="F76" s="191">
        <v>-999</v>
      </c>
      <c r="G76" s="191">
        <v>4.3829455209688319</v>
      </c>
      <c r="H76" s="191">
        <v>2.6855420973849689</v>
      </c>
      <c r="I76">
        <v>4.8423954960504147</v>
      </c>
      <c r="J76" s="191">
        <v>2.2951234958834704E-2</v>
      </c>
      <c r="L76" s="251">
        <f>VESSELS!L79*VARCOSTS!$O$6</f>
        <v>1.7601727607361959</v>
      </c>
      <c r="U76" s="22"/>
      <c r="V76" s="254">
        <v>11</v>
      </c>
      <c r="W76" s="14">
        <v>72</v>
      </c>
      <c r="X76" s="191">
        <v>7.1093745408486377</v>
      </c>
      <c r="Y76" s="244">
        <v>4.8423954960504147</v>
      </c>
      <c r="AB76" s="191">
        <v>6.7364915314874043</v>
      </c>
      <c r="AC76" s="191">
        <v>-999</v>
      </c>
      <c r="AD76" s="191">
        <v>4.3829455209688319</v>
      </c>
      <c r="AE76" s="191">
        <v>2.6855420973849689</v>
      </c>
      <c r="AF76">
        <v>4.8423954960504147</v>
      </c>
      <c r="AG76" s="191">
        <v>2.2951234958834704E-2</v>
      </c>
      <c r="AI76" s="26">
        <f t="shared" si="6"/>
        <v>6736.4915314874042</v>
      </c>
      <c r="AJ76" s="26">
        <f t="shared" si="7"/>
        <v>-999</v>
      </c>
      <c r="AK76" s="26">
        <f t="shared" si="8"/>
        <v>4382.9455209688322</v>
      </c>
      <c r="AL76" s="26">
        <f t="shared" si="9"/>
        <v>2685.5420973849687</v>
      </c>
      <c r="AM76" s="26">
        <f t="shared" si="10"/>
        <v>4842.3954960504143</v>
      </c>
      <c r="AN76" s="26">
        <f t="shared" si="11"/>
        <v>2.2951234958834704E-2</v>
      </c>
    </row>
    <row r="77" spans="3:40" ht="15" x14ac:dyDescent="0.25">
      <c r="C77" s="70">
        <v>11</v>
      </c>
      <c r="D77" s="82">
        <v>74</v>
      </c>
      <c r="E77" s="191">
        <v>6.7364915314874043</v>
      </c>
      <c r="F77" s="191">
        <v>-999</v>
      </c>
      <c r="G77" s="191">
        <v>4.3829455209688319</v>
      </c>
      <c r="H77" s="191">
        <v>2.6855420973849689</v>
      </c>
      <c r="I77">
        <v>4.8423954960504147</v>
      </c>
      <c r="J77" s="191">
        <v>2.2951234958834704E-2</v>
      </c>
      <c r="L77" s="251">
        <f>VESSELS!L80*VARCOSTS!$O$6</f>
        <v>1.7601727607361959</v>
      </c>
      <c r="U77" s="22"/>
      <c r="V77" s="254">
        <v>11</v>
      </c>
      <c r="W77" s="14">
        <v>73</v>
      </c>
      <c r="X77" s="191">
        <v>7.1093745408486377</v>
      </c>
      <c r="Y77" s="244">
        <v>4.8423954960504147</v>
      </c>
      <c r="AB77" s="191">
        <v>6.7364915314874043</v>
      </c>
      <c r="AC77" s="191">
        <v>-999</v>
      </c>
      <c r="AD77" s="191">
        <v>4.3829455209688319</v>
      </c>
      <c r="AE77" s="191">
        <v>2.6855420973849689</v>
      </c>
      <c r="AF77">
        <v>4.8423954960504147</v>
      </c>
      <c r="AG77" s="191">
        <v>2.2951234958834704E-2</v>
      </c>
      <c r="AI77" s="26">
        <f t="shared" si="6"/>
        <v>6736.4915314874042</v>
      </c>
      <c r="AJ77" s="26">
        <f t="shared" si="7"/>
        <v>-999</v>
      </c>
      <c r="AK77" s="26">
        <f t="shared" si="8"/>
        <v>4382.9455209688322</v>
      </c>
      <c r="AL77" s="26">
        <f t="shared" si="9"/>
        <v>2685.5420973849687</v>
      </c>
      <c r="AM77" s="26">
        <f t="shared" si="10"/>
        <v>4842.3954960504143</v>
      </c>
      <c r="AN77" s="26">
        <f t="shared" si="11"/>
        <v>2.2951234958834704E-2</v>
      </c>
    </row>
    <row r="78" spans="3:40" ht="15" x14ac:dyDescent="0.25">
      <c r="C78" s="70">
        <v>11</v>
      </c>
      <c r="D78" s="82">
        <v>75</v>
      </c>
      <c r="E78" s="191">
        <v>6.7364915314874043</v>
      </c>
      <c r="F78" s="191">
        <v>-999</v>
      </c>
      <c r="G78" s="191">
        <v>4.3829455209688319</v>
      </c>
      <c r="H78" s="191">
        <v>2.6855420973849689</v>
      </c>
      <c r="I78">
        <v>4.8423954960504147</v>
      </c>
      <c r="J78" s="191">
        <v>2.2951234958834704E-2</v>
      </c>
      <c r="L78" s="251">
        <f>VESSELS!L81*VARCOSTS!$O$6</f>
        <v>1.7601727607361959</v>
      </c>
      <c r="U78" s="22"/>
      <c r="V78" s="254">
        <v>11</v>
      </c>
      <c r="W78" s="14">
        <v>74</v>
      </c>
      <c r="X78" s="191">
        <v>7.1093745408486377</v>
      </c>
      <c r="Y78" s="244">
        <v>4.8423954960504147</v>
      </c>
      <c r="AB78" s="191">
        <v>6.7364915314874043</v>
      </c>
      <c r="AC78" s="191">
        <v>-999</v>
      </c>
      <c r="AD78" s="191">
        <v>4.3829455209688319</v>
      </c>
      <c r="AE78" s="191">
        <v>2.6855420973849689</v>
      </c>
      <c r="AF78">
        <v>4.8423954960504147</v>
      </c>
      <c r="AG78" s="191">
        <v>2.2951234958834704E-2</v>
      </c>
      <c r="AI78" s="26">
        <f t="shared" si="6"/>
        <v>6736.4915314874042</v>
      </c>
      <c r="AJ78" s="26">
        <f t="shared" si="7"/>
        <v>-999</v>
      </c>
      <c r="AK78" s="26">
        <f t="shared" si="8"/>
        <v>4382.9455209688322</v>
      </c>
      <c r="AL78" s="26">
        <f t="shared" si="9"/>
        <v>2685.5420973849687</v>
      </c>
      <c r="AM78" s="26">
        <f t="shared" si="10"/>
        <v>4842.3954960504143</v>
      </c>
      <c r="AN78" s="26">
        <f t="shared" si="11"/>
        <v>2.2951234958834704E-2</v>
      </c>
    </row>
    <row r="79" spans="3:40" ht="15" x14ac:dyDescent="0.25">
      <c r="C79" s="70">
        <v>11</v>
      </c>
      <c r="D79" s="82">
        <v>76</v>
      </c>
      <c r="E79" s="191">
        <v>6.7364915314874043</v>
      </c>
      <c r="F79" s="191">
        <v>-999</v>
      </c>
      <c r="G79" s="191">
        <v>4.3829455209688319</v>
      </c>
      <c r="H79" s="191">
        <v>2.6855420973849689</v>
      </c>
      <c r="I79">
        <v>4.8423954960504147</v>
      </c>
      <c r="J79" s="191">
        <v>2.2951234958834704E-2</v>
      </c>
      <c r="L79" s="251">
        <f>VESSELS!L82*VARCOSTS!$O$6</f>
        <v>1.7601727607361959</v>
      </c>
      <c r="U79" s="22"/>
      <c r="V79" s="254">
        <v>11</v>
      </c>
      <c r="W79" s="14">
        <v>75</v>
      </c>
      <c r="X79" s="191">
        <v>7.1093745408486377</v>
      </c>
      <c r="Y79" s="244">
        <v>4.8423954960504147</v>
      </c>
      <c r="AB79" s="191">
        <v>6.7364915314874043</v>
      </c>
      <c r="AC79" s="191">
        <v>-999</v>
      </c>
      <c r="AD79" s="191">
        <v>4.3829455209688319</v>
      </c>
      <c r="AE79" s="191">
        <v>2.6855420973849689</v>
      </c>
      <c r="AF79">
        <v>4.8423954960504147</v>
      </c>
      <c r="AG79" s="191">
        <v>2.2951234958834704E-2</v>
      </c>
      <c r="AI79" s="26">
        <f t="shared" si="6"/>
        <v>6736.4915314874042</v>
      </c>
      <c r="AJ79" s="26">
        <f t="shared" si="7"/>
        <v>-999</v>
      </c>
      <c r="AK79" s="26">
        <f t="shared" si="8"/>
        <v>4382.9455209688322</v>
      </c>
      <c r="AL79" s="26">
        <f t="shared" si="9"/>
        <v>2685.5420973849687</v>
      </c>
      <c r="AM79" s="26">
        <f t="shared" si="10"/>
        <v>4842.3954960504143</v>
      </c>
      <c r="AN79" s="26">
        <f t="shared" si="11"/>
        <v>2.2951234958834704E-2</v>
      </c>
    </row>
    <row r="80" spans="3:40" ht="15" x14ac:dyDescent="0.25">
      <c r="C80" s="70">
        <v>11</v>
      </c>
      <c r="D80" s="82">
        <v>77</v>
      </c>
      <c r="E80" s="191">
        <v>6.7364915314874043</v>
      </c>
      <c r="F80" s="191">
        <v>-999</v>
      </c>
      <c r="G80" s="191">
        <v>4.3829455209688319</v>
      </c>
      <c r="H80" s="191">
        <v>2.6855420973849689</v>
      </c>
      <c r="I80">
        <v>4.8423954960504147</v>
      </c>
      <c r="J80" s="191">
        <v>2.2951234958834704E-2</v>
      </c>
      <c r="L80" s="251">
        <f>VESSELS!L83*VARCOSTS!$O$6</f>
        <v>1.7601727607361959</v>
      </c>
      <c r="U80" s="22"/>
      <c r="V80" s="254">
        <v>11</v>
      </c>
      <c r="W80" s="14">
        <v>76</v>
      </c>
      <c r="X80" s="191">
        <v>7.1093745408486377</v>
      </c>
      <c r="Y80" s="244">
        <v>4.8423954960504147</v>
      </c>
      <c r="AB80" s="191">
        <v>6.7364915314874043</v>
      </c>
      <c r="AC80" s="191">
        <v>-999</v>
      </c>
      <c r="AD80" s="191">
        <v>4.3829455209688319</v>
      </c>
      <c r="AE80" s="191">
        <v>2.6855420973849689</v>
      </c>
      <c r="AF80">
        <v>4.8423954960504147</v>
      </c>
      <c r="AG80" s="191">
        <v>2.2951234958834704E-2</v>
      </c>
      <c r="AI80" s="26">
        <f t="shared" si="6"/>
        <v>6736.4915314874042</v>
      </c>
      <c r="AJ80" s="26">
        <f t="shared" si="7"/>
        <v>-999</v>
      </c>
      <c r="AK80" s="26">
        <f t="shared" si="8"/>
        <v>4382.9455209688322</v>
      </c>
      <c r="AL80" s="26">
        <f t="shared" si="9"/>
        <v>2685.5420973849687</v>
      </c>
      <c r="AM80" s="26">
        <f t="shared" si="10"/>
        <v>4842.3954960504143</v>
      </c>
      <c r="AN80" s="26">
        <f t="shared" si="11"/>
        <v>2.2951234958834704E-2</v>
      </c>
    </row>
    <row r="81" spans="3:40" ht="15" x14ac:dyDescent="0.25">
      <c r="C81" s="70">
        <v>12</v>
      </c>
      <c r="D81" s="82">
        <v>78</v>
      </c>
      <c r="E81" s="191">
        <v>11.98751306062405</v>
      </c>
      <c r="F81" s="191">
        <v>-999</v>
      </c>
      <c r="G81" s="191">
        <v>4.5393017477811108</v>
      </c>
      <c r="H81" s="191">
        <v>2.1276470543232877</v>
      </c>
      <c r="I81">
        <v>5.5967550275227174</v>
      </c>
      <c r="J81" s="191">
        <v>2.3910733262486716E-2</v>
      </c>
      <c r="L81" s="251">
        <f>VESSELS!L84*VARCOSTS!$O$6</f>
        <v>1.7601727607361959</v>
      </c>
      <c r="U81" s="22"/>
      <c r="V81" s="254">
        <v>11</v>
      </c>
      <c r="W81" s="14">
        <v>77</v>
      </c>
      <c r="X81" s="191">
        <v>7.1093745408486377</v>
      </c>
      <c r="Y81" s="244">
        <v>4.8423954960504147</v>
      </c>
      <c r="AB81" s="191">
        <v>6.7364915314874043</v>
      </c>
      <c r="AC81" s="191">
        <v>-999</v>
      </c>
      <c r="AD81" s="191">
        <v>4.3829455209688319</v>
      </c>
      <c r="AE81" s="191">
        <v>2.6855420973849689</v>
      </c>
      <c r="AF81">
        <v>4.8423954960504147</v>
      </c>
      <c r="AG81" s="191">
        <v>2.2951234958834704E-2</v>
      </c>
      <c r="AI81" s="26">
        <f t="shared" si="6"/>
        <v>6736.4915314874042</v>
      </c>
      <c r="AJ81" s="26">
        <f t="shared" si="7"/>
        <v>-999</v>
      </c>
      <c r="AK81" s="26">
        <f t="shared" si="8"/>
        <v>4382.9455209688322</v>
      </c>
      <c r="AL81" s="26">
        <f t="shared" si="9"/>
        <v>2685.5420973849687</v>
      </c>
      <c r="AM81" s="26">
        <f t="shared" si="10"/>
        <v>4842.3954960504143</v>
      </c>
      <c r="AN81" s="26">
        <f t="shared" si="11"/>
        <v>2.2951234958834704E-2</v>
      </c>
    </row>
    <row r="82" spans="3:40" ht="15" x14ac:dyDescent="0.25">
      <c r="C82" s="70">
        <v>12</v>
      </c>
      <c r="D82" s="82">
        <v>79</v>
      </c>
      <c r="E82" s="191">
        <v>11.98751306062405</v>
      </c>
      <c r="F82" s="191">
        <v>-999</v>
      </c>
      <c r="G82" s="191">
        <v>4.5393017477811108</v>
      </c>
      <c r="H82" s="191">
        <v>2.1276470543232877</v>
      </c>
      <c r="I82">
        <v>5.5967550275227174</v>
      </c>
      <c r="J82" s="191">
        <v>2.3910733262486716E-2</v>
      </c>
      <c r="L82" s="251">
        <f>VESSELS!L85*VARCOSTS!$O$6</f>
        <v>1.7601727607361959</v>
      </c>
      <c r="U82" s="22"/>
      <c r="V82" s="254">
        <v>12</v>
      </c>
      <c r="W82" s="14">
        <v>78</v>
      </c>
      <c r="X82" s="191">
        <v>7.406588735387885</v>
      </c>
      <c r="Y82" s="244">
        <v>5.5967550275227174</v>
      </c>
      <c r="AB82" s="191">
        <v>11.98751306062405</v>
      </c>
      <c r="AC82" s="191">
        <v>-999</v>
      </c>
      <c r="AD82" s="191">
        <v>4.5393017477811108</v>
      </c>
      <c r="AE82" s="191">
        <v>2.1276470543232877</v>
      </c>
      <c r="AF82">
        <v>5.5967550275227174</v>
      </c>
      <c r="AG82" s="191">
        <v>2.3910733262486716E-2</v>
      </c>
      <c r="AI82" s="26">
        <f t="shared" si="6"/>
        <v>11987.513060624049</v>
      </c>
      <c r="AJ82" s="26">
        <f t="shared" si="7"/>
        <v>-999</v>
      </c>
      <c r="AK82" s="26">
        <f t="shared" si="8"/>
        <v>4539.3017477811109</v>
      </c>
      <c r="AL82" s="26">
        <f t="shared" si="9"/>
        <v>2127.6470543232876</v>
      </c>
      <c r="AM82" s="26">
        <f t="shared" si="10"/>
        <v>5596.7550275227177</v>
      </c>
      <c r="AN82" s="26">
        <f t="shared" si="11"/>
        <v>2.3910733262486716E-2</v>
      </c>
    </row>
    <row r="83" spans="3:40" ht="15" x14ac:dyDescent="0.25">
      <c r="C83" s="70">
        <v>12</v>
      </c>
      <c r="D83" s="82">
        <v>80</v>
      </c>
      <c r="E83" s="191">
        <v>11.98751306062405</v>
      </c>
      <c r="F83" s="191">
        <v>-999</v>
      </c>
      <c r="G83" s="191">
        <v>4.5393017477811108</v>
      </c>
      <c r="H83" s="191">
        <v>2.1276470543232877</v>
      </c>
      <c r="I83">
        <v>5.5967550275227174</v>
      </c>
      <c r="J83" s="191">
        <v>2.3910733262486716E-2</v>
      </c>
      <c r="L83" s="251">
        <f>VESSELS!L86*VARCOSTS!$O$6</f>
        <v>1.7601727607361959</v>
      </c>
      <c r="U83" s="22"/>
      <c r="V83" s="254">
        <v>12</v>
      </c>
      <c r="W83" s="14">
        <v>79</v>
      </c>
      <c r="X83" s="191">
        <v>7.406588735387885</v>
      </c>
      <c r="Y83" s="244">
        <v>5.5967550275227174</v>
      </c>
      <c r="AB83" s="191">
        <v>11.98751306062405</v>
      </c>
      <c r="AC83" s="191">
        <v>-999</v>
      </c>
      <c r="AD83" s="191">
        <v>4.5393017477811108</v>
      </c>
      <c r="AE83" s="191">
        <v>2.1276470543232877</v>
      </c>
      <c r="AF83">
        <v>5.5967550275227174</v>
      </c>
      <c r="AG83" s="191">
        <v>2.3910733262486716E-2</v>
      </c>
      <c r="AI83" s="26">
        <f t="shared" si="6"/>
        <v>11987.513060624049</v>
      </c>
      <c r="AJ83" s="26">
        <f t="shared" si="7"/>
        <v>-999</v>
      </c>
      <c r="AK83" s="26">
        <f t="shared" si="8"/>
        <v>4539.3017477811109</v>
      </c>
      <c r="AL83" s="26">
        <f t="shared" si="9"/>
        <v>2127.6470543232876</v>
      </c>
      <c r="AM83" s="26">
        <f t="shared" si="10"/>
        <v>5596.7550275227177</v>
      </c>
      <c r="AN83" s="26">
        <f t="shared" si="11"/>
        <v>2.3910733262486716E-2</v>
      </c>
    </row>
    <row r="84" spans="3:40" ht="15" x14ac:dyDescent="0.25">
      <c r="C84" s="70">
        <v>12</v>
      </c>
      <c r="D84" s="82">
        <v>81</v>
      </c>
      <c r="E84" s="191">
        <v>11.98751306062405</v>
      </c>
      <c r="F84" s="191">
        <v>-999</v>
      </c>
      <c r="G84" s="191">
        <v>4.5393017477811108</v>
      </c>
      <c r="H84" s="191">
        <v>2.1276470543232877</v>
      </c>
      <c r="I84">
        <v>5.5967550275227174</v>
      </c>
      <c r="J84" s="191">
        <v>2.3910733262486716E-2</v>
      </c>
      <c r="L84" s="251">
        <f>VESSELS!L87*VARCOSTS!$O$6</f>
        <v>1.7601727607361959</v>
      </c>
      <c r="U84" s="22"/>
      <c r="V84" s="254">
        <v>12</v>
      </c>
      <c r="W84" s="14">
        <v>80</v>
      </c>
      <c r="X84" s="191">
        <v>7.406588735387885</v>
      </c>
      <c r="Y84" s="244">
        <v>5.5967550275227174</v>
      </c>
      <c r="AB84" s="191">
        <v>11.98751306062405</v>
      </c>
      <c r="AC84" s="191">
        <v>-999</v>
      </c>
      <c r="AD84" s="191">
        <v>4.5393017477811108</v>
      </c>
      <c r="AE84" s="191">
        <v>2.1276470543232877</v>
      </c>
      <c r="AF84">
        <v>5.5967550275227174</v>
      </c>
      <c r="AG84" s="191">
        <v>2.3910733262486716E-2</v>
      </c>
      <c r="AI84" s="26">
        <f t="shared" si="6"/>
        <v>11987.513060624049</v>
      </c>
      <c r="AJ84" s="26">
        <f t="shared" si="7"/>
        <v>-999</v>
      </c>
      <c r="AK84" s="26">
        <f t="shared" si="8"/>
        <v>4539.3017477811109</v>
      </c>
      <c r="AL84" s="26">
        <f t="shared" si="9"/>
        <v>2127.6470543232876</v>
      </c>
      <c r="AM84" s="26">
        <f t="shared" si="10"/>
        <v>5596.7550275227177</v>
      </c>
      <c r="AN84" s="26">
        <f t="shared" si="11"/>
        <v>2.3910733262486716E-2</v>
      </c>
    </row>
    <row r="85" spans="3:40" ht="15" x14ac:dyDescent="0.25">
      <c r="C85" s="70">
        <v>12</v>
      </c>
      <c r="D85" s="82">
        <v>82</v>
      </c>
      <c r="E85" s="191">
        <v>11.98751306062405</v>
      </c>
      <c r="F85" s="191">
        <v>-999</v>
      </c>
      <c r="G85" s="191">
        <v>4.5393017477811108</v>
      </c>
      <c r="H85" s="191">
        <v>2.1276470543232877</v>
      </c>
      <c r="I85">
        <v>5.5967550275227174</v>
      </c>
      <c r="J85" s="191">
        <v>2.3910733262486716E-2</v>
      </c>
      <c r="L85" s="251">
        <f>VESSELS!L88*VARCOSTS!$O$6</f>
        <v>1.7601727607361959</v>
      </c>
      <c r="U85" s="22"/>
      <c r="V85" s="254">
        <v>12</v>
      </c>
      <c r="W85" s="14">
        <v>81</v>
      </c>
      <c r="X85" s="191">
        <v>7.406588735387885</v>
      </c>
      <c r="Y85" s="244">
        <v>5.5967550275227174</v>
      </c>
      <c r="AB85" s="191">
        <v>11.98751306062405</v>
      </c>
      <c r="AC85" s="191">
        <v>-999</v>
      </c>
      <c r="AD85" s="191">
        <v>4.5393017477811108</v>
      </c>
      <c r="AE85" s="191">
        <v>2.1276470543232877</v>
      </c>
      <c r="AF85">
        <v>5.5967550275227174</v>
      </c>
      <c r="AG85" s="191">
        <v>2.3910733262486716E-2</v>
      </c>
      <c r="AI85" s="26">
        <f t="shared" si="6"/>
        <v>11987.513060624049</v>
      </c>
      <c r="AJ85" s="26">
        <f t="shared" si="7"/>
        <v>-999</v>
      </c>
      <c r="AK85" s="26">
        <f t="shared" si="8"/>
        <v>4539.3017477811109</v>
      </c>
      <c r="AL85" s="26">
        <f t="shared" si="9"/>
        <v>2127.6470543232876</v>
      </c>
      <c r="AM85" s="26">
        <f t="shared" si="10"/>
        <v>5596.7550275227177</v>
      </c>
      <c r="AN85" s="26">
        <f t="shared" si="11"/>
        <v>2.3910733262486716E-2</v>
      </c>
    </row>
    <row r="86" spans="3:40" ht="15" x14ac:dyDescent="0.25">
      <c r="C86" s="70">
        <v>12</v>
      </c>
      <c r="D86" s="82">
        <v>83</v>
      </c>
      <c r="E86" s="191">
        <v>11.98751306062405</v>
      </c>
      <c r="F86" s="191">
        <v>-999</v>
      </c>
      <c r="G86" s="191">
        <v>4.5393017477811108</v>
      </c>
      <c r="H86" s="191">
        <v>2.1276470543232877</v>
      </c>
      <c r="I86">
        <v>5.5967550275227174</v>
      </c>
      <c r="J86" s="191">
        <v>2.3910733262486716E-2</v>
      </c>
      <c r="L86" s="251">
        <f>VESSELS!L89*VARCOSTS!$O$6</f>
        <v>1.7601727607361959</v>
      </c>
      <c r="U86" s="22"/>
      <c r="V86" s="254">
        <v>12</v>
      </c>
      <c r="W86" s="14">
        <v>82</v>
      </c>
      <c r="X86" s="191">
        <v>7.406588735387885</v>
      </c>
      <c r="Y86" s="244">
        <v>5.5967550275227174</v>
      </c>
      <c r="AB86" s="191">
        <v>11.98751306062405</v>
      </c>
      <c r="AC86" s="191">
        <v>-999</v>
      </c>
      <c r="AD86" s="191">
        <v>4.5393017477811108</v>
      </c>
      <c r="AE86" s="191">
        <v>2.1276470543232877</v>
      </c>
      <c r="AF86">
        <v>5.5967550275227174</v>
      </c>
      <c r="AG86" s="191">
        <v>2.3910733262486716E-2</v>
      </c>
      <c r="AI86" s="26">
        <f t="shared" si="6"/>
        <v>11987.513060624049</v>
      </c>
      <c r="AJ86" s="26">
        <f t="shared" si="7"/>
        <v>-999</v>
      </c>
      <c r="AK86" s="26">
        <f t="shared" si="8"/>
        <v>4539.3017477811109</v>
      </c>
      <c r="AL86" s="26">
        <f t="shared" si="9"/>
        <v>2127.6470543232876</v>
      </c>
      <c r="AM86" s="26">
        <f t="shared" si="10"/>
        <v>5596.7550275227177</v>
      </c>
      <c r="AN86" s="26">
        <f t="shared" si="11"/>
        <v>2.3910733262486716E-2</v>
      </c>
    </row>
    <row r="87" spans="3:40" ht="15" x14ac:dyDescent="0.25">
      <c r="C87" s="70">
        <v>13</v>
      </c>
      <c r="D87" s="82">
        <v>84</v>
      </c>
      <c r="E87" s="191">
        <v>0.29603156050838941</v>
      </c>
      <c r="F87" s="191">
        <v>-999</v>
      </c>
      <c r="G87" s="191">
        <v>0.42404618152170359</v>
      </c>
      <c r="H87" s="191">
        <v>0.19684180299220294</v>
      </c>
      <c r="I87">
        <v>0.10420471740249232</v>
      </c>
      <c r="J87" s="191">
        <v>5.3919820084745562E-3</v>
      </c>
      <c r="L87" s="251">
        <f>VESSELS!L90*VARCOSTS!$O$6</f>
        <v>1.7601727607361959</v>
      </c>
      <c r="U87" s="22"/>
      <c r="V87" s="254">
        <v>12</v>
      </c>
      <c r="W87" s="14">
        <v>83</v>
      </c>
      <c r="X87" s="191">
        <v>7.406588735387885</v>
      </c>
      <c r="Y87" s="244">
        <v>5.5967550275227174</v>
      </c>
      <c r="AB87" s="191">
        <v>11.98751306062405</v>
      </c>
      <c r="AC87" s="191">
        <v>-999</v>
      </c>
      <c r="AD87" s="191">
        <v>4.5393017477811108</v>
      </c>
      <c r="AE87" s="191">
        <v>2.1276470543232877</v>
      </c>
      <c r="AF87">
        <v>5.5967550275227174</v>
      </c>
      <c r="AG87" s="191">
        <v>2.3910733262486716E-2</v>
      </c>
      <c r="AI87" s="26">
        <f t="shared" si="6"/>
        <v>11987.513060624049</v>
      </c>
      <c r="AJ87" s="26">
        <f t="shared" si="7"/>
        <v>-999</v>
      </c>
      <c r="AK87" s="26">
        <f t="shared" si="8"/>
        <v>4539.3017477811109</v>
      </c>
      <c r="AL87" s="26">
        <f t="shared" si="9"/>
        <v>2127.6470543232876</v>
      </c>
      <c r="AM87" s="26">
        <f t="shared" si="10"/>
        <v>5596.7550275227177</v>
      </c>
      <c r="AN87" s="26">
        <f t="shared" si="11"/>
        <v>2.3910733262486716E-2</v>
      </c>
    </row>
    <row r="88" spans="3:40" ht="15" x14ac:dyDescent="0.25">
      <c r="C88" s="70">
        <v>13</v>
      </c>
      <c r="D88" s="82">
        <v>85</v>
      </c>
      <c r="E88" s="191">
        <v>0.29603156050838941</v>
      </c>
      <c r="F88" s="191">
        <v>-999</v>
      </c>
      <c r="G88" s="191">
        <v>0.42404618152170359</v>
      </c>
      <c r="H88" s="191">
        <v>0.19684180299220294</v>
      </c>
      <c r="I88">
        <v>0.10420471740249232</v>
      </c>
      <c r="J88" s="191">
        <v>5.3919820084745562E-3</v>
      </c>
      <c r="L88" s="251">
        <f>VESSELS!L91*VARCOSTS!$O$6</f>
        <v>1.7601727607361959</v>
      </c>
      <c r="U88" s="22"/>
      <c r="V88" s="254">
        <v>13</v>
      </c>
      <c r="W88" s="14">
        <v>84</v>
      </c>
      <c r="X88" s="191">
        <v>1.6702203469450785</v>
      </c>
      <c r="Y88" s="244">
        <v>0.10420471740249232</v>
      </c>
      <c r="AB88" s="191">
        <v>0.29603156050838941</v>
      </c>
      <c r="AC88" s="191">
        <v>-999</v>
      </c>
      <c r="AD88" s="191">
        <v>0.42404618152170359</v>
      </c>
      <c r="AE88" s="191">
        <v>0.19684180299220294</v>
      </c>
      <c r="AF88">
        <v>0.10420471740249232</v>
      </c>
      <c r="AG88" s="191">
        <v>5.3919820084745562E-3</v>
      </c>
      <c r="AI88" s="26">
        <f t="shared" si="6"/>
        <v>296.03156050838942</v>
      </c>
      <c r="AJ88" s="26">
        <f t="shared" si="7"/>
        <v>-999</v>
      </c>
      <c r="AK88" s="26">
        <f t="shared" si="8"/>
        <v>424.0461815217036</v>
      </c>
      <c r="AL88" s="26">
        <f t="shared" si="9"/>
        <v>196.84180299220293</v>
      </c>
      <c r="AM88" s="26">
        <f t="shared" si="10"/>
        <v>104.20471740249232</v>
      </c>
      <c r="AN88" s="26">
        <f t="shared" si="11"/>
        <v>5.3919820084745562E-3</v>
      </c>
    </row>
    <row r="89" spans="3:40" ht="15" x14ac:dyDescent="0.25">
      <c r="C89" s="70">
        <v>13</v>
      </c>
      <c r="D89" s="82">
        <v>86</v>
      </c>
      <c r="E89" s="191">
        <v>0.29603156050838941</v>
      </c>
      <c r="F89" s="191">
        <v>-999</v>
      </c>
      <c r="G89" s="191">
        <v>0.42404618152170359</v>
      </c>
      <c r="H89" s="191">
        <v>0.19684180299220294</v>
      </c>
      <c r="I89">
        <v>0.10420471740249232</v>
      </c>
      <c r="J89" s="191">
        <v>5.3919820084745562E-3</v>
      </c>
      <c r="L89" s="251">
        <f>VESSELS!L92*VARCOSTS!$O$6</f>
        <v>1.7601727607361959</v>
      </c>
      <c r="U89" s="22"/>
      <c r="V89" s="254">
        <v>13</v>
      </c>
      <c r="W89" s="14">
        <v>85</v>
      </c>
      <c r="X89" s="191">
        <v>1.6702203469450785</v>
      </c>
      <c r="Y89" s="244">
        <v>0.10420471740249232</v>
      </c>
      <c r="AB89" s="191">
        <v>0.29603156050838941</v>
      </c>
      <c r="AC89" s="191">
        <v>-999</v>
      </c>
      <c r="AD89" s="191">
        <v>0.42404618152170359</v>
      </c>
      <c r="AE89" s="191">
        <v>0.19684180299220294</v>
      </c>
      <c r="AF89">
        <v>0.10420471740249232</v>
      </c>
      <c r="AG89" s="191">
        <v>5.3919820084745562E-3</v>
      </c>
      <c r="AI89" s="26">
        <f t="shared" si="6"/>
        <v>296.03156050838942</v>
      </c>
      <c r="AJ89" s="26">
        <f t="shared" si="7"/>
        <v>-999</v>
      </c>
      <c r="AK89" s="26">
        <f t="shared" si="8"/>
        <v>424.0461815217036</v>
      </c>
      <c r="AL89" s="26">
        <f t="shared" si="9"/>
        <v>196.84180299220293</v>
      </c>
      <c r="AM89" s="26">
        <f t="shared" si="10"/>
        <v>104.20471740249232</v>
      </c>
      <c r="AN89" s="26">
        <f t="shared" si="11"/>
        <v>5.3919820084745562E-3</v>
      </c>
    </row>
    <row r="90" spans="3:40" ht="15" x14ac:dyDescent="0.25">
      <c r="C90" s="70">
        <v>14</v>
      </c>
      <c r="D90" s="82">
        <v>87</v>
      </c>
      <c r="E90" s="191">
        <v>1.1906216512618719</v>
      </c>
      <c r="F90" s="191">
        <v>-999</v>
      </c>
      <c r="G90" s="191">
        <v>1.1701873857430725</v>
      </c>
      <c r="H90" s="191">
        <v>0.45964809210134611</v>
      </c>
      <c r="I90">
        <v>1.0819234715513169</v>
      </c>
      <c r="J90" s="191">
        <v>8.1134723602897339E-3</v>
      </c>
      <c r="L90" s="251">
        <f>VESSELS!L93*VARCOSTS!$O$6</f>
        <v>1.7601727607361959</v>
      </c>
      <c r="U90" s="22"/>
      <c r="V90" s="254">
        <v>13</v>
      </c>
      <c r="W90" s="14">
        <v>86</v>
      </c>
      <c r="X90" s="191">
        <v>1.6702203469450785</v>
      </c>
      <c r="Y90" s="244">
        <v>0.10420471740249232</v>
      </c>
      <c r="AB90" s="191">
        <v>0.29603156050838941</v>
      </c>
      <c r="AC90" s="191">
        <v>-999</v>
      </c>
      <c r="AD90" s="191">
        <v>0.42404618152170359</v>
      </c>
      <c r="AE90" s="191">
        <v>0.19684180299220294</v>
      </c>
      <c r="AF90">
        <v>0.10420471740249232</v>
      </c>
      <c r="AG90" s="191">
        <v>5.3919820084745562E-3</v>
      </c>
      <c r="AI90" s="26">
        <f t="shared" si="6"/>
        <v>296.03156050838942</v>
      </c>
      <c r="AJ90" s="26">
        <f t="shared" si="7"/>
        <v>-999</v>
      </c>
      <c r="AK90" s="26">
        <f t="shared" si="8"/>
        <v>424.0461815217036</v>
      </c>
      <c r="AL90" s="26">
        <f t="shared" si="9"/>
        <v>196.84180299220293</v>
      </c>
      <c r="AM90" s="26">
        <f t="shared" si="10"/>
        <v>104.20471740249232</v>
      </c>
      <c r="AN90" s="26">
        <f t="shared" si="11"/>
        <v>5.3919820084745562E-3</v>
      </c>
    </row>
    <row r="91" spans="3:40" ht="15" x14ac:dyDescent="0.25">
      <c r="C91" s="70">
        <v>14</v>
      </c>
      <c r="D91" s="82">
        <v>88</v>
      </c>
      <c r="E91" s="191">
        <v>1.1906216512618719</v>
      </c>
      <c r="F91" s="191">
        <v>-999</v>
      </c>
      <c r="G91" s="191">
        <v>1.1701873857430725</v>
      </c>
      <c r="H91" s="191">
        <v>0.45964809210134611</v>
      </c>
      <c r="I91">
        <v>1.0819234715513169</v>
      </c>
      <c r="J91" s="191">
        <v>8.1134723602897339E-3</v>
      </c>
      <c r="L91" s="251">
        <f>VESSELS!L94*VARCOSTS!$O$6</f>
        <v>1.7601727607361959</v>
      </c>
      <c r="U91" s="22"/>
      <c r="V91" s="254">
        <v>14</v>
      </c>
      <c r="W91" s="14">
        <v>87</v>
      </c>
      <c r="X91" s="191">
        <v>2.5132291983233479</v>
      </c>
      <c r="Y91" s="244">
        <v>1.0819234715513169</v>
      </c>
      <c r="AB91" s="191">
        <v>1.1906216512618719</v>
      </c>
      <c r="AC91" s="191">
        <v>-999</v>
      </c>
      <c r="AD91" s="191">
        <v>1.1701873857430725</v>
      </c>
      <c r="AE91" s="191">
        <v>0.45964809210134611</v>
      </c>
      <c r="AF91">
        <v>1.0819234715513169</v>
      </c>
      <c r="AG91" s="191">
        <v>8.1134723602897339E-3</v>
      </c>
      <c r="AI91" s="26">
        <f t="shared" si="6"/>
        <v>1190.6216512618719</v>
      </c>
      <c r="AJ91" s="26">
        <f t="shared" si="7"/>
        <v>-999</v>
      </c>
      <c r="AK91" s="26">
        <f t="shared" si="8"/>
        <v>1170.1873857430724</v>
      </c>
      <c r="AL91" s="26">
        <f t="shared" si="9"/>
        <v>459.64809210134609</v>
      </c>
      <c r="AM91" s="26">
        <f t="shared" si="10"/>
        <v>1081.9234715513169</v>
      </c>
      <c r="AN91" s="26">
        <f t="shared" si="11"/>
        <v>8.1134723602897339E-3</v>
      </c>
    </row>
    <row r="92" spans="3:40" ht="15" x14ac:dyDescent="0.25">
      <c r="C92" s="70">
        <v>14</v>
      </c>
      <c r="D92" s="82">
        <v>89</v>
      </c>
      <c r="E92" s="191">
        <v>1.1906216512618719</v>
      </c>
      <c r="F92" s="191">
        <v>-999</v>
      </c>
      <c r="G92" s="191">
        <v>1.1701873857430725</v>
      </c>
      <c r="H92" s="191">
        <v>0.45964809210134611</v>
      </c>
      <c r="I92">
        <v>1.0819234715513169</v>
      </c>
      <c r="J92" s="191">
        <v>8.1134723602897339E-3</v>
      </c>
      <c r="L92" s="251">
        <f>VESSELS!L95*VARCOSTS!$O$6</f>
        <v>1.7601727607361959</v>
      </c>
      <c r="U92" s="22"/>
      <c r="V92" s="254">
        <v>14</v>
      </c>
      <c r="W92" s="14">
        <v>88</v>
      </c>
      <c r="X92" s="191">
        <v>2.5132291983233479</v>
      </c>
      <c r="Y92" s="244">
        <v>1.0819234715513169</v>
      </c>
      <c r="AB92" s="191">
        <v>1.1906216512618719</v>
      </c>
      <c r="AC92" s="191">
        <v>-999</v>
      </c>
      <c r="AD92" s="191">
        <v>1.1701873857430725</v>
      </c>
      <c r="AE92" s="191">
        <v>0.45964809210134611</v>
      </c>
      <c r="AF92">
        <v>1.0819234715513169</v>
      </c>
      <c r="AG92" s="191">
        <v>8.1134723602897339E-3</v>
      </c>
      <c r="AI92" s="26">
        <f t="shared" si="6"/>
        <v>1190.6216512618719</v>
      </c>
      <c r="AJ92" s="26">
        <f t="shared" si="7"/>
        <v>-999</v>
      </c>
      <c r="AK92" s="26">
        <f t="shared" si="8"/>
        <v>1170.1873857430724</v>
      </c>
      <c r="AL92" s="26">
        <f t="shared" si="9"/>
        <v>459.64809210134609</v>
      </c>
      <c r="AM92" s="26">
        <f t="shared" si="10"/>
        <v>1081.9234715513169</v>
      </c>
      <c r="AN92" s="26">
        <f t="shared" si="11"/>
        <v>8.1134723602897339E-3</v>
      </c>
    </row>
    <row r="93" spans="3:40" ht="15" x14ac:dyDescent="0.25">
      <c r="C93" s="70">
        <v>15</v>
      </c>
      <c r="D93" s="82">
        <v>90</v>
      </c>
      <c r="E93" s="191">
        <v>0.31083103584834498</v>
      </c>
      <c r="F93" s="191">
        <v>-999</v>
      </c>
      <c r="G93" s="191">
        <v>0.31372451749470925</v>
      </c>
      <c r="H93" s="191">
        <v>9.8460101358600421E-2</v>
      </c>
      <c r="I93">
        <v>0.3400670607722166</v>
      </c>
      <c r="J93" s="191">
        <v>6.3463095296416245E-3</v>
      </c>
      <c r="L93" s="251">
        <f>VESSELS!L96*VARCOSTS!$O$6</f>
        <v>1.7601727607361959</v>
      </c>
      <c r="U93" s="22"/>
      <c r="V93" s="254">
        <v>14</v>
      </c>
      <c r="W93" s="14">
        <v>89</v>
      </c>
      <c r="X93" s="191">
        <v>2.5132291983233479</v>
      </c>
      <c r="Y93" s="244">
        <v>1.0819234715513169</v>
      </c>
      <c r="AB93" s="191">
        <v>1.1906216512618719</v>
      </c>
      <c r="AC93" s="191">
        <v>-999</v>
      </c>
      <c r="AD93" s="191">
        <v>1.1701873857430725</v>
      </c>
      <c r="AE93" s="191">
        <v>0.45964809210134611</v>
      </c>
      <c r="AF93">
        <v>1.0819234715513169</v>
      </c>
      <c r="AG93" s="191">
        <v>8.1134723602897339E-3</v>
      </c>
      <c r="AI93" s="26">
        <f t="shared" si="6"/>
        <v>1190.6216512618719</v>
      </c>
      <c r="AJ93" s="26">
        <f t="shared" si="7"/>
        <v>-999</v>
      </c>
      <c r="AK93" s="26">
        <f t="shared" si="8"/>
        <v>1170.1873857430724</v>
      </c>
      <c r="AL93" s="26">
        <f t="shared" si="9"/>
        <v>459.64809210134609</v>
      </c>
      <c r="AM93" s="26">
        <f t="shared" si="10"/>
        <v>1081.9234715513169</v>
      </c>
      <c r="AN93" s="26">
        <f t="shared" si="11"/>
        <v>8.1134723602897339E-3</v>
      </c>
    </row>
    <row r="94" spans="3:40" ht="15" x14ac:dyDescent="0.25">
      <c r="C94" s="70">
        <v>15</v>
      </c>
      <c r="D94" s="82">
        <v>91</v>
      </c>
      <c r="E94" s="191">
        <v>0.31083103584834498</v>
      </c>
      <c r="F94" s="191">
        <v>-999</v>
      </c>
      <c r="G94" s="191">
        <v>0.31372451749470925</v>
      </c>
      <c r="H94" s="191">
        <v>9.8460101358600421E-2</v>
      </c>
      <c r="I94">
        <v>0.3400670607722166</v>
      </c>
      <c r="J94" s="191">
        <v>6.3463095296416245E-3</v>
      </c>
      <c r="L94" s="251">
        <f>VESSELS!L97*VARCOSTS!$O$6</f>
        <v>1.7601727607361959</v>
      </c>
      <c r="U94" s="22"/>
      <c r="V94" s="254">
        <v>15</v>
      </c>
      <c r="W94" s="14">
        <v>90</v>
      </c>
      <c r="X94" s="191">
        <v>1.9658328399017895</v>
      </c>
      <c r="Y94" s="244">
        <v>0.3400670607722166</v>
      </c>
      <c r="AB94" s="191">
        <v>0.31083103584834498</v>
      </c>
      <c r="AC94" s="191">
        <v>-999</v>
      </c>
      <c r="AD94" s="191">
        <v>0.31372451749470925</v>
      </c>
      <c r="AE94" s="191">
        <v>9.8460101358600421E-2</v>
      </c>
      <c r="AF94">
        <v>0.3400670607722166</v>
      </c>
      <c r="AG94" s="191">
        <v>6.3463095296416245E-3</v>
      </c>
      <c r="AI94" s="26">
        <f t="shared" si="6"/>
        <v>310.83103584834498</v>
      </c>
      <c r="AJ94" s="26">
        <f t="shared" si="7"/>
        <v>-999</v>
      </c>
      <c r="AK94" s="26">
        <f t="shared" si="8"/>
        <v>313.72451749470923</v>
      </c>
      <c r="AL94" s="26">
        <f t="shared" si="9"/>
        <v>98.460101358600426</v>
      </c>
      <c r="AM94" s="26">
        <f t="shared" si="10"/>
        <v>340.06706077221662</v>
      </c>
      <c r="AN94" s="26">
        <f t="shared" si="11"/>
        <v>6.3463095296416245E-3</v>
      </c>
    </row>
    <row r="95" spans="3:40" ht="15" x14ac:dyDescent="0.25">
      <c r="C95" s="70">
        <v>15</v>
      </c>
      <c r="D95" s="82">
        <v>92</v>
      </c>
      <c r="E95" s="191">
        <v>0.31083103584834498</v>
      </c>
      <c r="F95" s="191">
        <v>-999</v>
      </c>
      <c r="G95" s="191">
        <v>0.31372451749470925</v>
      </c>
      <c r="H95" s="191">
        <v>9.8460101358600421E-2</v>
      </c>
      <c r="I95">
        <v>0.3400670607722166</v>
      </c>
      <c r="J95" s="191">
        <v>6.3463095296416245E-3</v>
      </c>
      <c r="L95" s="251">
        <f>VESSELS!L98*VARCOSTS!$O$6</f>
        <v>1.7601727607361959</v>
      </c>
      <c r="U95" s="22"/>
      <c r="V95" s="254">
        <v>15</v>
      </c>
      <c r="W95" s="14">
        <v>91</v>
      </c>
      <c r="X95" s="191">
        <v>1.9658328399017895</v>
      </c>
      <c r="Y95" s="244">
        <v>0.3400670607722166</v>
      </c>
      <c r="AB95" s="191">
        <v>0.31083103584834498</v>
      </c>
      <c r="AC95" s="191">
        <v>-999</v>
      </c>
      <c r="AD95" s="191">
        <v>0.31372451749470925</v>
      </c>
      <c r="AE95" s="191">
        <v>9.8460101358600421E-2</v>
      </c>
      <c r="AF95">
        <v>0.3400670607722166</v>
      </c>
      <c r="AG95" s="191">
        <v>6.3463095296416245E-3</v>
      </c>
      <c r="AI95" s="26">
        <f t="shared" si="6"/>
        <v>310.83103584834498</v>
      </c>
      <c r="AJ95" s="26">
        <f t="shared" si="7"/>
        <v>-999</v>
      </c>
      <c r="AK95" s="26">
        <f t="shared" si="8"/>
        <v>313.72451749470923</v>
      </c>
      <c r="AL95" s="26">
        <f t="shared" si="9"/>
        <v>98.460101358600426</v>
      </c>
      <c r="AM95" s="26">
        <f t="shared" si="10"/>
        <v>340.06706077221662</v>
      </c>
      <c r="AN95" s="26">
        <f t="shared" si="11"/>
        <v>6.3463095296416245E-3</v>
      </c>
    </row>
    <row r="96" spans="3:40" ht="15" x14ac:dyDescent="0.25">
      <c r="C96" s="70">
        <v>15</v>
      </c>
      <c r="D96" s="82">
        <v>93</v>
      </c>
      <c r="E96" s="191">
        <v>0.31083103584834498</v>
      </c>
      <c r="F96" s="191">
        <v>-999</v>
      </c>
      <c r="G96" s="191">
        <v>0.31372451749470925</v>
      </c>
      <c r="H96" s="191">
        <v>9.8460101358600421E-2</v>
      </c>
      <c r="I96">
        <v>0.3400670607722166</v>
      </c>
      <c r="J96" s="191">
        <v>6.3463095296416245E-3</v>
      </c>
      <c r="L96" s="251">
        <f>VESSELS!L99*VARCOSTS!$O$6</f>
        <v>1.7575862857142854</v>
      </c>
      <c r="U96" s="22"/>
      <c r="V96" s="254">
        <v>15</v>
      </c>
      <c r="W96" s="14">
        <v>92</v>
      </c>
      <c r="X96" s="191">
        <v>1.9658328399017895</v>
      </c>
      <c r="Y96" s="244">
        <v>0.3400670607722166</v>
      </c>
      <c r="AB96" s="191">
        <v>0.31083103584834498</v>
      </c>
      <c r="AC96" s="191">
        <v>-999</v>
      </c>
      <c r="AD96" s="191">
        <v>0.31372451749470925</v>
      </c>
      <c r="AE96" s="191">
        <v>9.8460101358600421E-2</v>
      </c>
      <c r="AF96">
        <v>0.3400670607722166</v>
      </c>
      <c r="AG96" s="191">
        <v>6.3463095296416245E-3</v>
      </c>
      <c r="AI96" s="26">
        <f t="shared" si="6"/>
        <v>310.83103584834498</v>
      </c>
      <c r="AJ96" s="26">
        <f t="shared" si="7"/>
        <v>-999</v>
      </c>
      <c r="AK96" s="26">
        <f t="shared" si="8"/>
        <v>313.72451749470923</v>
      </c>
      <c r="AL96" s="26">
        <f t="shared" si="9"/>
        <v>98.460101358600426</v>
      </c>
      <c r="AM96" s="26">
        <f t="shared" si="10"/>
        <v>340.06706077221662</v>
      </c>
      <c r="AN96" s="26">
        <f t="shared" si="11"/>
        <v>6.3463095296416245E-3</v>
      </c>
    </row>
    <row r="97" spans="3:40" ht="15" x14ac:dyDescent="0.25">
      <c r="C97" s="70">
        <v>15</v>
      </c>
      <c r="D97" s="82">
        <v>94</v>
      </c>
      <c r="E97" s="191">
        <v>0.31083103584834498</v>
      </c>
      <c r="F97" s="191">
        <v>-999</v>
      </c>
      <c r="G97" s="191">
        <v>0.31372451749470925</v>
      </c>
      <c r="H97" s="191">
        <v>9.8460101358600421E-2</v>
      </c>
      <c r="I97">
        <v>0.3400670607722166</v>
      </c>
      <c r="J97" s="191">
        <v>6.3463095296416245E-3</v>
      </c>
      <c r="L97" s="251">
        <f>VESSELS!L100*VARCOSTS!$O$6</f>
        <v>1.7575862857142854</v>
      </c>
      <c r="U97" s="22"/>
      <c r="V97" s="254">
        <v>15</v>
      </c>
      <c r="W97" s="14">
        <v>93</v>
      </c>
      <c r="X97" s="191">
        <v>1.9658328399017895</v>
      </c>
      <c r="Y97" s="244">
        <v>0.3400670607722166</v>
      </c>
      <c r="AB97" s="191">
        <v>0.31083103584834498</v>
      </c>
      <c r="AC97" s="191">
        <v>-999</v>
      </c>
      <c r="AD97" s="191">
        <v>0.31372451749470925</v>
      </c>
      <c r="AE97" s="191">
        <v>9.8460101358600421E-2</v>
      </c>
      <c r="AF97">
        <v>0.3400670607722166</v>
      </c>
      <c r="AG97" s="191">
        <v>6.3463095296416245E-3</v>
      </c>
      <c r="AI97" s="26">
        <f t="shared" si="6"/>
        <v>310.83103584834498</v>
      </c>
      <c r="AJ97" s="26">
        <f t="shared" si="7"/>
        <v>-999</v>
      </c>
      <c r="AK97" s="26">
        <f t="shared" si="8"/>
        <v>313.72451749470923</v>
      </c>
      <c r="AL97" s="26">
        <f t="shared" si="9"/>
        <v>98.460101358600426</v>
      </c>
      <c r="AM97" s="26">
        <f t="shared" si="10"/>
        <v>340.06706077221662</v>
      </c>
      <c r="AN97" s="26">
        <f t="shared" si="11"/>
        <v>6.3463095296416245E-3</v>
      </c>
    </row>
    <row r="98" spans="3:40" ht="15" x14ac:dyDescent="0.25">
      <c r="C98" s="70">
        <v>15</v>
      </c>
      <c r="D98" s="82">
        <v>95</v>
      </c>
      <c r="E98" s="191">
        <v>0.31083103584834498</v>
      </c>
      <c r="F98" s="191">
        <v>-999</v>
      </c>
      <c r="G98" s="191">
        <v>0.31372451749470925</v>
      </c>
      <c r="H98" s="191">
        <v>9.8460101358600421E-2</v>
      </c>
      <c r="I98">
        <v>0.3400670607722166</v>
      </c>
      <c r="J98" s="191">
        <v>6.3463095296416245E-3</v>
      </c>
      <c r="L98" s="251">
        <f>VESSELS!L101*VARCOSTS!$O$6</f>
        <v>1.7575862857142854</v>
      </c>
      <c r="U98" s="22"/>
      <c r="V98" s="254">
        <v>15</v>
      </c>
      <c r="W98" s="14">
        <v>94</v>
      </c>
      <c r="X98" s="191">
        <v>1.9658328399017895</v>
      </c>
      <c r="Y98" s="244">
        <v>0.3400670607722166</v>
      </c>
      <c r="AB98" s="191">
        <v>0.31083103584834498</v>
      </c>
      <c r="AC98" s="191">
        <v>-999</v>
      </c>
      <c r="AD98" s="191">
        <v>0.31372451749470925</v>
      </c>
      <c r="AE98" s="191">
        <v>9.8460101358600421E-2</v>
      </c>
      <c r="AF98">
        <v>0.3400670607722166</v>
      </c>
      <c r="AG98" s="191">
        <v>6.3463095296416245E-3</v>
      </c>
      <c r="AI98" s="26">
        <f t="shared" si="6"/>
        <v>310.83103584834498</v>
      </c>
      <c r="AJ98" s="26">
        <f t="shared" si="7"/>
        <v>-999</v>
      </c>
      <c r="AK98" s="26">
        <f t="shared" si="8"/>
        <v>313.72451749470923</v>
      </c>
      <c r="AL98" s="26">
        <f t="shared" si="9"/>
        <v>98.460101358600426</v>
      </c>
      <c r="AM98" s="26">
        <f t="shared" si="10"/>
        <v>340.06706077221662</v>
      </c>
      <c r="AN98" s="26">
        <f t="shared" si="11"/>
        <v>6.3463095296416245E-3</v>
      </c>
    </row>
    <row r="99" spans="3:40" ht="15" x14ac:dyDescent="0.25">
      <c r="C99" s="70">
        <v>15</v>
      </c>
      <c r="D99" s="82">
        <v>96</v>
      </c>
      <c r="E99" s="191">
        <v>0.31083103584834498</v>
      </c>
      <c r="F99" s="191">
        <v>-999</v>
      </c>
      <c r="G99" s="191">
        <v>0.31372451749470925</v>
      </c>
      <c r="H99" s="191">
        <v>9.8460101358600421E-2</v>
      </c>
      <c r="I99">
        <v>0.3400670607722166</v>
      </c>
      <c r="J99" s="191">
        <v>6.3463095296416245E-3</v>
      </c>
      <c r="L99" s="251">
        <f>VESSELS!L102*VARCOSTS!$O$6</f>
        <v>1.7575862857142854</v>
      </c>
      <c r="U99" s="22"/>
      <c r="V99" s="254">
        <v>15</v>
      </c>
      <c r="W99" s="14">
        <v>95</v>
      </c>
      <c r="X99" s="191">
        <v>1.9658328399017895</v>
      </c>
      <c r="Y99" s="244">
        <v>0.3400670607722166</v>
      </c>
      <c r="AB99" s="191">
        <v>0.31083103584834498</v>
      </c>
      <c r="AC99" s="191">
        <v>-999</v>
      </c>
      <c r="AD99" s="191">
        <v>0.31372451749470925</v>
      </c>
      <c r="AE99" s="191">
        <v>9.8460101358600421E-2</v>
      </c>
      <c r="AF99">
        <v>0.3400670607722166</v>
      </c>
      <c r="AG99" s="191">
        <v>6.3463095296416245E-3</v>
      </c>
      <c r="AI99" s="26">
        <f t="shared" si="6"/>
        <v>310.83103584834498</v>
      </c>
      <c r="AJ99" s="26">
        <f t="shared" si="7"/>
        <v>-999</v>
      </c>
      <c r="AK99" s="26">
        <f t="shared" si="8"/>
        <v>313.72451749470923</v>
      </c>
      <c r="AL99" s="26">
        <f t="shared" si="9"/>
        <v>98.460101358600426</v>
      </c>
      <c r="AM99" s="26">
        <f t="shared" si="10"/>
        <v>340.06706077221662</v>
      </c>
      <c r="AN99" s="26">
        <f t="shared" si="11"/>
        <v>6.3463095296416245E-3</v>
      </c>
    </row>
    <row r="100" spans="3:40" ht="15" x14ac:dyDescent="0.25">
      <c r="C100" s="70">
        <v>15</v>
      </c>
      <c r="D100" s="82">
        <v>97</v>
      </c>
      <c r="E100" s="191">
        <v>0.31083103584834498</v>
      </c>
      <c r="F100" s="191">
        <v>-999</v>
      </c>
      <c r="G100" s="191">
        <v>0.31372451749470925</v>
      </c>
      <c r="H100" s="191">
        <v>9.8460101358600421E-2</v>
      </c>
      <c r="I100">
        <v>0.3400670607722166</v>
      </c>
      <c r="J100" s="191">
        <v>6.3463095296416245E-3</v>
      </c>
      <c r="L100" s="251">
        <f>VESSELS!L103*VARCOSTS!$O$6</f>
        <v>1.7575862857142854</v>
      </c>
      <c r="U100" s="22"/>
      <c r="V100" s="254">
        <v>15</v>
      </c>
      <c r="W100" s="14">
        <v>96</v>
      </c>
      <c r="X100" s="191">
        <v>1.9658328399017895</v>
      </c>
      <c r="Y100" s="244">
        <v>0.3400670607722166</v>
      </c>
      <c r="AB100" s="191">
        <v>0.31083103584834498</v>
      </c>
      <c r="AC100" s="191">
        <v>-999</v>
      </c>
      <c r="AD100" s="191">
        <v>0.31372451749470925</v>
      </c>
      <c r="AE100" s="191">
        <v>9.8460101358600421E-2</v>
      </c>
      <c r="AF100">
        <v>0.3400670607722166</v>
      </c>
      <c r="AG100" s="191">
        <v>6.3463095296416245E-3</v>
      </c>
      <c r="AI100" s="26">
        <f t="shared" si="6"/>
        <v>310.83103584834498</v>
      </c>
      <c r="AJ100" s="26">
        <f t="shared" si="7"/>
        <v>-999</v>
      </c>
      <c r="AK100" s="26">
        <f t="shared" si="8"/>
        <v>313.72451749470923</v>
      </c>
      <c r="AL100" s="26">
        <f t="shared" si="9"/>
        <v>98.460101358600426</v>
      </c>
      <c r="AM100" s="26">
        <f t="shared" si="10"/>
        <v>340.06706077221662</v>
      </c>
      <c r="AN100" s="26">
        <f t="shared" si="11"/>
        <v>6.3463095296416245E-3</v>
      </c>
    </row>
    <row r="101" spans="3:40" ht="15" x14ac:dyDescent="0.25">
      <c r="C101" s="70">
        <v>15</v>
      </c>
      <c r="D101" s="82">
        <v>98</v>
      </c>
      <c r="E101" s="191">
        <v>0.31083103584834498</v>
      </c>
      <c r="F101" s="191">
        <v>-999</v>
      </c>
      <c r="G101" s="191">
        <v>0.31372451749470925</v>
      </c>
      <c r="H101" s="191">
        <v>9.8460101358600421E-2</v>
      </c>
      <c r="I101">
        <v>0.3400670607722166</v>
      </c>
      <c r="J101" s="191">
        <v>6.3463095296416245E-3</v>
      </c>
      <c r="L101" s="251">
        <f>VESSELS!L104*VARCOSTS!$O$6</f>
        <v>1.7575862857142854</v>
      </c>
      <c r="U101" s="22"/>
      <c r="V101" s="254">
        <v>15</v>
      </c>
      <c r="W101" s="14">
        <v>97</v>
      </c>
      <c r="X101" s="191">
        <v>1.9658328399017895</v>
      </c>
      <c r="Y101" s="244">
        <v>0.3400670607722166</v>
      </c>
      <c r="AB101" s="191">
        <v>0.31083103584834498</v>
      </c>
      <c r="AC101" s="191">
        <v>-999</v>
      </c>
      <c r="AD101" s="191">
        <v>0.31372451749470925</v>
      </c>
      <c r="AE101" s="191">
        <v>9.8460101358600421E-2</v>
      </c>
      <c r="AF101">
        <v>0.3400670607722166</v>
      </c>
      <c r="AG101" s="191">
        <v>6.3463095296416245E-3</v>
      </c>
      <c r="AI101" s="26">
        <f t="shared" si="6"/>
        <v>310.83103584834498</v>
      </c>
      <c r="AJ101" s="26">
        <f t="shared" si="7"/>
        <v>-999</v>
      </c>
      <c r="AK101" s="26">
        <f t="shared" si="8"/>
        <v>313.72451749470923</v>
      </c>
      <c r="AL101" s="26">
        <f t="shared" si="9"/>
        <v>98.460101358600426</v>
      </c>
      <c r="AM101" s="26">
        <f t="shared" si="10"/>
        <v>340.06706077221662</v>
      </c>
      <c r="AN101" s="26">
        <f t="shared" si="11"/>
        <v>6.3463095296416245E-3</v>
      </c>
    </row>
    <row r="102" spans="3:40" ht="15" x14ac:dyDescent="0.25">
      <c r="C102" s="70">
        <v>15</v>
      </c>
      <c r="D102" s="82">
        <v>99</v>
      </c>
      <c r="E102" s="191">
        <v>0.31083103584834498</v>
      </c>
      <c r="F102" s="191">
        <v>-999</v>
      </c>
      <c r="G102" s="191">
        <v>0.31372451749470925</v>
      </c>
      <c r="H102" s="191">
        <v>9.8460101358600421E-2</v>
      </c>
      <c r="I102">
        <v>0.3400670607722166</v>
      </c>
      <c r="J102" s="191">
        <v>6.3463095296416245E-3</v>
      </c>
      <c r="L102" s="251">
        <f>VESSELS!L105*VARCOSTS!$O$6</f>
        <v>1.7575862857142854</v>
      </c>
      <c r="U102" s="22"/>
      <c r="V102" s="254">
        <v>15</v>
      </c>
      <c r="W102" s="14">
        <v>98</v>
      </c>
      <c r="X102" s="191">
        <v>1.9658328399017895</v>
      </c>
      <c r="Y102" s="244">
        <v>0.3400670607722166</v>
      </c>
      <c r="AB102" s="191">
        <v>0.31083103584834498</v>
      </c>
      <c r="AC102" s="191">
        <v>-999</v>
      </c>
      <c r="AD102" s="191">
        <v>0.31372451749470925</v>
      </c>
      <c r="AE102" s="191">
        <v>9.8460101358600421E-2</v>
      </c>
      <c r="AF102">
        <v>0.3400670607722166</v>
      </c>
      <c r="AG102" s="191">
        <v>6.3463095296416245E-3</v>
      </c>
      <c r="AI102" s="26">
        <f t="shared" si="6"/>
        <v>310.83103584834498</v>
      </c>
      <c r="AJ102" s="26">
        <f t="shared" si="7"/>
        <v>-999</v>
      </c>
      <c r="AK102" s="26">
        <f t="shared" si="8"/>
        <v>313.72451749470923</v>
      </c>
      <c r="AL102" s="26">
        <f t="shared" si="9"/>
        <v>98.460101358600426</v>
      </c>
      <c r="AM102" s="26">
        <f t="shared" si="10"/>
        <v>340.06706077221662</v>
      </c>
      <c r="AN102" s="26">
        <f t="shared" si="11"/>
        <v>6.3463095296416245E-3</v>
      </c>
    </row>
    <row r="103" spans="3:40" ht="15" x14ac:dyDescent="0.25">
      <c r="C103" s="70">
        <v>15</v>
      </c>
      <c r="D103" s="82">
        <v>100</v>
      </c>
      <c r="E103" s="191">
        <v>0.31083103584834498</v>
      </c>
      <c r="F103" s="191">
        <v>-999</v>
      </c>
      <c r="G103" s="191">
        <v>0.31372451749470925</v>
      </c>
      <c r="H103" s="191">
        <v>9.8460101358600421E-2</v>
      </c>
      <c r="I103">
        <v>0.3400670607722166</v>
      </c>
      <c r="J103" s="191">
        <v>6.3463095296416245E-3</v>
      </c>
      <c r="L103" s="251">
        <f>VESSELS!L106*VARCOSTS!$O$6</f>
        <v>1.7575862857142854</v>
      </c>
      <c r="U103" s="22"/>
      <c r="V103" s="254">
        <v>15</v>
      </c>
      <c r="W103" s="14">
        <v>99</v>
      </c>
      <c r="X103" s="191">
        <v>1.9658328399017895</v>
      </c>
      <c r="Y103" s="244">
        <v>0.3400670607722166</v>
      </c>
      <c r="AB103" s="191">
        <v>0.31083103584834498</v>
      </c>
      <c r="AC103" s="191">
        <v>-999</v>
      </c>
      <c r="AD103" s="191">
        <v>0.31372451749470925</v>
      </c>
      <c r="AE103" s="191">
        <v>9.8460101358600421E-2</v>
      </c>
      <c r="AF103">
        <v>0.3400670607722166</v>
      </c>
      <c r="AG103" s="191">
        <v>6.3463095296416245E-3</v>
      </c>
      <c r="AI103" s="26">
        <f t="shared" si="6"/>
        <v>310.83103584834498</v>
      </c>
      <c r="AJ103" s="26">
        <f t="shared" si="7"/>
        <v>-999</v>
      </c>
      <c r="AK103" s="26">
        <f t="shared" si="8"/>
        <v>313.72451749470923</v>
      </c>
      <c r="AL103" s="26">
        <f t="shared" si="9"/>
        <v>98.460101358600426</v>
      </c>
      <c r="AM103" s="26">
        <f t="shared" si="10"/>
        <v>340.06706077221662</v>
      </c>
      <c r="AN103" s="26">
        <f t="shared" si="11"/>
        <v>6.3463095296416245E-3</v>
      </c>
    </row>
    <row r="104" spans="3:40" ht="15" x14ac:dyDescent="0.25">
      <c r="C104" s="70">
        <v>15</v>
      </c>
      <c r="D104" s="82">
        <v>101</v>
      </c>
      <c r="E104" s="191">
        <v>0.31083103584834498</v>
      </c>
      <c r="F104" s="191">
        <v>-999</v>
      </c>
      <c r="G104" s="191">
        <v>0.31372451749470925</v>
      </c>
      <c r="H104" s="191">
        <v>9.8460101358600421E-2</v>
      </c>
      <c r="I104">
        <v>0.3400670607722166</v>
      </c>
      <c r="J104" s="191">
        <v>6.3463095296416245E-3</v>
      </c>
      <c r="L104" s="251">
        <f>VESSELS!L107*VARCOSTS!$O$6</f>
        <v>1.7575862857142854</v>
      </c>
      <c r="U104" s="22"/>
      <c r="V104" s="254">
        <v>15</v>
      </c>
      <c r="W104" s="14">
        <v>100</v>
      </c>
      <c r="X104" s="191">
        <v>1.9658328399017895</v>
      </c>
      <c r="Y104" s="244">
        <v>0.3400670607722166</v>
      </c>
      <c r="AB104" s="191">
        <v>0.31083103584834498</v>
      </c>
      <c r="AC104" s="191">
        <v>-999</v>
      </c>
      <c r="AD104" s="191">
        <v>0.31372451749470925</v>
      </c>
      <c r="AE104" s="191">
        <v>9.8460101358600421E-2</v>
      </c>
      <c r="AF104">
        <v>0.3400670607722166</v>
      </c>
      <c r="AG104" s="191">
        <v>6.3463095296416245E-3</v>
      </c>
      <c r="AI104" s="26">
        <f t="shared" si="6"/>
        <v>310.83103584834498</v>
      </c>
      <c r="AJ104" s="26">
        <f t="shared" si="7"/>
        <v>-999</v>
      </c>
      <c r="AK104" s="26">
        <f t="shared" si="8"/>
        <v>313.72451749470923</v>
      </c>
      <c r="AL104" s="26">
        <f t="shared" si="9"/>
        <v>98.460101358600426</v>
      </c>
      <c r="AM104" s="26">
        <f t="shared" si="10"/>
        <v>340.06706077221662</v>
      </c>
      <c r="AN104" s="26">
        <f t="shared" si="11"/>
        <v>6.3463095296416245E-3</v>
      </c>
    </row>
    <row r="105" spans="3:40" ht="15" x14ac:dyDescent="0.25">
      <c r="C105" s="70">
        <v>15</v>
      </c>
      <c r="D105" s="82">
        <v>102</v>
      </c>
      <c r="E105" s="191">
        <v>0.31083103584834498</v>
      </c>
      <c r="F105" s="191">
        <v>-999</v>
      </c>
      <c r="G105" s="191">
        <v>0.31372451749470925</v>
      </c>
      <c r="H105" s="191">
        <v>9.8460101358600421E-2</v>
      </c>
      <c r="I105">
        <v>0.3400670607722166</v>
      </c>
      <c r="J105" s="191">
        <v>6.3463095296416245E-3</v>
      </c>
      <c r="L105" s="251">
        <f>VESSELS!L108*VARCOSTS!$O$6</f>
        <v>1.7575862857142854</v>
      </c>
      <c r="U105" s="22"/>
      <c r="V105" s="254">
        <v>15</v>
      </c>
      <c r="W105" s="14">
        <v>101</v>
      </c>
      <c r="X105" s="191">
        <v>1.9658328399017895</v>
      </c>
      <c r="Y105" s="244">
        <v>0.3400670607722166</v>
      </c>
      <c r="AB105" s="191">
        <v>0.31083103584834498</v>
      </c>
      <c r="AC105" s="191">
        <v>-999</v>
      </c>
      <c r="AD105" s="191">
        <v>0.31372451749470925</v>
      </c>
      <c r="AE105" s="191">
        <v>9.8460101358600421E-2</v>
      </c>
      <c r="AF105">
        <v>0.3400670607722166</v>
      </c>
      <c r="AG105" s="191">
        <v>6.3463095296416245E-3</v>
      </c>
      <c r="AI105" s="26">
        <f t="shared" si="6"/>
        <v>310.83103584834498</v>
      </c>
      <c r="AJ105" s="26">
        <f t="shared" si="7"/>
        <v>-999</v>
      </c>
      <c r="AK105" s="26">
        <f t="shared" si="8"/>
        <v>313.72451749470923</v>
      </c>
      <c r="AL105" s="26">
        <f t="shared" si="9"/>
        <v>98.460101358600426</v>
      </c>
      <c r="AM105" s="26">
        <f t="shared" si="10"/>
        <v>340.06706077221662</v>
      </c>
      <c r="AN105" s="26">
        <f t="shared" si="11"/>
        <v>6.3463095296416245E-3</v>
      </c>
    </row>
    <row r="106" spans="3:40" ht="15" x14ac:dyDescent="0.25">
      <c r="C106" s="70">
        <v>15</v>
      </c>
      <c r="D106" s="82">
        <v>103</v>
      </c>
      <c r="E106" s="191">
        <v>0.31083103584834498</v>
      </c>
      <c r="F106" s="191">
        <v>-999</v>
      </c>
      <c r="G106" s="191">
        <v>0.31372451749470925</v>
      </c>
      <c r="H106" s="191">
        <v>9.8460101358600421E-2</v>
      </c>
      <c r="I106">
        <v>0.3400670607722166</v>
      </c>
      <c r="J106" s="191">
        <v>6.3463095296416245E-3</v>
      </c>
      <c r="L106" s="251">
        <f>VESSELS!L109*VARCOSTS!$O$6</f>
        <v>1.7575862857142854</v>
      </c>
      <c r="U106" s="22"/>
      <c r="V106" s="254">
        <v>15</v>
      </c>
      <c r="W106" s="14">
        <v>102</v>
      </c>
      <c r="X106" s="191">
        <v>1.9658328399017895</v>
      </c>
      <c r="Y106" s="244">
        <v>0.3400670607722166</v>
      </c>
      <c r="AB106" s="191">
        <v>0.31083103584834498</v>
      </c>
      <c r="AC106" s="191">
        <v>-999</v>
      </c>
      <c r="AD106" s="191">
        <v>0.31372451749470925</v>
      </c>
      <c r="AE106" s="191">
        <v>9.8460101358600421E-2</v>
      </c>
      <c r="AF106">
        <v>0.3400670607722166</v>
      </c>
      <c r="AG106" s="191">
        <v>6.3463095296416245E-3</v>
      </c>
      <c r="AI106" s="26">
        <f t="shared" si="6"/>
        <v>310.83103584834498</v>
      </c>
      <c r="AJ106" s="26">
        <f t="shared" si="7"/>
        <v>-999</v>
      </c>
      <c r="AK106" s="26">
        <f t="shared" si="8"/>
        <v>313.72451749470923</v>
      </c>
      <c r="AL106" s="26">
        <f t="shared" si="9"/>
        <v>98.460101358600426</v>
      </c>
      <c r="AM106" s="26">
        <f t="shared" si="10"/>
        <v>340.06706077221662</v>
      </c>
      <c r="AN106" s="26">
        <f t="shared" si="11"/>
        <v>6.3463095296416245E-3</v>
      </c>
    </row>
    <row r="107" spans="3:40" ht="15" x14ac:dyDescent="0.25">
      <c r="C107" s="70">
        <v>15</v>
      </c>
      <c r="D107" s="82">
        <v>104</v>
      </c>
      <c r="E107" s="191">
        <v>0.31083103584834498</v>
      </c>
      <c r="F107" s="191">
        <v>-999</v>
      </c>
      <c r="G107" s="191">
        <v>0.31372451749470925</v>
      </c>
      <c r="H107" s="191">
        <v>9.8460101358600421E-2</v>
      </c>
      <c r="I107">
        <v>0.3400670607722166</v>
      </c>
      <c r="J107" s="191">
        <v>6.3463095296416245E-3</v>
      </c>
      <c r="L107" s="251">
        <f>VESSELS!L110*VARCOSTS!$O$6</f>
        <v>1.7575862857142854</v>
      </c>
      <c r="U107" s="22"/>
      <c r="V107" s="254">
        <v>15</v>
      </c>
      <c r="W107" s="14">
        <v>103</v>
      </c>
      <c r="X107" s="191">
        <v>1.9658328399017895</v>
      </c>
      <c r="Y107" s="244">
        <v>0.3400670607722166</v>
      </c>
      <c r="AB107" s="191">
        <v>0.31083103584834498</v>
      </c>
      <c r="AC107" s="191">
        <v>-999</v>
      </c>
      <c r="AD107" s="191">
        <v>0.31372451749470925</v>
      </c>
      <c r="AE107" s="191">
        <v>9.8460101358600421E-2</v>
      </c>
      <c r="AF107">
        <v>0.3400670607722166</v>
      </c>
      <c r="AG107" s="191">
        <v>6.3463095296416245E-3</v>
      </c>
      <c r="AI107" s="26">
        <f t="shared" si="6"/>
        <v>310.83103584834498</v>
      </c>
      <c r="AJ107" s="26">
        <f t="shared" si="7"/>
        <v>-999</v>
      </c>
      <c r="AK107" s="26">
        <f t="shared" si="8"/>
        <v>313.72451749470923</v>
      </c>
      <c r="AL107" s="26">
        <f t="shared" si="9"/>
        <v>98.460101358600426</v>
      </c>
      <c r="AM107" s="26">
        <f t="shared" si="10"/>
        <v>340.06706077221662</v>
      </c>
      <c r="AN107" s="26">
        <f t="shared" si="11"/>
        <v>6.3463095296416245E-3</v>
      </c>
    </row>
    <row r="108" spans="3:40" ht="15" x14ac:dyDescent="0.25">
      <c r="C108" s="70">
        <v>15</v>
      </c>
      <c r="D108" s="82">
        <v>105</v>
      </c>
      <c r="E108" s="191">
        <v>0.31083103584834498</v>
      </c>
      <c r="F108" s="191">
        <v>-999</v>
      </c>
      <c r="G108" s="191">
        <v>0.31372451749470925</v>
      </c>
      <c r="H108" s="191">
        <v>9.8460101358600421E-2</v>
      </c>
      <c r="I108">
        <v>0.3400670607722166</v>
      </c>
      <c r="J108" s="191">
        <v>6.3463095296416245E-3</v>
      </c>
      <c r="L108" s="251">
        <f>VESSELS!L111*VARCOSTS!$O$6</f>
        <v>1.7575862857142854</v>
      </c>
      <c r="U108" s="22"/>
      <c r="V108" s="254">
        <v>15</v>
      </c>
      <c r="W108" s="14">
        <v>104</v>
      </c>
      <c r="X108" s="191">
        <v>1.9658328399017895</v>
      </c>
      <c r="Y108" s="244">
        <v>0.3400670607722166</v>
      </c>
      <c r="AB108" s="191">
        <v>0.31083103584834498</v>
      </c>
      <c r="AC108" s="191">
        <v>-999</v>
      </c>
      <c r="AD108" s="191">
        <v>0.31372451749470925</v>
      </c>
      <c r="AE108" s="191">
        <v>9.8460101358600421E-2</v>
      </c>
      <c r="AF108">
        <v>0.3400670607722166</v>
      </c>
      <c r="AG108" s="191">
        <v>6.3463095296416245E-3</v>
      </c>
      <c r="AI108" s="26">
        <f t="shared" si="6"/>
        <v>310.83103584834498</v>
      </c>
      <c r="AJ108" s="26">
        <f t="shared" si="7"/>
        <v>-999</v>
      </c>
      <c r="AK108" s="26">
        <f t="shared" si="8"/>
        <v>313.72451749470923</v>
      </c>
      <c r="AL108" s="26">
        <f t="shared" si="9"/>
        <v>98.460101358600426</v>
      </c>
      <c r="AM108" s="26">
        <f t="shared" si="10"/>
        <v>340.06706077221662</v>
      </c>
      <c r="AN108" s="26">
        <f t="shared" si="11"/>
        <v>6.3463095296416245E-3</v>
      </c>
    </row>
    <row r="109" spans="3:40" ht="15" x14ac:dyDescent="0.25">
      <c r="C109" s="70">
        <v>15</v>
      </c>
      <c r="D109" s="82">
        <v>106</v>
      </c>
      <c r="E109" s="191">
        <v>0.31083103584834498</v>
      </c>
      <c r="F109" s="191">
        <v>-999</v>
      </c>
      <c r="G109" s="191">
        <v>0.31372451749470925</v>
      </c>
      <c r="H109" s="191">
        <v>9.8460101358600421E-2</v>
      </c>
      <c r="I109">
        <v>0.3400670607722166</v>
      </c>
      <c r="J109" s="191">
        <v>6.3463095296416245E-3</v>
      </c>
      <c r="L109" s="251">
        <f>VESSELS!L112*VARCOSTS!$O$6</f>
        <v>1.7575862857142854</v>
      </c>
      <c r="N109" s="27" t="s">
        <v>536</v>
      </c>
      <c r="U109" s="22"/>
      <c r="V109" s="254">
        <v>15</v>
      </c>
      <c r="W109" s="14">
        <v>105</v>
      </c>
      <c r="X109" s="191">
        <v>1.9658328399017895</v>
      </c>
      <c r="Y109" s="244">
        <v>0.3400670607722166</v>
      </c>
      <c r="AB109" s="191">
        <v>0.31083103584834498</v>
      </c>
      <c r="AC109" s="191">
        <v>-999</v>
      </c>
      <c r="AD109" s="191">
        <v>0.31372451749470925</v>
      </c>
      <c r="AE109" s="191">
        <v>9.8460101358600421E-2</v>
      </c>
      <c r="AF109">
        <v>0.3400670607722166</v>
      </c>
      <c r="AG109" s="191">
        <v>6.3463095296416245E-3</v>
      </c>
      <c r="AI109" s="26">
        <f t="shared" si="6"/>
        <v>310.83103584834498</v>
      </c>
      <c r="AJ109" s="26">
        <f t="shared" si="7"/>
        <v>-999</v>
      </c>
      <c r="AK109" s="26">
        <f t="shared" si="8"/>
        <v>313.72451749470923</v>
      </c>
      <c r="AL109" s="26">
        <f t="shared" si="9"/>
        <v>98.460101358600426</v>
      </c>
      <c r="AM109" s="26">
        <f t="shared" si="10"/>
        <v>340.06706077221662</v>
      </c>
      <c r="AN109" s="26">
        <f t="shared" si="11"/>
        <v>6.3463095296416245E-3</v>
      </c>
    </row>
    <row r="110" spans="3:40" ht="15" x14ac:dyDescent="0.25">
      <c r="C110" s="70">
        <v>15</v>
      </c>
      <c r="D110" s="82">
        <v>107</v>
      </c>
      <c r="E110" s="191">
        <v>0.31083103584834498</v>
      </c>
      <c r="F110" s="191">
        <v>-999</v>
      </c>
      <c r="G110" s="191">
        <v>0.31372451749470925</v>
      </c>
      <c r="H110" s="191">
        <v>9.8460101358600421E-2</v>
      </c>
      <c r="I110">
        <v>0.3400670607722166</v>
      </c>
      <c r="J110" s="191">
        <v>6.3463095296416245E-3</v>
      </c>
      <c r="L110" s="251">
        <f>VESSELS!L113*VARCOSTS!$O$6</f>
        <v>1.7575862857142854</v>
      </c>
      <c r="U110" s="22"/>
      <c r="V110" s="254">
        <v>15</v>
      </c>
      <c r="W110" s="14">
        <v>106</v>
      </c>
      <c r="X110" s="191">
        <v>1.9658328399017895</v>
      </c>
      <c r="Y110" s="244">
        <v>0.3400670607722166</v>
      </c>
      <c r="AB110" s="191">
        <v>0.31083103584834498</v>
      </c>
      <c r="AC110" s="191">
        <v>-999</v>
      </c>
      <c r="AD110" s="191">
        <v>0.31372451749470925</v>
      </c>
      <c r="AE110" s="191">
        <v>9.8460101358600421E-2</v>
      </c>
      <c r="AF110">
        <v>0.3400670607722166</v>
      </c>
      <c r="AG110" s="191">
        <v>6.3463095296416245E-3</v>
      </c>
      <c r="AI110" s="26">
        <f t="shared" si="6"/>
        <v>310.83103584834498</v>
      </c>
      <c r="AJ110" s="26">
        <f t="shared" si="7"/>
        <v>-999</v>
      </c>
      <c r="AK110" s="26">
        <f t="shared" si="8"/>
        <v>313.72451749470923</v>
      </c>
      <c r="AL110" s="26">
        <f t="shared" si="9"/>
        <v>98.460101358600426</v>
      </c>
      <c r="AM110" s="26">
        <f t="shared" si="10"/>
        <v>340.06706077221662</v>
      </c>
      <c r="AN110" s="26">
        <f t="shared" si="11"/>
        <v>6.3463095296416245E-3</v>
      </c>
    </row>
    <row r="111" spans="3:40" ht="15" x14ac:dyDescent="0.25">
      <c r="C111" s="70">
        <v>15</v>
      </c>
      <c r="D111" s="82">
        <v>108</v>
      </c>
      <c r="E111" s="191">
        <v>0.31083103584834498</v>
      </c>
      <c r="F111" s="191">
        <v>-999</v>
      </c>
      <c r="G111" s="191">
        <v>0.31372451749470925</v>
      </c>
      <c r="H111" s="191">
        <v>9.8460101358600421E-2</v>
      </c>
      <c r="I111">
        <v>0.3400670607722166</v>
      </c>
      <c r="J111" s="191">
        <v>6.3463095296416245E-3</v>
      </c>
      <c r="L111" s="251">
        <f>VESSELS!L114*VARCOSTS!$O$6</f>
        <v>3.3088957823129252</v>
      </c>
      <c r="N111" s="191" t="s">
        <v>530</v>
      </c>
      <c r="O111" s="191">
        <v>0.36847365379873787</v>
      </c>
      <c r="P111" s="191">
        <v>-999</v>
      </c>
      <c r="Q111" s="191">
        <v>0.49236931313735161</v>
      </c>
      <c r="R111" s="191">
        <v>0.28170383102006807</v>
      </c>
      <c r="S111" s="191">
        <v>1.528057322424843</v>
      </c>
      <c r="T111" s="191">
        <v>4.93303629398516E-3</v>
      </c>
      <c r="U111" s="22"/>
      <c r="V111" s="254">
        <v>15</v>
      </c>
      <c r="W111" s="14">
        <v>107</v>
      </c>
      <c r="X111" s="191">
        <v>1.9658328399017895</v>
      </c>
      <c r="Y111" s="244">
        <v>0.3400670607722166</v>
      </c>
      <c r="AB111" s="191">
        <v>0.31083103584834498</v>
      </c>
      <c r="AC111" s="191">
        <v>-999</v>
      </c>
      <c r="AD111" s="191">
        <v>0.31372451749470925</v>
      </c>
      <c r="AE111" s="191">
        <v>9.8460101358600421E-2</v>
      </c>
      <c r="AF111">
        <v>0.3400670607722166</v>
      </c>
      <c r="AG111" s="191">
        <v>6.3463095296416245E-3</v>
      </c>
      <c r="AI111" s="26">
        <f t="shared" si="6"/>
        <v>310.83103584834498</v>
      </c>
      <c r="AJ111" s="26">
        <f t="shared" si="7"/>
        <v>-999</v>
      </c>
      <c r="AK111" s="26">
        <f t="shared" si="8"/>
        <v>313.72451749470923</v>
      </c>
      <c r="AL111" s="26">
        <f t="shared" si="9"/>
        <v>98.460101358600426</v>
      </c>
      <c r="AM111" s="26">
        <f t="shared" si="10"/>
        <v>340.06706077221662</v>
      </c>
      <c r="AN111" s="26">
        <f t="shared" si="11"/>
        <v>6.3463095296416245E-3</v>
      </c>
    </row>
    <row r="112" spans="3:40" ht="15" x14ac:dyDescent="0.25">
      <c r="C112" s="70">
        <v>15</v>
      </c>
      <c r="D112" s="82">
        <v>109</v>
      </c>
      <c r="E112" s="191">
        <v>0.31083103584834498</v>
      </c>
      <c r="F112" s="191">
        <v>-999</v>
      </c>
      <c r="G112" s="191">
        <v>0.31372451749470925</v>
      </c>
      <c r="H112" s="191">
        <v>9.8460101358600421E-2</v>
      </c>
      <c r="I112">
        <v>0.3400670607722166</v>
      </c>
      <c r="J112" s="191">
        <v>6.3463095296416245E-3</v>
      </c>
      <c r="L112" s="251">
        <f>VESSELS!L115*VARCOSTS!$O$6</f>
        <v>3.3088957823129252</v>
      </c>
      <c r="N112" s="191" t="s">
        <v>531</v>
      </c>
      <c r="O112" s="191">
        <v>0.52479122574592652</v>
      </c>
      <c r="P112" s="191">
        <v>-999</v>
      </c>
      <c r="Q112" s="191">
        <v>1.1004513751751908</v>
      </c>
      <c r="R112" s="191">
        <v>0.44777610741472529</v>
      </c>
      <c r="S112" s="191">
        <v>1.9760398774501926</v>
      </c>
      <c r="T112" s="191">
        <v>6.3792609680081115E-3</v>
      </c>
      <c r="U112" s="22"/>
      <c r="V112" s="254">
        <v>15</v>
      </c>
      <c r="W112" s="14">
        <v>108</v>
      </c>
      <c r="X112" s="191">
        <v>1.9658328399017895</v>
      </c>
      <c r="Y112" s="244">
        <v>0.3400670607722166</v>
      </c>
      <c r="AB112" s="191">
        <v>0.31083103584834498</v>
      </c>
      <c r="AC112" s="191">
        <v>-999</v>
      </c>
      <c r="AD112" s="191">
        <v>0.31372451749470925</v>
      </c>
      <c r="AE112" s="191">
        <v>9.8460101358600421E-2</v>
      </c>
      <c r="AF112">
        <v>0.3400670607722166</v>
      </c>
      <c r="AG112" s="191">
        <v>6.3463095296416245E-3</v>
      </c>
      <c r="AI112" s="26">
        <f t="shared" si="6"/>
        <v>310.83103584834498</v>
      </c>
      <c r="AJ112" s="26">
        <f t="shared" si="7"/>
        <v>-999</v>
      </c>
      <c r="AK112" s="26">
        <f t="shared" si="8"/>
        <v>313.72451749470923</v>
      </c>
      <c r="AL112" s="26">
        <f t="shared" si="9"/>
        <v>98.460101358600426</v>
      </c>
      <c r="AM112" s="26">
        <f t="shared" si="10"/>
        <v>340.06706077221662</v>
      </c>
      <c r="AN112" s="26">
        <f t="shared" si="11"/>
        <v>6.3463095296416245E-3</v>
      </c>
    </row>
    <row r="113" spans="3:40" ht="15" x14ac:dyDescent="0.25">
      <c r="C113" s="70">
        <v>15</v>
      </c>
      <c r="D113" s="82">
        <v>110</v>
      </c>
      <c r="E113" s="191">
        <v>0.31083103584834498</v>
      </c>
      <c r="F113" s="191">
        <v>-999</v>
      </c>
      <c r="G113" s="191">
        <v>0.31372451749470925</v>
      </c>
      <c r="H113" s="191">
        <v>9.8460101358600421E-2</v>
      </c>
      <c r="I113">
        <v>0.3400670607722166</v>
      </c>
      <c r="J113" s="191">
        <v>6.3463095296416245E-3</v>
      </c>
      <c r="L113" s="251">
        <f>VESSELS!L116*VARCOSTS!$O$6</f>
        <v>3.3088957823129252</v>
      </c>
      <c r="N113" s="191" t="s">
        <v>532</v>
      </c>
      <c r="O113" s="191">
        <v>1.5116434969902277</v>
      </c>
      <c r="P113" s="191">
        <v>-999</v>
      </c>
      <c r="Q113" s="191">
        <v>1.931665040636388</v>
      </c>
      <c r="R113" s="191">
        <v>0.9897796903095516</v>
      </c>
      <c r="S113" s="191">
        <v>3.0326259276202943</v>
      </c>
      <c r="T113" s="191">
        <v>9.7902438262535332E-3</v>
      </c>
      <c r="U113" s="22"/>
      <c r="V113" s="254">
        <v>15</v>
      </c>
      <c r="W113" s="14">
        <v>109</v>
      </c>
      <c r="X113" s="191">
        <v>1.9658328399017895</v>
      </c>
      <c r="Y113" s="244">
        <v>0.3400670607722166</v>
      </c>
      <c r="AB113" s="191">
        <v>0.31083103584834498</v>
      </c>
      <c r="AC113" s="191">
        <v>-999</v>
      </c>
      <c r="AD113" s="191">
        <v>0.31372451749470925</v>
      </c>
      <c r="AE113" s="191">
        <v>9.8460101358600421E-2</v>
      </c>
      <c r="AF113">
        <v>0.3400670607722166</v>
      </c>
      <c r="AG113" s="191">
        <v>6.3463095296416245E-3</v>
      </c>
      <c r="AI113" s="26">
        <f t="shared" si="6"/>
        <v>310.83103584834498</v>
      </c>
      <c r="AJ113" s="26">
        <f t="shared" si="7"/>
        <v>-999</v>
      </c>
      <c r="AK113" s="26">
        <f t="shared" si="8"/>
        <v>313.72451749470923</v>
      </c>
      <c r="AL113" s="26">
        <f t="shared" si="9"/>
        <v>98.460101358600426</v>
      </c>
      <c r="AM113" s="26">
        <f t="shared" si="10"/>
        <v>340.06706077221662</v>
      </c>
      <c r="AN113" s="26">
        <f t="shared" si="11"/>
        <v>6.3463095296416245E-3</v>
      </c>
    </row>
    <row r="114" spans="3:40" ht="15" x14ac:dyDescent="0.25">
      <c r="C114" s="70">
        <v>15</v>
      </c>
      <c r="D114" s="82">
        <v>111</v>
      </c>
      <c r="E114" s="191">
        <v>0.31083103584834498</v>
      </c>
      <c r="F114" s="191">
        <v>-999</v>
      </c>
      <c r="G114" s="191">
        <v>0.31372451749470925</v>
      </c>
      <c r="H114" s="191">
        <v>9.8460101358600421E-2</v>
      </c>
      <c r="I114">
        <v>0.3400670607722166</v>
      </c>
      <c r="J114" s="191">
        <v>6.3463095296416245E-3</v>
      </c>
      <c r="L114" s="251">
        <f>VESSELS!L117*VARCOSTS!$O$6</f>
        <v>3.3088957823129252</v>
      </c>
      <c r="N114" s="191" t="s">
        <v>533</v>
      </c>
      <c r="O114" s="191">
        <v>0.28035105911003255</v>
      </c>
      <c r="P114" s="191">
        <v>-999</v>
      </c>
      <c r="Q114" s="191">
        <v>0.51149174932030139</v>
      </c>
      <c r="R114" s="191">
        <v>0.32003177442642444</v>
      </c>
      <c r="S114" s="191">
        <v>2.4455800429702186</v>
      </c>
      <c r="T114" s="191">
        <v>7.8950802007044761E-3</v>
      </c>
      <c r="U114" s="22"/>
      <c r="V114" s="254">
        <v>15</v>
      </c>
      <c r="W114" s="14">
        <v>110</v>
      </c>
      <c r="X114" s="191">
        <v>1.9658328399017895</v>
      </c>
      <c r="Y114" s="244">
        <v>0.3400670607722166</v>
      </c>
      <c r="AB114" s="191">
        <v>0.31083103584834498</v>
      </c>
      <c r="AC114" s="191">
        <v>-999</v>
      </c>
      <c r="AD114" s="191">
        <v>0.31372451749470925</v>
      </c>
      <c r="AE114" s="191">
        <v>9.8460101358600421E-2</v>
      </c>
      <c r="AF114">
        <v>0.3400670607722166</v>
      </c>
      <c r="AG114" s="191">
        <v>6.3463095296416245E-3</v>
      </c>
      <c r="AI114" s="26">
        <f t="shared" si="6"/>
        <v>310.83103584834498</v>
      </c>
      <c r="AJ114" s="26">
        <f t="shared" si="7"/>
        <v>-999</v>
      </c>
      <c r="AK114" s="26">
        <f t="shared" si="8"/>
        <v>313.72451749470923</v>
      </c>
      <c r="AL114" s="26">
        <f t="shared" si="9"/>
        <v>98.460101358600426</v>
      </c>
      <c r="AM114" s="26">
        <f t="shared" si="10"/>
        <v>340.06706077221662</v>
      </c>
      <c r="AN114" s="26">
        <f t="shared" si="11"/>
        <v>6.3463095296416245E-3</v>
      </c>
    </row>
    <row r="115" spans="3:40" ht="15" x14ac:dyDescent="0.25">
      <c r="C115" s="70">
        <v>15</v>
      </c>
      <c r="D115" s="82">
        <v>112</v>
      </c>
      <c r="E115" s="191">
        <v>0.31083103584834498</v>
      </c>
      <c r="F115" s="191">
        <v>-999</v>
      </c>
      <c r="G115" s="191">
        <v>0.31372451749470925</v>
      </c>
      <c r="H115" s="191">
        <v>9.8460101358600421E-2</v>
      </c>
      <c r="I115">
        <v>0.3400670607722166</v>
      </c>
      <c r="J115" s="191">
        <v>6.3463095296416245E-3</v>
      </c>
      <c r="L115" s="251">
        <f>VESSELS!L118*VARCOSTS!$O$6</f>
        <v>3.3088957823129252</v>
      </c>
      <c r="N115" s="191" t="s">
        <v>534</v>
      </c>
      <c r="O115" s="191">
        <v>0.33497524440716669</v>
      </c>
      <c r="P115" s="191">
        <v>-999</v>
      </c>
      <c r="Q115" s="191">
        <v>0.77516919099715242</v>
      </c>
      <c r="R115" s="191">
        <v>0.88915493777412813</v>
      </c>
      <c r="S115" s="191">
        <v>2.3967890598290604</v>
      </c>
      <c r="T115" s="191">
        <v>7.7375679875679891E-3</v>
      </c>
      <c r="U115" s="22"/>
      <c r="V115" s="254">
        <v>15</v>
      </c>
      <c r="W115" s="14">
        <v>111</v>
      </c>
      <c r="X115" s="191">
        <v>1.9658328399017895</v>
      </c>
      <c r="Y115" s="244">
        <v>0.3400670607722166</v>
      </c>
      <c r="AB115" s="191">
        <v>0.31083103584834498</v>
      </c>
      <c r="AC115" s="191">
        <v>-999</v>
      </c>
      <c r="AD115" s="191">
        <v>0.31372451749470925</v>
      </c>
      <c r="AE115" s="191">
        <v>9.8460101358600421E-2</v>
      </c>
      <c r="AF115">
        <v>0.3400670607722166</v>
      </c>
      <c r="AG115" s="191">
        <v>6.3463095296416245E-3</v>
      </c>
      <c r="AI115" s="26">
        <f t="shared" si="6"/>
        <v>310.83103584834498</v>
      </c>
      <c r="AJ115" s="26">
        <f t="shared" si="7"/>
        <v>-999</v>
      </c>
      <c r="AK115" s="26">
        <f t="shared" si="8"/>
        <v>313.72451749470923</v>
      </c>
      <c r="AL115" s="26">
        <f t="shared" si="9"/>
        <v>98.460101358600426</v>
      </c>
      <c r="AM115" s="26">
        <f t="shared" si="10"/>
        <v>340.06706077221662</v>
      </c>
      <c r="AN115" s="26">
        <f t="shared" si="11"/>
        <v>6.3463095296416245E-3</v>
      </c>
    </row>
    <row r="116" spans="3:40" ht="15" x14ac:dyDescent="0.25">
      <c r="C116" s="70">
        <v>16</v>
      </c>
      <c r="D116" s="82">
        <v>113</v>
      </c>
      <c r="E116" s="191">
        <v>0.51046516062518643</v>
      </c>
      <c r="F116" s="191">
        <v>-999</v>
      </c>
      <c r="G116" s="191">
        <v>0.51521700778017254</v>
      </c>
      <c r="H116" s="191">
        <v>0.16169701753885435</v>
      </c>
      <c r="I116">
        <v>0.55847829457133247</v>
      </c>
      <c r="J116" s="191">
        <v>1.0422285871756561E-2</v>
      </c>
      <c r="L116" s="251">
        <f>VESSELS!L119*VARCOSTS!$O$6</f>
        <v>3.3088957823129252</v>
      </c>
      <c r="N116" s="191" t="s">
        <v>535</v>
      </c>
      <c r="O116" s="191">
        <v>0.91459299427036866</v>
      </c>
      <c r="P116" s="191">
        <v>-999</v>
      </c>
      <c r="Q116" s="191">
        <v>1.3451757556651442</v>
      </c>
      <c r="R116" s="191">
        <v>1.4774490652923378</v>
      </c>
      <c r="S116" s="191">
        <v>3.4482435452793827</v>
      </c>
      <c r="T116" s="191">
        <v>1.1131984585741809E-2</v>
      </c>
      <c r="U116" s="22"/>
      <c r="V116" s="254">
        <v>15</v>
      </c>
      <c r="W116" s="14">
        <v>112</v>
      </c>
      <c r="X116" s="191">
        <v>1.9658328399017895</v>
      </c>
      <c r="Y116" s="244">
        <v>0.3400670607722166</v>
      </c>
      <c r="AB116" s="191">
        <v>0.31083103584834498</v>
      </c>
      <c r="AC116" s="191">
        <v>-999</v>
      </c>
      <c r="AD116" s="191">
        <v>0.31372451749470925</v>
      </c>
      <c r="AE116" s="191">
        <v>9.8460101358600421E-2</v>
      </c>
      <c r="AF116">
        <v>0.3400670607722166</v>
      </c>
      <c r="AG116" s="191">
        <v>6.3463095296416245E-3</v>
      </c>
      <c r="AI116" s="26">
        <f t="shared" si="6"/>
        <v>310.83103584834498</v>
      </c>
      <c r="AJ116" s="26">
        <f t="shared" si="7"/>
        <v>-999</v>
      </c>
      <c r="AK116" s="26">
        <f t="shared" si="8"/>
        <v>313.72451749470923</v>
      </c>
      <c r="AL116" s="26">
        <f t="shared" si="9"/>
        <v>98.460101358600426</v>
      </c>
      <c r="AM116" s="26">
        <f t="shared" si="10"/>
        <v>340.06706077221662</v>
      </c>
      <c r="AN116" s="26">
        <f t="shared" si="11"/>
        <v>6.3463095296416245E-3</v>
      </c>
    </row>
    <row r="117" spans="3:40" ht="15" x14ac:dyDescent="0.25">
      <c r="C117" s="70">
        <v>16</v>
      </c>
      <c r="D117" s="82">
        <v>114</v>
      </c>
      <c r="E117" s="191">
        <v>0.51046516062518643</v>
      </c>
      <c r="F117" s="191">
        <v>-999</v>
      </c>
      <c r="G117" s="191">
        <v>0.51521700778017254</v>
      </c>
      <c r="H117" s="191">
        <v>0.16169701753885435</v>
      </c>
      <c r="I117">
        <v>0.55847829457133247</v>
      </c>
      <c r="J117" s="191">
        <v>1.0422285871756561E-2</v>
      </c>
      <c r="L117" s="251">
        <f>VESSELS!L120*VARCOSTS!$O$6</f>
        <v>3.3088957823129252</v>
      </c>
      <c r="U117" s="22"/>
      <c r="V117" s="254">
        <v>16</v>
      </c>
      <c r="W117" s="14">
        <v>113</v>
      </c>
      <c r="X117" s="191">
        <v>3.2284072716353123</v>
      </c>
      <c r="Y117" s="244">
        <v>0.55847829457133247</v>
      </c>
      <c r="AB117" s="191">
        <v>0.51046516062518643</v>
      </c>
      <c r="AC117" s="191">
        <v>-999</v>
      </c>
      <c r="AD117" s="191">
        <v>0.51521700778017254</v>
      </c>
      <c r="AE117" s="191">
        <v>0.16169701753885435</v>
      </c>
      <c r="AF117">
        <v>0.55847829457133247</v>
      </c>
      <c r="AG117" s="191">
        <v>1.0422285871756561E-2</v>
      </c>
      <c r="AI117" s="26">
        <f t="shared" si="6"/>
        <v>510.46516062518646</v>
      </c>
      <c r="AJ117" s="26">
        <f t="shared" si="7"/>
        <v>-999</v>
      </c>
      <c r="AK117" s="26">
        <f t="shared" si="8"/>
        <v>515.21700778017259</v>
      </c>
      <c r="AL117" s="26">
        <f t="shared" si="9"/>
        <v>161.69701753885434</v>
      </c>
      <c r="AM117" s="26">
        <f t="shared" si="10"/>
        <v>558.47829457133241</v>
      </c>
      <c r="AN117" s="26">
        <f t="shared" si="11"/>
        <v>1.0422285871756561E-2</v>
      </c>
    </row>
    <row r="118" spans="3:40" ht="15" x14ac:dyDescent="0.25">
      <c r="C118" s="70">
        <v>17</v>
      </c>
      <c r="D118" s="82">
        <v>115</v>
      </c>
      <c r="E118" s="191">
        <v>0.36847365379873787</v>
      </c>
      <c r="F118" s="191">
        <v>-999</v>
      </c>
      <c r="G118" s="191">
        <v>0.49236931313735161</v>
      </c>
      <c r="H118" s="191">
        <v>0.28170383102006807</v>
      </c>
      <c r="I118">
        <v>0.10851805989026143</v>
      </c>
      <c r="J118" s="191">
        <v>4.93303629398516E-3</v>
      </c>
      <c r="L118" s="251">
        <f>VESSELS!L121*VARCOSTS!$O$6</f>
        <v>3.3088957823129252</v>
      </c>
      <c r="N118"/>
      <c r="O118" s="22"/>
      <c r="P118" s="14"/>
      <c r="Q118" s="104"/>
      <c r="U118" s="22"/>
      <c r="V118" s="254">
        <v>16</v>
      </c>
      <c r="W118" s="14">
        <v>114</v>
      </c>
      <c r="X118" s="191">
        <v>3.2284072716353123</v>
      </c>
      <c r="Y118" s="244">
        <v>0.55847829457133247</v>
      </c>
      <c r="AB118" s="191">
        <v>0.51046516062518643</v>
      </c>
      <c r="AC118" s="191">
        <v>-999</v>
      </c>
      <c r="AD118" s="191">
        <v>0.51521700778017254</v>
      </c>
      <c r="AE118" s="191">
        <v>0.16169701753885435</v>
      </c>
      <c r="AF118">
        <v>0.55847829457133247</v>
      </c>
      <c r="AG118" s="191">
        <v>1.0422285871756561E-2</v>
      </c>
      <c r="AI118" s="26">
        <f t="shared" si="6"/>
        <v>510.46516062518646</v>
      </c>
      <c r="AJ118" s="26">
        <f t="shared" si="7"/>
        <v>-999</v>
      </c>
      <c r="AK118" s="26">
        <f t="shared" si="8"/>
        <v>515.21700778017259</v>
      </c>
      <c r="AL118" s="26">
        <f t="shared" si="9"/>
        <v>161.69701753885434</v>
      </c>
      <c r="AM118" s="26">
        <f t="shared" si="10"/>
        <v>558.47829457133241</v>
      </c>
      <c r="AN118" s="26">
        <f t="shared" si="11"/>
        <v>1.0422285871756561E-2</v>
      </c>
    </row>
    <row r="119" spans="3:40" ht="15" x14ac:dyDescent="0.25">
      <c r="C119" s="70">
        <v>17</v>
      </c>
      <c r="D119" s="82">
        <v>116</v>
      </c>
      <c r="E119" s="191">
        <v>0.36847365379873787</v>
      </c>
      <c r="F119" s="191">
        <v>-999</v>
      </c>
      <c r="G119" s="191">
        <v>0.49236931313735161</v>
      </c>
      <c r="H119" s="191">
        <v>0.28170383102006807</v>
      </c>
      <c r="I119">
        <v>0.10851805989026143</v>
      </c>
      <c r="J119" s="191">
        <v>4.93303629398516E-3</v>
      </c>
      <c r="L119" s="251">
        <f>VESSELS!L122*VARCOSTS!$O$6</f>
        <v>3.3088957823129252</v>
      </c>
      <c r="N119"/>
      <c r="O119" s="22"/>
      <c r="P119" s="14"/>
      <c r="Q119" s="104"/>
      <c r="U119" s="22"/>
      <c r="V119" s="254">
        <v>17</v>
      </c>
      <c r="W119" s="14">
        <v>115</v>
      </c>
      <c r="X119" s="191">
        <v>1.528057322424843</v>
      </c>
      <c r="Y119" s="244">
        <v>0</v>
      </c>
      <c r="AB119" s="191">
        <v>0.36847365379873787</v>
      </c>
      <c r="AC119" s="191">
        <v>-999</v>
      </c>
      <c r="AD119" s="191">
        <v>0.49236931313735161</v>
      </c>
      <c r="AE119" s="191">
        <v>0.28170383102006807</v>
      </c>
      <c r="AF119">
        <v>0.10851805989026143</v>
      </c>
      <c r="AG119" s="191">
        <v>4.93303629398516E-3</v>
      </c>
      <c r="AI119" s="26">
        <f t="shared" si="6"/>
        <v>368.47365379873787</v>
      </c>
      <c r="AJ119" s="26">
        <f t="shared" si="7"/>
        <v>-999</v>
      </c>
      <c r="AK119" s="26">
        <f t="shared" si="8"/>
        <v>492.36931313735158</v>
      </c>
      <c r="AL119" s="26">
        <f t="shared" si="9"/>
        <v>281.70383102006809</v>
      </c>
      <c r="AM119" s="26">
        <f t="shared" si="10"/>
        <v>108.51805989026144</v>
      </c>
      <c r="AN119" s="26">
        <f t="shared" si="11"/>
        <v>4.93303629398516E-3</v>
      </c>
    </row>
    <row r="120" spans="3:40" ht="15" x14ac:dyDescent="0.25">
      <c r="C120" s="70">
        <v>17</v>
      </c>
      <c r="D120" s="82">
        <v>117</v>
      </c>
      <c r="E120" s="191">
        <v>0.36847365379873787</v>
      </c>
      <c r="F120" s="191">
        <v>-999</v>
      </c>
      <c r="G120" s="191">
        <v>0.49236931313735161</v>
      </c>
      <c r="H120" s="191">
        <v>0.28170383102006807</v>
      </c>
      <c r="I120">
        <v>0.10851805989026143</v>
      </c>
      <c r="J120" s="191">
        <v>4.93303629398516E-3</v>
      </c>
      <c r="L120" s="251">
        <f>VESSELS!L123*VARCOSTS!$O$6</f>
        <v>3.3088957823129252</v>
      </c>
      <c r="N120"/>
      <c r="O120" s="22"/>
      <c r="P120" s="14"/>
      <c r="Q120" s="104"/>
      <c r="U120" s="22"/>
      <c r="V120" s="254">
        <v>17</v>
      </c>
      <c r="W120" s="14">
        <v>116</v>
      </c>
      <c r="X120" s="191">
        <v>1.528057322424843</v>
      </c>
      <c r="Y120" s="244">
        <v>0</v>
      </c>
      <c r="AB120" s="191">
        <v>0.36847365379873787</v>
      </c>
      <c r="AC120" s="191">
        <v>-999</v>
      </c>
      <c r="AD120" s="191">
        <v>0.49236931313735161</v>
      </c>
      <c r="AE120" s="191">
        <v>0.28170383102006807</v>
      </c>
      <c r="AF120">
        <v>0.10851805989026143</v>
      </c>
      <c r="AG120" s="191">
        <v>4.93303629398516E-3</v>
      </c>
      <c r="AI120" s="26">
        <f t="shared" si="6"/>
        <v>368.47365379873787</v>
      </c>
      <c r="AJ120" s="26">
        <f t="shared" si="7"/>
        <v>-999</v>
      </c>
      <c r="AK120" s="26">
        <f t="shared" si="8"/>
        <v>492.36931313735158</v>
      </c>
      <c r="AL120" s="26">
        <f t="shared" si="9"/>
        <v>281.70383102006809</v>
      </c>
      <c r="AM120" s="26">
        <f t="shared" si="10"/>
        <v>108.51805989026144</v>
      </c>
      <c r="AN120" s="26">
        <f t="shared" si="11"/>
        <v>4.93303629398516E-3</v>
      </c>
    </row>
    <row r="121" spans="3:40" ht="15" x14ac:dyDescent="0.25">
      <c r="C121" s="70">
        <v>17</v>
      </c>
      <c r="D121" s="82">
        <v>118</v>
      </c>
      <c r="E121" s="191">
        <v>0.36847365379873787</v>
      </c>
      <c r="F121" s="191">
        <v>-999</v>
      </c>
      <c r="G121" s="191">
        <v>0.49236931313735161</v>
      </c>
      <c r="H121" s="191">
        <v>0.28170383102006807</v>
      </c>
      <c r="I121">
        <v>0.10851805989026143</v>
      </c>
      <c r="J121" s="191">
        <v>4.93303629398516E-3</v>
      </c>
      <c r="L121" s="251">
        <f>VESSELS!L124*VARCOSTS!$O$6</f>
        <v>3.3088957823129252</v>
      </c>
      <c r="N121"/>
      <c r="O121" s="22"/>
      <c r="P121" s="14"/>
      <c r="Q121" s="104"/>
      <c r="U121" s="22"/>
      <c r="V121" s="254">
        <v>17</v>
      </c>
      <c r="W121" s="14">
        <v>117</v>
      </c>
      <c r="X121" s="191">
        <v>1.528057322424843</v>
      </c>
      <c r="Y121" s="244">
        <v>0</v>
      </c>
      <c r="AB121" s="191">
        <v>0.36847365379873787</v>
      </c>
      <c r="AC121" s="191">
        <v>-999</v>
      </c>
      <c r="AD121" s="191">
        <v>0.49236931313735161</v>
      </c>
      <c r="AE121" s="191">
        <v>0.28170383102006807</v>
      </c>
      <c r="AF121">
        <v>0.10851805989026143</v>
      </c>
      <c r="AG121" s="191">
        <v>4.93303629398516E-3</v>
      </c>
      <c r="AI121" s="26">
        <f t="shared" si="6"/>
        <v>368.47365379873787</v>
      </c>
      <c r="AJ121" s="26">
        <f t="shared" si="7"/>
        <v>-999</v>
      </c>
      <c r="AK121" s="26">
        <f t="shared" si="8"/>
        <v>492.36931313735158</v>
      </c>
      <c r="AL121" s="26">
        <f t="shared" si="9"/>
        <v>281.70383102006809</v>
      </c>
      <c r="AM121" s="26">
        <f t="shared" si="10"/>
        <v>108.51805989026144</v>
      </c>
      <c r="AN121" s="26">
        <f t="shared" si="11"/>
        <v>4.93303629398516E-3</v>
      </c>
    </row>
    <row r="122" spans="3:40" ht="15" x14ac:dyDescent="0.25">
      <c r="C122" s="70">
        <v>17</v>
      </c>
      <c r="D122" s="82">
        <v>119</v>
      </c>
      <c r="E122" s="191">
        <v>0.36847365379873787</v>
      </c>
      <c r="F122" s="191">
        <v>-999</v>
      </c>
      <c r="G122" s="191">
        <v>0.49236931313735161</v>
      </c>
      <c r="H122" s="191">
        <v>0.28170383102006807</v>
      </c>
      <c r="I122">
        <v>0.10851805989026143</v>
      </c>
      <c r="J122" s="191">
        <v>4.93303629398516E-3</v>
      </c>
      <c r="L122" s="251">
        <f>VESSELS!L125*VARCOSTS!$O$6</f>
        <v>3.3088957823129252</v>
      </c>
      <c r="N122"/>
      <c r="O122" s="22"/>
      <c r="P122" s="14"/>
      <c r="Q122" s="104"/>
      <c r="U122" s="22"/>
      <c r="V122" s="254">
        <v>17</v>
      </c>
      <c r="W122" s="14">
        <v>118</v>
      </c>
      <c r="X122" s="191">
        <v>1.528057322424843</v>
      </c>
      <c r="Y122" s="244">
        <v>0</v>
      </c>
      <c r="AB122" s="191">
        <v>0.36847365379873787</v>
      </c>
      <c r="AC122" s="191">
        <v>-999</v>
      </c>
      <c r="AD122" s="191">
        <v>0.49236931313735161</v>
      </c>
      <c r="AE122" s="191">
        <v>0.28170383102006807</v>
      </c>
      <c r="AF122">
        <v>0.10851805989026143</v>
      </c>
      <c r="AG122" s="191">
        <v>4.93303629398516E-3</v>
      </c>
      <c r="AI122" s="26">
        <f t="shared" si="6"/>
        <v>368.47365379873787</v>
      </c>
      <c r="AJ122" s="26">
        <f t="shared" si="7"/>
        <v>-999</v>
      </c>
      <c r="AK122" s="26">
        <f t="shared" si="8"/>
        <v>492.36931313735158</v>
      </c>
      <c r="AL122" s="26">
        <f t="shared" si="9"/>
        <v>281.70383102006809</v>
      </c>
      <c r="AM122" s="26">
        <f t="shared" si="10"/>
        <v>108.51805989026144</v>
      </c>
      <c r="AN122" s="26">
        <f t="shared" si="11"/>
        <v>4.93303629398516E-3</v>
      </c>
    </row>
    <row r="123" spans="3:40" ht="15" x14ac:dyDescent="0.25">
      <c r="C123" s="70">
        <v>17</v>
      </c>
      <c r="D123" s="82">
        <v>120</v>
      </c>
      <c r="E123" s="191">
        <v>0.36847365379873787</v>
      </c>
      <c r="F123" s="191">
        <v>-999</v>
      </c>
      <c r="G123" s="191">
        <v>0.49236931313735161</v>
      </c>
      <c r="H123" s="191">
        <v>0.28170383102006807</v>
      </c>
      <c r="I123">
        <v>0.10851805989026143</v>
      </c>
      <c r="J123" s="191">
        <v>4.93303629398516E-3</v>
      </c>
      <c r="L123" s="251">
        <f>VESSELS!L126*VARCOSTS!$O$6</f>
        <v>3.3088957823129252</v>
      </c>
      <c r="N123"/>
      <c r="O123" s="22"/>
      <c r="P123" s="14"/>
      <c r="Q123" s="104"/>
      <c r="U123" s="22"/>
      <c r="V123" s="254">
        <v>17</v>
      </c>
      <c r="W123" s="14">
        <v>119</v>
      </c>
      <c r="X123" s="191">
        <v>1.528057322424843</v>
      </c>
      <c r="Y123" s="244">
        <v>0</v>
      </c>
      <c r="AB123" s="191">
        <v>0.36847365379873787</v>
      </c>
      <c r="AC123" s="191">
        <v>-999</v>
      </c>
      <c r="AD123" s="191">
        <v>0.49236931313735161</v>
      </c>
      <c r="AE123" s="191">
        <v>0.28170383102006807</v>
      </c>
      <c r="AF123">
        <v>0.10851805989026143</v>
      </c>
      <c r="AG123" s="191">
        <v>4.93303629398516E-3</v>
      </c>
      <c r="AI123" s="26">
        <f t="shared" si="6"/>
        <v>368.47365379873787</v>
      </c>
      <c r="AJ123" s="26">
        <f t="shared" si="7"/>
        <v>-999</v>
      </c>
      <c r="AK123" s="26">
        <f t="shared" si="8"/>
        <v>492.36931313735158</v>
      </c>
      <c r="AL123" s="26">
        <f t="shared" si="9"/>
        <v>281.70383102006809</v>
      </c>
      <c r="AM123" s="26">
        <f t="shared" si="10"/>
        <v>108.51805989026144</v>
      </c>
      <c r="AN123" s="26">
        <f t="shared" si="11"/>
        <v>4.93303629398516E-3</v>
      </c>
    </row>
    <row r="124" spans="3:40" ht="15" x14ac:dyDescent="0.25">
      <c r="C124" s="70">
        <v>17</v>
      </c>
      <c r="D124" s="82">
        <v>121</v>
      </c>
      <c r="E124" s="191">
        <v>0.36847365379873787</v>
      </c>
      <c r="F124" s="191">
        <v>-999</v>
      </c>
      <c r="G124" s="191">
        <v>0.49236931313735161</v>
      </c>
      <c r="H124" s="191">
        <v>0.28170383102006807</v>
      </c>
      <c r="I124">
        <v>0.10851805989026143</v>
      </c>
      <c r="J124" s="191">
        <v>4.93303629398516E-3</v>
      </c>
      <c r="L124" s="251">
        <f>VESSELS!L127*VARCOSTS!$O$6</f>
        <v>3.3088957823129252</v>
      </c>
      <c r="N124"/>
      <c r="O124" s="22"/>
      <c r="P124" s="14"/>
      <c r="Q124" s="104"/>
      <c r="U124" s="22"/>
      <c r="V124" s="254">
        <v>17</v>
      </c>
      <c r="W124" s="14">
        <v>120</v>
      </c>
      <c r="X124" s="191">
        <v>1.528057322424843</v>
      </c>
      <c r="Y124" s="244">
        <v>0</v>
      </c>
      <c r="AB124" s="191">
        <v>0.36847365379873787</v>
      </c>
      <c r="AC124" s="191">
        <v>-999</v>
      </c>
      <c r="AD124" s="191">
        <v>0.49236931313735161</v>
      </c>
      <c r="AE124" s="191">
        <v>0.28170383102006807</v>
      </c>
      <c r="AF124">
        <v>0.10851805989026143</v>
      </c>
      <c r="AG124" s="191">
        <v>4.93303629398516E-3</v>
      </c>
      <c r="AI124" s="26">
        <f t="shared" si="6"/>
        <v>368.47365379873787</v>
      </c>
      <c r="AJ124" s="26">
        <f t="shared" si="7"/>
        <v>-999</v>
      </c>
      <c r="AK124" s="26">
        <f t="shared" si="8"/>
        <v>492.36931313735158</v>
      </c>
      <c r="AL124" s="26">
        <f t="shared" si="9"/>
        <v>281.70383102006809</v>
      </c>
      <c r="AM124" s="26">
        <f t="shared" si="10"/>
        <v>108.51805989026144</v>
      </c>
      <c r="AN124" s="26">
        <f t="shared" si="11"/>
        <v>4.93303629398516E-3</v>
      </c>
    </row>
    <row r="125" spans="3:40" ht="15" x14ac:dyDescent="0.25">
      <c r="C125" s="70">
        <v>17</v>
      </c>
      <c r="D125" s="82">
        <v>122</v>
      </c>
      <c r="E125" s="191">
        <v>0.36847365379873787</v>
      </c>
      <c r="F125" s="191">
        <v>-999</v>
      </c>
      <c r="G125" s="191">
        <v>0.49236931313735161</v>
      </c>
      <c r="H125" s="191">
        <v>0.28170383102006807</v>
      </c>
      <c r="I125">
        <v>0.10851805989026143</v>
      </c>
      <c r="J125" s="191">
        <v>4.93303629398516E-3</v>
      </c>
      <c r="L125" s="251">
        <f>VESSELS!L128*VARCOSTS!$O$6</f>
        <v>3.3088957823129252</v>
      </c>
      <c r="N125"/>
      <c r="O125" s="22"/>
      <c r="P125" s="14"/>
      <c r="Q125" s="104"/>
      <c r="U125" s="22"/>
      <c r="V125" s="254">
        <v>17</v>
      </c>
      <c r="W125" s="14">
        <v>121</v>
      </c>
      <c r="X125" s="191">
        <v>1.528057322424843</v>
      </c>
      <c r="Y125" s="244">
        <v>0</v>
      </c>
      <c r="AB125" s="191">
        <v>0.36847365379873787</v>
      </c>
      <c r="AC125" s="191">
        <v>-999</v>
      </c>
      <c r="AD125" s="191">
        <v>0.49236931313735161</v>
      </c>
      <c r="AE125" s="191">
        <v>0.28170383102006807</v>
      </c>
      <c r="AF125">
        <v>0.10851805989026143</v>
      </c>
      <c r="AG125" s="191">
        <v>4.93303629398516E-3</v>
      </c>
      <c r="AI125" s="26">
        <f t="shared" si="6"/>
        <v>368.47365379873787</v>
      </c>
      <c r="AJ125" s="26">
        <f t="shared" si="7"/>
        <v>-999</v>
      </c>
      <c r="AK125" s="26">
        <f t="shared" si="8"/>
        <v>492.36931313735158</v>
      </c>
      <c r="AL125" s="26">
        <f t="shared" si="9"/>
        <v>281.70383102006809</v>
      </c>
      <c r="AM125" s="26">
        <f t="shared" si="10"/>
        <v>108.51805989026144</v>
      </c>
      <c r="AN125" s="26">
        <f t="shared" si="11"/>
        <v>4.93303629398516E-3</v>
      </c>
    </row>
    <row r="126" spans="3:40" ht="15" x14ac:dyDescent="0.25">
      <c r="C126" s="70">
        <v>17</v>
      </c>
      <c r="D126" s="82">
        <v>123</v>
      </c>
      <c r="E126" s="191">
        <v>0.36847365379873787</v>
      </c>
      <c r="F126" s="191">
        <v>-999</v>
      </c>
      <c r="G126" s="191">
        <v>0.49236931313735161</v>
      </c>
      <c r="H126" s="191">
        <v>0.28170383102006807</v>
      </c>
      <c r="I126">
        <v>0.10851805989026143</v>
      </c>
      <c r="J126" s="191">
        <v>4.93303629398516E-3</v>
      </c>
      <c r="L126" s="251">
        <f>VESSELS!L129*VARCOSTS!$O$6</f>
        <v>3.3088957823129252</v>
      </c>
      <c r="N126"/>
      <c r="O126" s="22"/>
      <c r="P126" s="14"/>
      <c r="Q126" s="104"/>
      <c r="U126" s="22"/>
      <c r="V126" s="254">
        <v>17</v>
      </c>
      <c r="W126" s="14">
        <v>122</v>
      </c>
      <c r="X126" s="191">
        <v>1.528057322424843</v>
      </c>
      <c r="Y126" s="244">
        <v>0</v>
      </c>
      <c r="AB126" s="191">
        <v>0.36847365379873787</v>
      </c>
      <c r="AC126" s="191">
        <v>-999</v>
      </c>
      <c r="AD126" s="191">
        <v>0.49236931313735161</v>
      </c>
      <c r="AE126" s="191">
        <v>0.28170383102006807</v>
      </c>
      <c r="AF126">
        <v>0.10851805989026143</v>
      </c>
      <c r="AG126" s="191">
        <v>4.93303629398516E-3</v>
      </c>
      <c r="AI126" s="26">
        <f t="shared" si="6"/>
        <v>368.47365379873787</v>
      </c>
      <c r="AJ126" s="26">
        <f t="shared" si="7"/>
        <v>-999</v>
      </c>
      <c r="AK126" s="26">
        <f t="shared" si="8"/>
        <v>492.36931313735158</v>
      </c>
      <c r="AL126" s="26">
        <f t="shared" si="9"/>
        <v>281.70383102006809</v>
      </c>
      <c r="AM126" s="26">
        <f t="shared" si="10"/>
        <v>108.51805989026144</v>
      </c>
      <c r="AN126" s="26">
        <f t="shared" si="11"/>
        <v>4.93303629398516E-3</v>
      </c>
    </row>
    <row r="127" spans="3:40" ht="15" x14ac:dyDescent="0.25">
      <c r="C127" s="70">
        <v>17</v>
      </c>
      <c r="D127" s="82">
        <v>124</v>
      </c>
      <c r="E127" s="191">
        <v>0.36847365379873787</v>
      </c>
      <c r="F127" s="191">
        <v>-999</v>
      </c>
      <c r="G127" s="191">
        <v>0.49236931313735161</v>
      </c>
      <c r="H127" s="191">
        <v>0.28170383102006807</v>
      </c>
      <c r="I127">
        <v>0.10851805989026143</v>
      </c>
      <c r="J127" s="191">
        <v>4.93303629398516E-3</v>
      </c>
      <c r="L127" s="251">
        <f>VESSELS!L130*VARCOSTS!$O$6</f>
        <v>3.3088957823129252</v>
      </c>
      <c r="N127"/>
      <c r="O127" s="22"/>
      <c r="P127" s="14"/>
      <c r="Q127" s="104"/>
      <c r="U127" s="22"/>
      <c r="V127" s="254">
        <v>17</v>
      </c>
      <c r="W127" s="14">
        <v>123</v>
      </c>
      <c r="X127" s="191">
        <v>1.528057322424843</v>
      </c>
      <c r="Y127" s="244">
        <v>0</v>
      </c>
      <c r="AB127" s="191">
        <v>0.36847365379873787</v>
      </c>
      <c r="AC127" s="191">
        <v>-999</v>
      </c>
      <c r="AD127" s="191">
        <v>0.49236931313735161</v>
      </c>
      <c r="AE127" s="191">
        <v>0.28170383102006807</v>
      </c>
      <c r="AF127">
        <v>0.10851805989026143</v>
      </c>
      <c r="AG127" s="191">
        <v>4.93303629398516E-3</v>
      </c>
      <c r="AI127" s="26">
        <f t="shared" si="6"/>
        <v>368.47365379873787</v>
      </c>
      <c r="AJ127" s="26">
        <f t="shared" si="7"/>
        <v>-999</v>
      </c>
      <c r="AK127" s="26">
        <f t="shared" si="8"/>
        <v>492.36931313735158</v>
      </c>
      <c r="AL127" s="26">
        <f t="shared" si="9"/>
        <v>281.70383102006809</v>
      </c>
      <c r="AM127" s="26">
        <f t="shared" si="10"/>
        <v>108.51805989026144</v>
      </c>
      <c r="AN127" s="26">
        <f t="shared" si="11"/>
        <v>4.93303629398516E-3</v>
      </c>
    </row>
    <row r="128" spans="3:40" ht="15" x14ac:dyDescent="0.25">
      <c r="C128" s="70">
        <v>17</v>
      </c>
      <c r="D128" s="82">
        <v>125</v>
      </c>
      <c r="E128" s="191">
        <v>0.36847365379873787</v>
      </c>
      <c r="F128" s="191">
        <v>-999</v>
      </c>
      <c r="G128" s="191">
        <v>0.49236931313735161</v>
      </c>
      <c r="H128" s="191">
        <v>0.28170383102006807</v>
      </c>
      <c r="I128">
        <v>0.10851805989026143</v>
      </c>
      <c r="J128" s="191">
        <v>4.93303629398516E-3</v>
      </c>
      <c r="L128" s="251">
        <f>VESSELS!L131*VARCOSTS!$O$6</f>
        <v>3.3088957823129252</v>
      </c>
      <c r="N128"/>
      <c r="O128" s="22"/>
      <c r="P128" s="14"/>
      <c r="Q128" s="104"/>
      <c r="U128" s="22"/>
      <c r="V128" s="254">
        <v>17</v>
      </c>
      <c r="W128" s="14">
        <v>124</v>
      </c>
      <c r="X128" s="191">
        <v>1.528057322424843</v>
      </c>
      <c r="Y128" s="244">
        <v>0</v>
      </c>
      <c r="AB128" s="191">
        <v>0.36847365379873787</v>
      </c>
      <c r="AC128" s="191">
        <v>-999</v>
      </c>
      <c r="AD128" s="191">
        <v>0.49236931313735161</v>
      </c>
      <c r="AE128" s="191">
        <v>0.28170383102006807</v>
      </c>
      <c r="AF128">
        <v>0.10851805989026143</v>
      </c>
      <c r="AG128" s="191">
        <v>4.93303629398516E-3</v>
      </c>
      <c r="AI128" s="26">
        <f t="shared" si="6"/>
        <v>368.47365379873787</v>
      </c>
      <c r="AJ128" s="26">
        <f t="shared" si="7"/>
        <v>-999</v>
      </c>
      <c r="AK128" s="26">
        <f t="shared" si="8"/>
        <v>492.36931313735158</v>
      </c>
      <c r="AL128" s="26">
        <f t="shared" si="9"/>
        <v>281.70383102006809</v>
      </c>
      <c r="AM128" s="26">
        <f t="shared" si="10"/>
        <v>108.51805989026144</v>
      </c>
      <c r="AN128" s="26">
        <f t="shared" si="11"/>
        <v>4.93303629398516E-3</v>
      </c>
    </row>
    <row r="129" spans="3:40" ht="15" x14ac:dyDescent="0.25">
      <c r="C129" s="70">
        <v>17</v>
      </c>
      <c r="D129" s="82">
        <v>126</v>
      </c>
      <c r="E129" s="191">
        <v>0.36847365379873787</v>
      </c>
      <c r="F129" s="191">
        <v>-999</v>
      </c>
      <c r="G129" s="191">
        <v>0.49236931313735161</v>
      </c>
      <c r="H129" s="191">
        <v>0.28170383102006807</v>
      </c>
      <c r="I129">
        <v>0.10851805989026143</v>
      </c>
      <c r="J129" s="191">
        <v>4.93303629398516E-3</v>
      </c>
      <c r="L129" s="251">
        <f>VESSELS!L132*VARCOSTS!$O$6</f>
        <v>3.3088957823129252</v>
      </c>
      <c r="N129"/>
      <c r="O129" s="22"/>
      <c r="P129" s="14"/>
      <c r="Q129" s="104"/>
      <c r="U129" s="22"/>
      <c r="V129" s="254">
        <v>17</v>
      </c>
      <c r="W129" s="14">
        <v>125</v>
      </c>
      <c r="X129" s="191">
        <v>1.528057322424843</v>
      </c>
      <c r="Y129" s="244">
        <v>0</v>
      </c>
      <c r="AB129" s="191">
        <v>0.36847365379873787</v>
      </c>
      <c r="AC129" s="191">
        <v>-999</v>
      </c>
      <c r="AD129" s="191">
        <v>0.49236931313735161</v>
      </c>
      <c r="AE129" s="191">
        <v>0.28170383102006807</v>
      </c>
      <c r="AF129">
        <v>0.10851805989026143</v>
      </c>
      <c r="AG129" s="191">
        <v>4.93303629398516E-3</v>
      </c>
      <c r="AI129" s="26">
        <f t="shared" si="6"/>
        <v>368.47365379873787</v>
      </c>
      <c r="AJ129" s="26">
        <f t="shared" si="7"/>
        <v>-999</v>
      </c>
      <c r="AK129" s="26">
        <f t="shared" si="8"/>
        <v>492.36931313735158</v>
      </c>
      <c r="AL129" s="26">
        <f t="shared" si="9"/>
        <v>281.70383102006809</v>
      </c>
      <c r="AM129" s="26">
        <f t="shared" si="10"/>
        <v>108.51805989026144</v>
      </c>
      <c r="AN129" s="26">
        <f t="shared" si="11"/>
        <v>4.93303629398516E-3</v>
      </c>
    </row>
    <row r="130" spans="3:40" ht="15" x14ac:dyDescent="0.25">
      <c r="C130" s="70">
        <v>17</v>
      </c>
      <c r="D130" s="82">
        <v>127</v>
      </c>
      <c r="E130" s="191">
        <v>0.36847365379873787</v>
      </c>
      <c r="F130" s="191">
        <v>-999</v>
      </c>
      <c r="G130" s="191">
        <v>0.49236931313735161</v>
      </c>
      <c r="H130" s="191">
        <v>0.28170383102006807</v>
      </c>
      <c r="I130">
        <v>0.10851805989026143</v>
      </c>
      <c r="J130" s="191">
        <v>4.93303629398516E-3</v>
      </c>
      <c r="L130" s="251">
        <f>VESSELS!L133*VARCOSTS!$O$6</f>
        <v>3.3088957823129252</v>
      </c>
      <c r="N130"/>
      <c r="O130" s="22"/>
      <c r="P130" s="14"/>
      <c r="Q130" s="104"/>
      <c r="U130" s="22"/>
      <c r="V130" s="254">
        <v>17</v>
      </c>
      <c r="W130" s="14">
        <v>126</v>
      </c>
      <c r="X130" s="191">
        <v>1.528057322424843</v>
      </c>
      <c r="Y130" s="244">
        <v>0</v>
      </c>
      <c r="AB130" s="191">
        <v>0.36847365379873787</v>
      </c>
      <c r="AC130" s="191">
        <v>-999</v>
      </c>
      <c r="AD130" s="191">
        <v>0.49236931313735161</v>
      </c>
      <c r="AE130" s="191">
        <v>0.28170383102006807</v>
      </c>
      <c r="AF130">
        <v>0.10851805989026143</v>
      </c>
      <c r="AG130" s="191">
        <v>4.93303629398516E-3</v>
      </c>
      <c r="AI130" s="26">
        <f t="shared" si="6"/>
        <v>368.47365379873787</v>
      </c>
      <c r="AJ130" s="26">
        <f t="shared" si="7"/>
        <v>-999</v>
      </c>
      <c r="AK130" s="26">
        <f t="shared" si="8"/>
        <v>492.36931313735158</v>
      </c>
      <c r="AL130" s="26">
        <f t="shared" si="9"/>
        <v>281.70383102006809</v>
      </c>
      <c r="AM130" s="26">
        <f t="shared" si="10"/>
        <v>108.51805989026144</v>
      </c>
      <c r="AN130" s="26">
        <f t="shared" si="11"/>
        <v>4.93303629398516E-3</v>
      </c>
    </row>
    <row r="131" spans="3:40" ht="15" x14ac:dyDescent="0.25">
      <c r="C131" s="70">
        <v>17</v>
      </c>
      <c r="D131" s="82">
        <v>128</v>
      </c>
      <c r="E131" s="191">
        <v>0.36847365379873787</v>
      </c>
      <c r="F131" s="191">
        <v>-999</v>
      </c>
      <c r="G131" s="191">
        <v>0.49236931313735161</v>
      </c>
      <c r="H131" s="191">
        <v>0.28170383102006807</v>
      </c>
      <c r="I131">
        <v>0.10851805989026143</v>
      </c>
      <c r="J131" s="191">
        <v>4.93303629398516E-3</v>
      </c>
      <c r="L131" s="251">
        <f>VESSELS!L134*VARCOSTS!$O$6</f>
        <v>5.0547200000000005</v>
      </c>
      <c r="N131"/>
      <c r="O131" s="22"/>
      <c r="P131" s="14"/>
      <c r="Q131" s="104"/>
      <c r="U131" s="22"/>
      <c r="V131" s="254">
        <v>17</v>
      </c>
      <c r="W131" s="14">
        <v>127</v>
      </c>
      <c r="X131" s="191">
        <v>1.528057322424843</v>
      </c>
      <c r="Y131" s="244">
        <v>0</v>
      </c>
      <c r="AB131" s="191">
        <v>0.36847365379873787</v>
      </c>
      <c r="AC131" s="191">
        <v>-999</v>
      </c>
      <c r="AD131" s="191">
        <v>0.49236931313735161</v>
      </c>
      <c r="AE131" s="191">
        <v>0.28170383102006807</v>
      </c>
      <c r="AF131">
        <v>0.10851805989026143</v>
      </c>
      <c r="AG131" s="191">
        <v>4.93303629398516E-3</v>
      </c>
      <c r="AI131" s="26">
        <f t="shared" si="6"/>
        <v>368.47365379873787</v>
      </c>
      <c r="AJ131" s="26">
        <f t="shared" si="7"/>
        <v>-999</v>
      </c>
      <c r="AK131" s="26">
        <f t="shared" si="8"/>
        <v>492.36931313735158</v>
      </c>
      <c r="AL131" s="26">
        <f t="shared" si="9"/>
        <v>281.70383102006809</v>
      </c>
      <c r="AM131" s="26">
        <f t="shared" si="10"/>
        <v>108.51805989026144</v>
      </c>
      <c r="AN131" s="26">
        <f t="shared" si="11"/>
        <v>4.93303629398516E-3</v>
      </c>
    </row>
    <row r="132" spans="3:40" ht="15" x14ac:dyDescent="0.25">
      <c r="C132" s="70">
        <v>17</v>
      </c>
      <c r="D132" s="82">
        <v>129</v>
      </c>
      <c r="E132" s="191">
        <v>0.36847365379873787</v>
      </c>
      <c r="F132" s="191">
        <v>-999</v>
      </c>
      <c r="G132" s="191">
        <v>0.49236931313735161</v>
      </c>
      <c r="H132" s="191">
        <v>0.28170383102006807</v>
      </c>
      <c r="I132">
        <v>0.10851805989026143</v>
      </c>
      <c r="J132" s="191">
        <v>4.93303629398516E-3</v>
      </c>
      <c r="L132" s="251">
        <f>VESSELS!L135*VARCOSTS!$O$6</f>
        <v>5.0547200000000005</v>
      </c>
      <c r="N132"/>
      <c r="O132" s="22"/>
      <c r="P132" s="14"/>
      <c r="Q132" s="104"/>
      <c r="U132" s="22"/>
      <c r="V132" s="254">
        <v>17</v>
      </c>
      <c r="W132" s="14">
        <v>128</v>
      </c>
      <c r="X132" s="191">
        <v>1.528057322424843</v>
      </c>
      <c r="Y132" s="244">
        <v>0</v>
      </c>
      <c r="AB132" s="191">
        <v>0.36847365379873787</v>
      </c>
      <c r="AC132" s="191">
        <v>-999</v>
      </c>
      <c r="AD132" s="191">
        <v>0.49236931313735161</v>
      </c>
      <c r="AE132" s="191">
        <v>0.28170383102006807</v>
      </c>
      <c r="AF132">
        <v>0.10851805989026143</v>
      </c>
      <c r="AG132" s="191">
        <v>4.93303629398516E-3</v>
      </c>
      <c r="AI132" s="26">
        <f t="shared" si="6"/>
        <v>368.47365379873787</v>
      </c>
      <c r="AJ132" s="26">
        <f t="shared" si="7"/>
        <v>-999</v>
      </c>
      <c r="AK132" s="26">
        <f t="shared" si="8"/>
        <v>492.36931313735158</v>
      </c>
      <c r="AL132" s="26">
        <f t="shared" si="9"/>
        <v>281.70383102006809</v>
      </c>
      <c r="AM132" s="26">
        <f t="shared" si="10"/>
        <v>108.51805989026144</v>
      </c>
      <c r="AN132" s="26">
        <f t="shared" si="11"/>
        <v>4.93303629398516E-3</v>
      </c>
    </row>
    <row r="133" spans="3:40" ht="15" x14ac:dyDescent="0.25">
      <c r="C133" s="70">
        <v>17</v>
      </c>
      <c r="D133" s="82">
        <v>130</v>
      </c>
      <c r="E133" s="191">
        <v>0.36847365379873787</v>
      </c>
      <c r="F133" s="191">
        <v>-999</v>
      </c>
      <c r="G133" s="191">
        <v>0.49236931313735161</v>
      </c>
      <c r="H133" s="191">
        <v>0.28170383102006807</v>
      </c>
      <c r="I133">
        <v>0.10851805989026143</v>
      </c>
      <c r="J133" s="191">
        <v>4.93303629398516E-3</v>
      </c>
      <c r="L133" s="251">
        <f>VESSELS!L136*VARCOSTS!$O$6</f>
        <v>5.0547200000000005</v>
      </c>
      <c r="N133"/>
      <c r="O133" s="22"/>
      <c r="P133" s="14"/>
      <c r="Q133" s="104"/>
      <c r="U133" s="22"/>
      <c r="V133" s="254">
        <v>17</v>
      </c>
      <c r="W133" s="14">
        <v>129</v>
      </c>
      <c r="X133" s="191">
        <v>1.528057322424843</v>
      </c>
      <c r="Y133" s="244">
        <v>0</v>
      </c>
      <c r="AB133" s="191">
        <v>0.36847365379873787</v>
      </c>
      <c r="AC133" s="191">
        <v>-999</v>
      </c>
      <c r="AD133" s="191">
        <v>0.49236931313735161</v>
      </c>
      <c r="AE133" s="191">
        <v>0.28170383102006807</v>
      </c>
      <c r="AF133">
        <v>0.10851805989026143</v>
      </c>
      <c r="AG133" s="191">
        <v>4.93303629398516E-3</v>
      </c>
      <c r="AI133" s="26">
        <f t="shared" si="6"/>
        <v>368.47365379873787</v>
      </c>
      <c r="AJ133" s="26">
        <f t="shared" si="7"/>
        <v>-999</v>
      </c>
      <c r="AK133" s="26">
        <f t="shared" si="8"/>
        <v>492.36931313735158</v>
      </c>
      <c r="AL133" s="26">
        <f t="shared" si="9"/>
        <v>281.70383102006809</v>
      </c>
      <c r="AM133" s="26">
        <f t="shared" si="10"/>
        <v>108.51805989026144</v>
      </c>
      <c r="AN133" s="26">
        <f t="shared" si="11"/>
        <v>4.93303629398516E-3</v>
      </c>
    </row>
    <row r="134" spans="3:40" ht="15" x14ac:dyDescent="0.25">
      <c r="C134" s="70">
        <v>17</v>
      </c>
      <c r="D134" s="82">
        <v>131</v>
      </c>
      <c r="E134" s="191">
        <v>0.36847365379873787</v>
      </c>
      <c r="F134" s="191">
        <v>-999</v>
      </c>
      <c r="G134" s="191">
        <v>0.49236931313735161</v>
      </c>
      <c r="H134" s="191">
        <v>0.28170383102006807</v>
      </c>
      <c r="I134">
        <v>0.10851805989026143</v>
      </c>
      <c r="J134" s="191">
        <v>4.93303629398516E-3</v>
      </c>
      <c r="L134" s="251">
        <f>VESSELS!L137*VARCOSTS!$O$6</f>
        <v>5.0547200000000005</v>
      </c>
      <c r="N134"/>
      <c r="O134" s="22"/>
      <c r="P134" s="14"/>
      <c r="Q134" s="104"/>
      <c r="U134" s="22"/>
      <c r="V134" s="254">
        <v>17</v>
      </c>
      <c r="W134" s="14">
        <v>130</v>
      </c>
      <c r="X134" s="191">
        <v>1.528057322424843</v>
      </c>
      <c r="Y134" s="244">
        <v>0</v>
      </c>
      <c r="AB134" s="191">
        <v>0.36847365379873787</v>
      </c>
      <c r="AC134" s="191">
        <v>-999</v>
      </c>
      <c r="AD134" s="191">
        <v>0.49236931313735161</v>
      </c>
      <c r="AE134" s="191">
        <v>0.28170383102006807</v>
      </c>
      <c r="AF134">
        <v>0.10851805989026143</v>
      </c>
      <c r="AG134" s="191">
        <v>4.93303629398516E-3</v>
      </c>
      <c r="AI134" s="26">
        <f t="shared" ref="AI134:AI184" si="12">AB134*1000</f>
        <v>368.47365379873787</v>
      </c>
      <c r="AJ134" s="26">
        <f t="shared" ref="AJ134:AJ184" si="13">AC134</f>
        <v>-999</v>
      </c>
      <c r="AK134" s="26">
        <f t="shared" ref="AK134:AK184" si="14">AD134*1000</f>
        <v>492.36931313735158</v>
      </c>
      <c r="AL134" s="26">
        <f t="shared" ref="AL134:AL184" si="15">AE134*1000</f>
        <v>281.70383102006809</v>
      </c>
      <c r="AM134" s="26">
        <f t="shared" ref="AM134:AM184" si="16">AF134*1000</f>
        <v>108.51805989026144</v>
      </c>
      <c r="AN134" s="26">
        <f t="shared" ref="AN134:AN184" si="17">AG134</f>
        <v>4.93303629398516E-3</v>
      </c>
    </row>
    <row r="135" spans="3:40" ht="15" x14ac:dyDescent="0.25">
      <c r="C135" s="70">
        <v>17</v>
      </c>
      <c r="D135" s="82">
        <v>132</v>
      </c>
      <c r="E135" s="191">
        <v>0.28035105911003255</v>
      </c>
      <c r="F135" s="191">
        <v>-999</v>
      </c>
      <c r="G135" s="191">
        <v>0.51149174932030139</v>
      </c>
      <c r="H135" s="191">
        <v>0.32003177442642444</v>
      </c>
      <c r="I135">
        <v>1.0260407804356368</v>
      </c>
      <c r="J135" s="191">
        <v>7.8950802007044761E-3</v>
      </c>
      <c r="L135" s="251">
        <f>VESSELS!L138*VARCOSTS!$O$6</f>
        <v>5.0547200000000005</v>
      </c>
      <c r="N135"/>
      <c r="O135" s="22"/>
      <c r="P135" s="14"/>
      <c r="Q135" s="104"/>
      <c r="U135" s="22"/>
      <c r="V135" s="254">
        <v>17</v>
      </c>
      <c r="W135" s="14">
        <v>131</v>
      </c>
      <c r="X135" s="191">
        <v>1.528057322424843</v>
      </c>
      <c r="Y135" s="244">
        <v>0</v>
      </c>
      <c r="AB135" s="191">
        <v>0.36847365379873787</v>
      </c>
      <c r="AC135" s="191">
        <v>-999</v>
      </c>
      <c r="AD135" s="191">
        <v>0.49236931313735161</v>
      </c>
      <c r="AE135" s="191">
        <v>0.28170383102006807</v>
      </c>
      <c r="AF135">
        <v>0.10851805989026143</v>
      </c>
      <c r="AG135" s="191">
        <v>4.93303629398516E-3</v>
      </c>
      <c r="AI135" s="26">
        <f t="shared" si="12"/>
        <v>368.47365379873787</v>
      </c>
      <c r="AJ135" s="26">
        <f t="shared" si="13"/>
        <v>-999</v>
      </c>
      <c r="AK135" s="26">
        <f t="shared" si="14"/>
        <v>492.36931313735158</v>
      </c>
      <c r="AL135" s="26">
        <f t="shared" si="15"/>
        <v>281.70383102006809</v>
      </c>
      <c r="AM135" s="26">
        <f t="shared" si="16"/>
        <v>108.51805989026144</v>
      </c>
      <c r="AN135" s="26">
        <f t="shared" si="17"/>
        <v>4.93303629398516E-3</v>
      </c>
    </row>
    <row r="136" spans="3:40" ht="15" x14ac:dyDescent="0.25">
      <c r="C136" s="70">
        <v>18</v>
      </c>
      <c r="D136" s="82">
        <v>133</v>
      </c>
      <c r="E136" s="191">
        <v>0.52479122574592652</v>
      </c>
      <c r="F136" s="191">
        <v>-999</v>
      </c>
      <c r="G136" s="191">
        <v>1.1004513751751908</v>
      </c>
      <c r="H136" s="191">
        <v>0.44777610741472529</v>
      </c>
      <c r="I136">
        <v>0.57571130495194656</v>
      </c>
      <c r="J136" s="191">
        <v>6.3792609680081115E-3</v>
      </c>
      <c r="L136" s="251">
        <f>VESSELS!L139*VARCOSTS!$O$6</f>
        <v>5.0547200000000005</v>
      </c>
      <c r="N136"/>
      <c r="O136" s="22"/>
      <c r="P136" s="14"/>
      <c r="Q136" s="104"/>
      <c r="U136" s="22"/>
      <c r="V136" s="254">
        <v>17</v>
      </c>
      <c r="W136" s="14">
        <v>132</v>
      </c>
      <c r="X136" s="191">
        <v>2.4455800429702186</v>
      </c>
      <c r="Y136" s="244">
        <v>0</v>
      </c>
      <c r="AB136" s="191">
        <v>0.28035105911003255</v>
      </c>
      <c r="AC136" s="191">
        <v>-999</v>
      </c>
      <c r="AD136" s="191">
        <v>0.51149174932030139</v>
      </c>
      <c r="AE136" s="191">
        <v>0.32003177442642444</v>
      </c>
      <c r="AF136">
        <v>1.0260407804356368</v>
      </c>
      <c r="AG136" s="191">
        <v>7.8950802007044761E-3</v>
      </c>
      <c r="AI136" s="26">
        <f t="shared" si="12"/>
        <v>280.35105911003257</v>
      </c>
      <c r="AJ136" s="26">
        <f t="shared" si="13"/>
        <v>-999</v>
      </c>
      <c r="AK136" s="26">
        <f t="shared" si="14"/>
        <v>511.49174932030138</v>
      </c>
      <c r="AL136" s="26">
        <f t="shared" si="15"/>
        <v>320.03177442642442</v>
      </c>
      <c r="AM136" s="26">
        <f t="shared" si="16"/>
        <v>1026.0407804356369</v>
      </c>
      <c r="AN136" s="26">
        <f t="shared" si="17"/>
        <v>7.8950802007044761E-3</v>
      </c>
    </row>
    <row r="137" spans="3:40" ht="15" x14ac:dyDescent="0.25">
      <c r="C137" s="70">
        <v>18</v>
      </c>
      <c r="D137" s="82">
        <v>134</v>
      </c>
      <c r="E137" s="191">
        <v>0.52479122574592652</v>
      </c>
      <c r="F137" s="191">
        <v>-999</v>
      </c>
      <c r="G137" s="191">
        <v>1.1004513751751908</v>
      </c>
      <c r="H137" s="191">
        <v>0.44777610741472529</v>
      </c>
      <c r="I137">
        <v>0.57571130495194656</v>
      </c>
      <c r="J137" s="191">
        <v>6.3792609680081115E-3</v>
      </c>
      <c r="L137" s="251">
        <f>VESSELS!L140*VARCOSTS!$O$6</f>
        <v>5.0547200000000005</v>
      </c>
      <c r="N137"/>
      <c r="O137" s="22"/>
      <c r="P137" s="14"/>
      <c r="Q137" s="104"/>
      <c r="U137" s="22"/>
      <c r="V137" s="254">
        <v>18</v>
      </c>
      <c r="W137" s="14">
        <v>133</v>
      </c>
      <c r="X137" s="191">
        <v>1.9760398774501926</v>
      </c>
      <c r="Y137" s="244">
        <v>0</v>
      </c>
      <c r="AB137" s="191">
        <v>0.52479122574592652</v>
      </c>
      <c r="AC137" s="191">
        <v>-999</v>
      </c>
      <c r="AD137" s="191">
        <v>1.1004513751751908</v>
      </c>
      <c r="AE137" s="191">
        <v>0.44777610741472529</v>
      </c>
      <c r="AF137">
        <v>0.57571130495194656</v>
      </c>
      <c r="AG137" s="191">
        <v>6.3792609680081115E-3</v>
      </c>
      <c r="AI137" s="26">
        <f t="shared" si="12"/>
        <v>524.79122574592657</v>
      </c>
      <c r="AJ137" s="26">
        <f t="shared" si="13"/>
        <v>-999</v>
      </c>
      <c r="AK137" s="26">
        <f t="shared" si="14"/>
        <v>1100.4513751751908</v>
      </c>
      <c r="AL137" s="26">
        <f t="shared" si="15"/>
        <v>447.77610741472529</v>
      </c>
      <c r="AM137" s="26">
        <f t="shared" si="16"/>
        <v>575.71130495194654</v>
      </c>
      <c r="AN137" s="26">
        <f t="shared" si="17"/>
        <v>6.3792609680081115E-3</v>
      </c>
    </row>
    <row r="138" spans="3:40" ht="15" x14ac:dyDescent="0.25">
      <c r="C138" s="70">
        <v>18</v>
      </c>
      <c r="D138" s="82">
        <v>135</v>
      </c>
      <c r="E138" s="191">
        <v>0.52479122574592652</v>
      </c>
      <c r="F138" s="191">
        <v>-999</v>
      </c>
      <c r="G138" s="191">
        <v>1.1004513751751908</v>
      </c>
      <c r="H138" s="191">
        <v>0.44777610741472529</v>
      </c>
      <c r="I138">
        <v>0.57571130495194656</v>
      </c>
      <c r="J138" s="191">
        <v>6.3792609680081115E-3</v>
      </c>
      <c r="L138" s="251">
        <f>VESSELS!L141*VARCOSTS!$O$6</f>
        <v>5.0547200000000005</v>
      </c>
      <c r="N138"/>
      <c r="O138" s="22"/>
      <c r="P138" s="14"/>
      <c r="Q138" s="104"/>
      <c r="U138" s="22"/>
      <c r="V138" s="254">
        <v>18</v>
      </c>
      <c r="W138" s="14">
        <v>134</v>
      </c>
      <c r="X138" s="191">
        <v>1.9760398774501926</v>
      </c>
      <c r="Y138" s="244">
        <v>0</v>
      </c>
      <c r="AB138" s="191">
        <v>0.52479122574592652</v>
      </c>
      <c r="AC138" s="191">
        <v>-999</v>
      </c>
      <c r="AD138" s="191">
        <v>1.1004513751751908</v>
      </c>
      <c r="AE138" s="191">
        <v>0.44777610741472529</v>
      </c>
      <c r="AF138">
        <v>0.57571130495194656</v>
      </c>
      <c r="AG138" s="191">
        <v>6.3792609680081115E-3</v>
      </c>
      <c r="AI138" s="26">
        <f t="shared" si="12"/>
        <v>524.79122574592657</v>
      </c>
      <c r="AJ138" s="26">
        <f t="shared" si="13"/>
        <v>-999</v>
      </c>
      <c r="AK138" s="26">
        <f t="shared" si="14"/>
        <v>1100.4513751751908</v>
      </c>
      <c r="AL138" s="26">
        <f t="shared" si="15"/>
        <v>447.77610741472529</v>
      </c>
      <c r="AM138" s="26">
        <f t="shared" si="16"/>
        <v>575.71130495194654</v>
      </c>
      <c r="AN138" s="26">
        <f t="shared" si="17"/>
        <v>6.3792609680081115E-3</v>
      </c>
    </row>
    <row r="139" spans="3:40" ht="15" x14ac:dyDescent="0.25">
      <c r="C139" s="70">
        <v>18</v>
      </c>
      <c r="D139" s="82">
        <v>136</v>
      </c>
      <c r="E139" s="191">
        <v>0.52479122574592652</v>
      </c>
      <c r="F139" s="191">
        <v>-999</v>
      </c>
      <c r="G139" s="191">
        <v>1.1004513751751908</v>
      </c>
      <c r="H139" s="191">
        <v>0.44777610741472529</v>
      </c>
      <c r="I139">
        <v>0.57571130495194656</v>
      </c>
      <c r="J139" s="191">
        <v>6.3792609680081115E-3</v>
      </c>
      <c r="L139" s="251">
        <f>VESSELS!L142*VARCOSTS!$O$6</f>
        <v>5.0547200000000005</v>
      </c>
      <c r="N139"/>
      <c r="O139" s="22"/>
      <c r="P139" s="14"/>
      <c r="Q139" s="104"/>
      <c r="U139" s="22"/>
      <c r="V139" s="254">
        <v>18</v>
      </c>
      <c r="W139" s="14">
        <v>135</v>
      </c>
      <c r="X139" s="191">
        <v>1.9760398774501926</v>
      </c>
      <c r="Y139" s="244">
        <v>0</v>
      </c>
      <c r="AB139" s="191">
        <v>0.52479122574592652</v>
      </c>
      <c r="AC139" s="191">
        <v>-999</v>
      </c>
      <c r="AD139" s="191">
        <v>1.1004513751751908</v>
      </c>
      <c r="AE139" s="191">
        <v>0.44777610741472529</v>
      </c>
      <c r="AF139">
        <v>0.57571130495194656</v>
      </c>
      <c r="AG139" s="191">
        <v>6.3792609680081115E-3</v>
      </c>
      <c r="AI139" s="26">
        <f t="shared" si="12"/>
        <v>524.79122574592657</v>
      </c>
      <c r="AJ139" s="26">
        <f t="shared" si="13"/>
        <v>-999</v>
      </c>
      <c r="AK139" s="26">
        <f t="shared" si="14"/>
        <v>1100.4513751751908</v>
      </c>
      <c r="AL139" s="26">
        <f t="shared" si="15"/>
        <v>447.77610741472529</v>
      </c>
      <c r="AM139" s="26">
        <f t="shared" si="16"/>
        <v>575.71130495194654</v>
      </c>
      <c r="AN139" s="26">
        <f t="shared" si="17"/>
        <v>6.3792609680081115E-3</v>
      </c>
    </row>
    <row r="140" spans="3:40" ht="15" x14ac:dyDescent="0.25">
      <c r="C140" s="70">
        <v>18</v>
      </c>
      <c r="D140" s="82">
        <v>137</v>
      </c>
      <c r="E140" s="191">
        <v>0.52479122574592652</v>
      </c>
      <c r="F140" s="191">
        <v>-999</v>
      </c>
      <c r="G140" s="191">
        <v>1.1004513751751908</v>
      </c>
      <c r="H140" s="191">
        <v>0.44777610741472529</v>
      </c>
      <c r="I140">
        <v>0.57571130495194656</v>
      </c>
      <c r="J140" s="191">
        <v>6.3792609680081115E-3</v>
      </c>
      <c r="L140" s="251">
        <f>VESSELS!L143*VARCOSTS!$O$6</f>
        <v>5.0547200000000005</v>
      </c>
      <c r="N140"/>
      <c r="O140" s="22"/>
      <c r="P140" s="14"/>
      <c r="Q140" s="104"/>
      <c r="U140" s="22"/>
      <c r="V140" s="254">
        <v>18</v>
      </c>
      <c r="W140" s="14">
        <v>136</v>
      </c>
      <c r="X140" s="191">
        <v>1.9760398774501926</v>
      </c>
      <c r="Y140" s="244">
        <v>0</v>
      </c>
      <c r="AB140" s="191">
        <v>0.52479122574592652</v>
      </c>
      <c r="AC140" s="191">
        <v>-999</v>
      </c>
      <c r="AD140" s="191">
        <v>1.1004513751751908</v>
      </c>
      <c r="AE140" s="191">
        <v>0.44777610741472529</v>
      </c>
      <c r="AF140">
        <v>0.57571130495194656</v>
      </c>
      <c r="AG140" s="191">
        <v>6.3792609680081115E-3</v>
      </c>
      <c r="AI140" s="26">
        <f t="shared" si="12"/>
        <v>524.79122574592657</v>
      </c>
      <c r="AJ140" s="26">
        <f t="shared" si="13"/>
        <v>-999</v>
      </c>
      <c r="AK140" s="26">
        <f t="shared" si="14"/>
        <v>1100.4513751751908</v>
      </c>
      <c r="AL140" s="26">
        <f t="shared" si="15"/>
        <v>447.77610741472529</v>
      </c>
      <c r="AM140" s="26">
        <f t="shared" si="16"/>
        <v>575.71130495194654</v>
      </c>
      <c r="AN140" s="26">
        <f t="shared" si="17"/>
        <v>6.3792609680081115E-3</v>
      </c>
    </row>
    <row r="141" spans="3:40" ht="15" x14ac:dyDescent="0.25">
      <c r="C141" s="70">
        <v>18</v>
      </c>
      <c r="D141" s="82">
        <v>138</v>
      </c>
      <c r="E141" s="191">
        <v>0.52479122574592652</v>
      </c>
      <c r="F141" s="191">
        <v>-999</v>
      </c>
      <c r="G141" s="191">
        <v>1.1004513751751908</v>
      </c>
      <c r="H141" s="191">
        <v>0.44777610741472529</v>
      </c>
      <c r="I141">
        <v>0.57571130495194656</v>
      </c>
      <c r="J141" s="191">
        <v>6.3792609680081115E-3</v>
      </c>
      <c r="L141" s="251">
        <f>VESSELS!L144*VARCOSTS!$O$6</f>
        <v>5.0547200000000005</v>
      </c>
      <c r="N141"/>
      <c r="O141" s="22"/>
      <c r="P141" s="14"/>
      <c r="Q141" s="104"/>
      <c r="U141" s="22"/>
      <c r="V141" s="254">
        <v>18</v>
      </c>
      <c r="W141" s="14">
        <v>137</v>
      </c>
      <c r="X141" s="191">
        <v>1.9760398774501926</v>
      </c>
      <c r="Y141" s="244">
        <v>0</v>
      </c>
      <c r="AB141" s="191">
        <v>0.52479122574592652</v>
      </c>
      <c r="AC141" s="191">
        <v>-999</v>
      </c>
      <c r="AD141" s="191">
        <v>1.1004513751751908</v>
      </c>
      <c r="AE141" s="191">
        <v>0.44777610741472529</v>
      </c>
      <c r="AF141">
        <v>0.57571130495194656</v>
      </c>
      <c r="AG141" s="191">
        <v>6.3792609680081115E-3</v>
      </c>
      <c r="AI141" s="26">
        <f t="shared" si="12"/>
        <v>524.79122574592657</v>
      </c>
      <c r="AJ141" s="26">
        <f t="shared" si="13"/>
        <v>-999</v>
      </c>
      <c r="AK141" s="26">
        <f t="shared" si="14"/>
        <v>1100.4513751751908</v>
      </c>
      <c r="AL141" s="26">
        <f t="shared" si="15"/>
        <v>447.77610741472529</v>
      </c>
      <c r="AM141" s="26">
        <f t="shared" si="16"/>
        <v>575.71130495194654</v>
      </c>
      <c r="AN141" s="26">
        <f t="shared" si="17"/>
        <v>6.3792609680081115E-3</v>
      </c>
    </row>
    <row r="142" spans="3:40" ht="15" x14ac:dyDescent="0.25">
      <c r="C142" s="70">
        <v>18</v>
      </c>
      <c r="D142" s="82">
        <v>139</v>
      </c>
      <c r="E142" s="191">
        <v>0.52479122574592652</v>
      </c>
      <c r="F142" s="191">
        <v>-999</v>
      </c>
      <c r="G142" s="191">
        <v>1.1004513751751908</v>
      </c>
      <c r="H142" s="191">
        <v>0.44777610741472529</v>
      </c>
      <c r="I142">
        <v>0.57571130495194656</v>
      </c>
      <c r="J142" s="191">
        <v>6.3792609680081115E-3</v>
      </c>
      <c r="L142" s="251">
        <f>VESSELS!L145*VARCOSTS!$O$6</f>
        <v>5.0547200000000005</v>
      </c>
      <c r="N142"/>
      <c r="O142" s="22"/>
      <c r="P142" s="14"/>
      <c r="Q142" s="104"/>
      <c r="U142" s="22"/>
      <c r="V142" s="254">
        <v>18</v>
      </c>
      <c r="W142" s="14">
        <v>138</v>
      </c>
      <c r="X142" s="191">
        <v>1.9760398774501926</v>
      </c>
      <c r="Y142" s="244">
        <v>0</v>
      </c>
      <c r="AB142" s="191">
        <v>0.52479122574592652</v>
      </c>
      <c r="AC142" s="191">
        <v>-999</v>
      </c>
      <c r="AD142" s="191">
        <v>1.1004513751751908</v>
      </c>
      <c r="AE142" s="191">
        <v>0.44777610741472529</v>
      </c>
      <c r="AF142">
        <v>0.57571130495194656</v>
      </c>
      <c r="AG142" s="191">
        <v>6.3792609680081115E-3</v>
      </c>
      <c r="AI142" s="26">
        <f t="shared" si="12"/>
        <v>524.79122574592657</v>
      </c>
      <c r="AJ142" s="26">
        <f t="shared" si="13"/>
        <v>-999</v>
      </c>
      <c r="AK142" s="26">
        <f t="shared" si="14"/>
        <v>1100.4513751751908</v>
      </c>
      <c r="AL142" s="26">
        <f t="shared" si="15"/>
        <v>447.77610741472529</v>
      </c>
      <c r="AM142" s="26">
        <f t="shared" si="16"/>
        <v>575.71130495194654</v>
      </c>
      <c r="AN142" s="26">
        <f t="shared" si="17"/>
        <v>6.3792609680081115E-3</v>
      </c>
    </row>
    <row r="143" spans="3:40" ht="15" x14ac:dyDescent="0.25">
      <c r="C143" s="70">
        <v>18</v>
      </c>
      <c r="D143" s="82">
        <v>140</v>
      </c>
      <c r="E143" s="191">
        <v>0.33497524440716669</v>
      </c>
      <c r="F143" s="191">
        <v>-999</v>
      </c>
      <c r="G143" s="191">
        <v>0.77516919099715242</v>
      </c>
      <c r="H143" s="191">
        <v>0.88915493777412813</v>
      </c>
      <c r="I143">
        <v>0.99646048733081427</v>
      </c>
      <c r="J143" s="191">
        <v>7.7375679875679891E-3</v>
      </c>
      <c r="L143" s="251">
        <f>VESSELS!L146*VARCOSTS!$O$6</f>
        <v>5.0547200000000005</v>
      </c>
      <c r="N143"/>
      <c r="O143" s="22"/>
      <c r="P143" s="14"/>
      <c r="Q143" s="104"/>
      <c r="U143" s="22"/>
      <c r="V143" s="254">
        <v>18</v>
      </c>
      <c r="W143" s="14">
        <v>139</v>
      </c>
      <c r="X143" s="191">
        <v>1.9760398774501926</v>
      </c>
      <c r="Y143" s="244">
        <v>0</v>
      </c>
      <c r="AB143" s="191">
        <v>0.52479122574592652</v>
      </c>
      <c r="AC143" s="191">
        <v>-999</v>
      </c>
      <c r="AD143" s="191">
        <v>1.1004513751751908</v>
      </c>
      <c r="AE143" s="191">
        <v>0.44777610741472529</v>
      </c>
      <c r="AF143">
        <v>0.57571130495194656</v>
      </c>
      <c r="AG143" s="191">
        <v>6.3792609680081115E-3</v>
      </c>
      <c r="AI143" s="26">
        <f t="shared" si="12"/>
        <v>524.79122574592657</v>
      </c>
      <c r="AJ143" s="26">
        <f t="shared" si="13"/>
        <v>-999</v>
      </c>
      <c r="AK143" s="26">
        <f t="shared" si="14"/>
        <v>1100.4513751751908</v>
      </c>
      <c r="AL143" s="26">
        <f t="shared" si="15"/>
        <v>447.77610741472529</v>
      </c>
      <c r="AM143" s="26">
        <f t="shared" si="16"/>
        <v>575.71130495194654</v>
      </c>
      <c r="AN143" s="26">
        <f t="shared" si="17"/>
        <v>6.3792609680081115E-3</v>
      </c>
    </row>
    <row r="144" spans="3:40" ht="15" x14ac:dyDescent="0.25">
      <c r="C144" s="70">
        <v>18</v>
      </c>
      <c r="D144" s="82">
        <v>141</v>
      </c>
      <c r="E144" s="191">
        <v>0.33497524440716669</v>
      </c>
      <c r="F144" s="191">
        <v>-999</v>
      </c>
      <c r="G144" s="191">
        <v>0.77516919099715242</v>
      </c>
      <c r="H144" s="191">
        <v>0.88915493777412813</v>
      </c>
      <c r="I144">
        <v>0.99646048733081427</v>
      </c>
      <c r="J144" s="191">
        <v>7.7375679875679891E-3</v>
      </c>
      <c r="L144" s="251">
        <f>VESSELS!L147*VARCOSTS!$O$6</f>
        <v>0.91520000000000001</v>
      </c>
      <c r="N144"/>
      <c r="O144" s="22"/>
      <c r="P144" s="14"/>
      <c r="Q144" s="104"/>
      <c r="U144" s="22"/>
      <c r="V144" s="254">
        <v>18</v>
      </c>
      <c r="W144" s="14">
        <v>140</v>
      </c>
      <c r="X144" s="191">
        <v>2.3967890598290604</v>
      </c>
      <c r="Y144" s="244">
        <v>0</v>
      </c>
      <c r="AB144" s="191">
        <v>0.33497524440716669</v>
      </c>
      <c r="AC144" s="191">
        <v>-999</v>
      </c>
      <c r="AD144" s="191">
        <v>0.77516919099715242</v>
      </c>
      <c r="AE144" s="191">
        <v>0.88915493777412813</v>
      </c>
      <c r="AF144">
        <v>0.99646048733081427</v>
      </c>
      <c r="AG144" s="191">
        <v>7.7375679875679891E-3</v>
      </c>
      <c r="AI144" s="26">
        <f t="shared" si="12"/>
        <v>334.97524440716671</v>
      </c>
      <c r="AJ144" s="26">
        <f t="shared" si="13"/>
        <v>-999</v>
      </c>
      <c r="AK144" s="26">
        <f t="shared" si="14"/>
        <v>775.16919099715244</v>
      </c>
      <c r="AL144" s="26">
        <f t="shared" si="15"/>
        <v>889.15493777412814</v>
      </c>
      <c r="AM144" s="26">
        <f t="shared" si="16"/>
        <v>996.46048733081432</v>
      </c>
      <c r="AN144" s="26">
        <f t="shared" si="17"/>
        <v>7.7375679875679891E-3</v>
      </c>
    </row>
    <row r="145" spans="2:40" ht="15" x14ac:dyDescent="0.25">
      <c r="C145" s="70">
        <v>18</v>
      </c>
      <c r="D145" s="82">
        <v>142</v>
      </c>
      <c r="E145" s="191">
        <v>0.52479122574592652</v>
      </c>
      <c r="F145" s="191">
        <v>-999</v>
      </c>
      <c r="G145" s="191">
        <v>1.1004513751751908</v>
      </c>
      <c r="H145" s="191">
        <v>0.44777610741472529</v>
      </c>
      <c r="I145">
        <v>0.57571130495194656</v>
      </c>
      <c r="J145" s="191">
        <v>6.3792609680081115E-3</v>
      </c>
      <c r="L145" s="251">
        <f>VESSELS!L148*VARCOSTS!$O$6</f>
        <v>1.4988800000000002</v>
      </c>
      <c r="N145"/>
      <c r="O145" s="22"/>
      <c r="P145" s="14"/>
      <c r="Q145" s="104"/>
      <c r="U145" s="22"/>
      <c r="V145" s="254">
        <v>18</v>
      </c>
      <c r="W145" s="14">
        <v>141</v>
      </c>
      <c r="X145" s="191">
        <v>2.3967890598290604</v>
      </c>
      <c r="Y145" s="244">
        <v>0</v>
      </c>
      <c r="AB145" s="191">
        <v>0.33497524440716669</v>
      </c>
      <c r="AC145" s="191">
        <v>-999</v>
      </c>
      <c r="AD145" s="191">
        <v>0.77516919099715242</v>
      </c>
      <c r="AE145" s="191">
        <v>0.88915493777412813</v>
      </c>
      <c r="AF145">
        <v>0.99646048733081427</v>
      </c>
      <c r="AG145" s="191">
        <v>7.7375679875679891E-3</v>
      </c>
      <c r="AI145" s="26">
        <f t="shared" si="12"/>
        <v>334.97524440716671</v>
      </c>
      <c r="AJ145" s="26">
        <f t="shared" si="13"/>
        <v>-999</v>
      </c>
      <c r="AK145" s="26">
        <f t="shared" si="14"/>
        <v>775.16919099715244</v>
      </c>
      <c r="AL145" s="26">
        <f t="shared" si="15"/>
        <v>889.15493777412814</v>
      </c>
      <c r="AM145" s="26">
        <f t="shared" si="16"/>
        <v>996.46048733081432</v>
      </c>
      <c r="AN145" s="26">
        <f t="shared" si="17"/>
        <v>7.7375679875679891E-3</v>
      </c>
    </row>
    <row r="146" spans="2:40" ht="15" x14ac:dyDescent="0.25">
      <c r="C146" s="70">
        <v>18</v>
      </c>
      <c r="D146" s="82">
        <v>143</v>
      </c>
      <c r="E146" s="191">
        <v>0.52479122574592652</v>
      </c>
      <c r="F146" s="191">
        <v>-999</v>
      </c>
      <c r="G146" s="191">
        <v>1.1004513751751908</v>
      </c>
      <c r="H146" s="191">
        <v>0.44777610741472529</v>
      </c>
      <c r="I146">
        <v>0.57571130495194656</v>
      </c>
      <c r="J146" s="191">
        <v>6.3792609680081115E-3</v>
      </c>
      <c r="L146" s="251">
        <f>VESSELS!L149*VARCOSTS!$O$6</f>
        <v>1.4988800000000002</v>
      </c>
      <c r="N146"/>
      <c r="O146" s="22"/>
      <c r="P146" s="14"/>
      <c r="Q146" s="104"/>
      <c r="U146" s="22"/>
      <c r="V146" s="254">
        <v>18</v>
      </c>
      <c r="W146" s="14">
        <v>142</v>
      </c>
      <c r="X146" s="191">
        <v>1.9760398774501926</v>
      </c>
      <c r="Y146" s="244">
        <v>0</v>
      </c>
      <c r="AB146" s="191">
        <v>0.52479122574592652</v>
      </c>
      <c r="AC146" s="191">
        <v>-999</v>
      </c>
      <c r="AD146" s="191">
        <v>1.1004513751751908</v>
      </c>
      <c r="AE146" s="191">
        <v>0.44777610741472529</v>
      </c>
      <c r="AF146">
        <v>0.57571130495194656</v>
      </c>
      <c r="AG146" s="191">
        <v>6.3792609680081115E-3</v>
      </c>
      <c r="AI146" s="26">
        <f t="shared" si="12"/>
        <v>524.79122574592657</v>
      </c>
      <c r="AJ146" s="26">
        <f t="shared" si="13"/>
        <v>-999</v>
      </c>
      <c r="AK146" s="26">
        <f t="shared" si="14"/>
        <v>1100.4513751751908</v>
      </c>
      <c r="AL146" s="26">
        <f t="shared" si="15"/>
        <v>447.77610741472529</v>
      </c>
      <c r="AM146" s="26">
        <f t="shared" si="16"/>
        <v>575.71130495194654</v>
      </c>
      <c r="AN146" s="26">
        <f t="shared" si="17"/>
        <v>6.3792609680081115E-3</v>
      </c>
    </row>
    <row r="147" spans="2:40" ht="15" x14ac:dyDescent="0.25">
      <c r="C147" s="70">
        <v>18</v>
      </c>
      <c r="D147" s="82">
        <v>144</v>
      </c>
      <c r="E147" s="191">
        <v>0.52479122574592652</v>
      </c>
      <c r="F147" s="191">
        <v>-999</v>
      </c>
      <c r="G147" s="191">
        <v>1.1004513751751908</v>
      </c>
      <c r="H147" s="191">
        <v>0.44777610741472529</v>
      </c>
      <c r="I147">
        <v>0.57571130495194656</v>
      </c>
      <c r="J147" s="191">
        <v>6.3792609680081115E-3</v>
      </c>
      <c r="L147" s="251">
        <f>VESSELS!L150*VARCOSTS!$O$6</f>
        <v>1.4988800000000002</v>
      </c>
      <c r="N147"/>
      <c r="O147" s="22"/>
      <c r="P147" s="14"/>
      <c r="Q147" s="104"/>
      <c r="U147" s="22"/>
      <c r="V147" s="254">
        <v>18</v>
      </c>
      <c r="W147" s="14">
        <v>143</v>
      </c>
      <c r="X147" s="191">
        <v>1.9760398774501926</v>
      </c>
      <c r="Y147" s="244">
        <v>0</v>
      </c>
      <c r="AB147" s="191">
        <v>0.52479122574592652</v>
      </c>
      <c r="AC147" s="191">
        <v>-999</v>
      </c>
      <c r="AD147" s="191">
        <v>1.1004513751751908</v>
      </c>
      <c r="AE147" s="191">
        <v>0.44777610741472529</v>
      </c>
      <c r="AF147">
        <v>0.57571130495194656</v>
      </c>
      <c r="AG147" s="191">
        <v>6.3792609680081115E-3</v>
      </c>
      <c r="AI147" s="26">
        <f t="shared" si="12"/>
        <v>524.79122574592657</v>
      </c>
      <c r="AJ147" s="26">
        <f t="shared" si="13"/>
        <v>-999</v>
      </c>
      <c r="AK147" s="26">
        <f t="shared" si="14"/>
        <v>1100.4513751751908</v>
      </c>
      <c r="AL147" s="26">
        <f t="shared" si="15"/>
        <v>447.77610741472529</v>
      </c>
      <c r="AM147" s="26">
        <f t="shared" si="16"/>
        <v>575.71130495194654</v>
      </c>
      <c r="AN147" s="26">
        <f t="shared" si="17"/>
        <v>6.3792609680081115E-3</v>
      </c>
    </row>
    <row r="148" spans="2:40" ht="15" x14ac:dyDescent="0.25">
      <c r="C148" s="70">
        <v>18</v>
      </c>
      <c r="D148" s="82">
        <v>145</v>
      </c>
      <c r="E148" s="191">
        <v>0.52479122574592652</v>
      </c>
      <c r="F148" s="191">
        <v>-999</v>
      </c>
      <c r="G148" s="191">
        <v>1.1004513751751908</v>
      </c>
      <c r="H148" s="191">
        <v>0.44777610741472529</v>
      </c>
      <c r="I148">
        <v>0.57571130495194656</v>
      </c>
      <c r="J148" s="191">
        <v>6.3792609680081115E-3</v>
      </c>
      <c r="L148" s="251">
        <f>VESSELS!L151*VARCOSTS!$O$6</f>
        <v>1.4988800000000002</v>
      </c>
      <c r="N148"/>
      <c r="O148" s="22"/>
      <c r="P148" s="14"/>
      <c r="Q148" s="104"/>
      <c r="U148" s="22"/>
      <c r="V148" s="254">
        <v>18</v>
      </c>
      <c r="W148" s="14">
        <v>144</v>
      </c>
      <c r="X148" s="191">
        <v>1.9760398774501926</v>
      </c>
      <c r="Y148" s="244">
        <v>0</v>
      </c>
      <c r="AB148" s="191">
        <v>0.52479122574592652</v>
      </c>
      <c r="AC148" s="191">
        <v>-999</v>
      </c>
      <c r="AD148" s="191">
        <v>1.1004513751751908</v>
      </c>
      <c r="AE148" s="191">
        <v>0.44777610741472529</v>
      </c>
      <c r="AF148">
        <v>0.57571130495194656</v>
      </c>
      <c r="AG148" s="191">
        <v>6.3792609680081115E-3</v>
      </c>
      <c r="AI148" s="26">
        <f t="shared" si="12"/>
        <v>524.79122574592657</v>
      </c>
      <c r="AJ148" s="26">
        <f t="shared" si="13"/>
        <v>-999</v>
      </c>
      <c r="AK148" s="26">
        <f t="shared" si="14"/>
        <v>1100.4513751751908</v>
      </c>
      <c r="AL148" s="26">
        <f t="shared" si="15"/>
        <v>447.77610741472529</v>
      </c>
      <c r="AM148" s="26">
        <f t="shared" si="16"/>
        <v>575.71130495194654</v>
      </c>
      <c r="AN148" s="26">
        <f t="shared" si="17"/>
        <v>6.3792609680081115E-3</v>
      </c>
    </row>
    <row r="149" spans="2:40" ht="15" x14ac:dyDescent="0.25">
      <c r="C149" s="70">
        <v>18</v>
      </c>
      <c r="D149" s="82">
        <v>146</v>
      </c>
      <c r="E149" s="191">
        <v>0.33497524440716669</v>
      </c>
      <c r="F149" s="191">
        <v>-999</v>
      </c>
      <c r="G149" s="191">
        <v>0.77516919099715242</v>
      </c>
      <c r="H149" s="191">
        <v>0.88915493777412813</v>
      </c>
      <c r="I149">
        <v>0.99646048733081427</v>
      </c>
      <c r="J149" s="191">
        <v>7.7375679875679891E-3</v>
      </c>
      <c r="L149" s="251">
        <f>VESSELS!L152*VARCOSTS!$O$6</f>
        <v>1.4988800000000002</v>
      </c>
      <c r="N149"/>
      <c r="O149" s="22"/>
      <c r="P149" s="14"/>
      <c r="Q149" s="104"/>
      <c r="U149" s="22"/>
      <c r="V149" s="254">
        <v>18</v>
      </c>
      <c r="W149" s="14">
        <v>145</v>
      </c>
      <c r="X149" s="191">
        <v>1.9760398774501926</v>
      </c>
      <c r="Y149" s="244">
        <v>0</v>
      </c>
      <c r="AB149" s="191">
        <v>0.52479122574592652</v>
      </c>
      <c r="AC149" s="191">
        <v>-999</v>
      </c>
      <c r="AD149" s="191">
        <v>1.1004513751751908</v>
      </c>
      <c r="AE149" s="191">
        <v>0.44777610741472529</v>
      </c>
      <c r="AF149">
        <v>0.57571130495194656</v>
      </c>
      <c r="AG149" s="191">
        <v>6.3792609680081115E-3</v>
      </c>
      <c r="AI149" s="26">
        <f t="shared" si="12"/>
        <v>524.79122574592657</v>
      </c>
      <c r="AJ149" s="26">
        <f t="shared" si="13"/>
        <v>-999</v>
      </c>
      <c r="AK149" s="26">
        <f t="shared" si="14"/>
        <v>1100.4513751751908</v>
      </c>
      <c r="AL149" s="26">
        <f t="shared" si="15"/>
        <v>447.77610741472529</v>
      </c>
      <c r="AM149" s="26">
        <f t="shared" si="16"/>
        <v>575.71130495194654</v>
      </c>
      <c r="AN149" s="26">
        <f t="shared" si="17"/>
        <v>6.3792609680081115E-3</v>
      </c>
    </row>
    <row r="150" spans="2:40" ht="15" x14ac:dyDescent="0.25">
      <c r="C150" s="70">
        <v>18</v>
      </c>
      <c r="D150" s="82">
        <v>147</v>
      </c>
      <c r="E150" s="191">
        <v>0.33497524440716669</v>
      </c>
      <c r="F150" s="191">
        <v>-999</v>
      </c>
      <c r="G150" s="191">
        <v>0.77516919099715242</v>
      </c>
      <c r="H150" s="191">
        <v>0.88915493777412813</v>
      </c>
      <c r="I150">
        <v>0.99646048733081427</v>
      </c>
      <c r="J150" s="191">
        <v>7.7375679875679891E-3</v>
      </c>
      <c r="L150" s="251">
        <f>VESSELS!L153*VARCOSTS!$O$6</f>
        <v>1.4988800000000002</v>
      </c>
      <c r="N150"/>
      <c r="O150" s="22"/>
      <c r="P150" s="14"/>
      <c r="Q150" s="104"/>
      <c r="U150" s="22"/>
      <c r="V150" s="254">
        <v>18</v>
      </c>
      <c r="W150" s="14">
        <v>146</v>
      </c>
      <c r="X150" s="191">
        <v>2.3967890598290604</v>
      </c>
      <c r="Y150" s="244">
        <v>0</v>
      </c>
      <c r="AB150" s="191">
        <v>0.33497524440716669</v>
      </c>
      <c r="AC150" s="191">
        <v>-999</v>
      </c>
      <c r="AD150" s="191">
        <v>0.77516919099715242</v>
      </c>
      <c r="AE150" s="191">
        <v>0.88915493777412813</v>
      </c>
      <c r="AF150">
        <v>0.99646048733081427</v>
      </c>
      <c r="AG150" s="191">
        <v>7.7375679875679891E-3</v>
      </c>
      <c r="AI150" s="26">
        <f t="shared" si="12"/>
        <v>334.97524440716671</v>
      </c>
      <c r="AJ150" s="26">
        <f t="shared" si="13"/>
        <v>-999</v>
      </c>
      <c r="AK150" s="26">
        <f t="shared" si="14"/>
        <v>775.16919099715244</v>
      </c>
      <c r="AL150" s="26">
        <f t="shared" si="15"/>
        <v>889.15493777412814</v>
      </c>
      <c r="AM150" s="26">
        <f t="shared" si="16"/>
        <v>996.46048733081432</v>
      </c>
      <c r="AN150" s="26">
        <f t="shared" si="17"/>
        <v>7.7375679875679891E-3</v>
      </c>
    </row>
    <row r="151" spans="2:40" ht="15" x14ac:dyDescent="0.25">
      <c r="C151" s="70">
        <v>18</v>
      </c>
      <c r="D151" s="82">
        <v>148</v>
      </c>
      <c r="E151" s="94">
        <v>0.33497524440716669</v>
      </c>
      <c r="F151" s="94">
        <v>-999</v>
      </c>
      <c r="G151" s="94">
        <v>0.77516919099715242</v>
      </c>
      <c r="H151" s="94">
        <v>0.88915493777412813</v>
      </c>
      <c r="I151">
        <v>0.99646048733081427</v>
      </c>
      <c r="J151" s="94">
        <v>7.7375679875679891E-3</v>
      </c>
      <c r="L151" s="251">
        <f>VESSELS!L154*VARCOSTS!$O$6</f>
        <v>1.4988800000000002</v>
      </c>
      <c r="N151" t="s">
        <v>362</v>
      </c>
      <c r="O151" s="22">
        <v>18</v>
      </c>
      <c r="P151" s="14" t="s">
        <v>270</v>
      </c>
      <c r="Q151" s="104">
        <v>148</v>
      </c>
      <c r="R151" s="27" t="s">
        <v>554</v>
      </c>
      <c r="U151" s="22"/>
      <c r="V151" s="254">
        <v>18</v>
      </c>
      <c r="W151" s="14">
        <v>147</v>
      </c>
      <c r="X151" s="191">
        <v>2.3967890598290604</v>
      </c>
      <c r="Y151" s="244">
        <v>0</v>
      </c>
      <c r="AB151" s="191">
        <v>0.33497524440716669</v>
      </c>
      <c r="AC151" s="191">
        <v>-999</v>
      </c>
      <c r="AD151" s="191">
        <v>0.77516919099715242</v>
      </c>
      <c r="AE151" s="191">
        <v>0.88915493777412813</v>
      </c>
      <c r="AF151">
        <v>0.99646048733081427</v>
      </c>
      <c r="AG151" s="191">
        <v>7.7375679875679891E-3</v>
      </c>
      <c r="AI151" s="26">
        <f t="shared" si="12"/>
        <v>334.97524440716671</v>
      </c>
      <c r="AJ151" s="26">
        <f t="shared" si="13"/>
        <v>-999</v>
      </c>
      <c r="AK151" s="26">
        <f t="shared" si="14"/>
        <v>775.16919099715244</v>
      </c>
      <c r="AL151" s="26">
        <f t="shared" si="15"/>
        <v>889.15493777412814</v>
      </c>
      <c r="AM151" s="26">
        <f t="shared" si="16"/>
        <v>996.46048733081432</v>
      </c>
      <c r="AN151" s="26">
        <f t="shared" si="17"/>
        <v>7.7375679875679891E-3</v>
      </c>
    </row>
    <row r="152" spans="2:40" ht="15" x14ac:dyDescent="0.25">
      <c r="C152" s="70">
        <v>19</v>
      </c>
      <c r="D152" s="82">
        <v>149</v>
      </c>
      <c r="E152" s="191">
        <v>1.5116434969902277</v>
      </c>
      <c r="F152" s="191">
        <v>-999</v>
      </c>
      <c r="G152" s="191">
        <v>1.931665040636388</v>
      </c>
      <c r="H152" s="191">
        <v>0.9897796903095516</v>
      </c>
      <c r="I152">
        <v>1.5809893703090747</v>
      </c>
      <c r="J152" s="191">
        <v>9.7902438262535332E-3</v>
      </c>
      <c r="L152" s="251">
        <f>VESSELS!L155*VARCOSTS!$O$6</f>
        <v>1.4988800000000002</v>
      </c>
      <c r="N152"/>
      <c r="O152" s="22"/>
      <c r="P152" s="14"/>
      <c r="Q152" s="104"/>
      <c r="U152" s="22"/>
      <c r="V152" s="254">
        <v>18</v>
      </c>
      <c r="W152" s="14">
        <v>148</v>
      </c>
      <c r="X152" s="94">
        <v>2.3967890598290604</v>
      </c>
      <c r="Y152" s="244">
        <v>0</v>
      </c>
      <c r="AB152" s="94">
        <v>0.33497524440716669</v>
      </c>
      <c r="AC152" s="94">
        <v>-999</v>
      </c>
      <c r="AD152" s="94">
        <v>0.77516919099715242</v>
      </c>
      <c r="AE152" s="94">
        <v>0.88915493777412813</v>
      </c>
      <c r="AF152">
        <v>0.99646048733081427</v>
      </c>
      <c r="AG152" s="94">
        <v>7.7375679875679891E-3</v>
      </c>
      <c r="AI152" s="26">
        <f t="shared" si="12"/>
        <v>334.97524440716671</v>
      </c>
      <c r="AJ152" s="26">
        <f t="shared" si="13"/>
        <v>-999</v>
      </c>
      <c r="AK152" s="26">
        <f t="shared" si="14"/>
        <v>775.16919099715244</v>
      </c>
      <c r="AL152" s="26">
        <f t="shared" si="15"/>
        <v>889.15493777412814</v>
      </c>
      <c r="AM152" s="26">
        <f t="shared" si="16"/>
        <v>996.46048733081432</v>
      </c>
      <c r="AN152" s="26">
        <f t="shared" si="17"/>
        <v>7.7375679875679891E-3</v>
      </c>
    </row>
    <row r="153" spans="2:40" ht="15" x14ac:dyDescent="0.25">
      <c r="C153" s="70">
        <v>19</v>
      </c>
      <c r="D153" s="82">
        <v>150</v>
      </c>
      <c r="E153" s="94">
        <v>1.5116434969902277</v>
      </c>
      <c r="F153" s="94">
        <v>-999</v>
      </c>
      <c r="G153" s="94">
        <v>1.931665040636388</v>
      </c>
      <c r="H153" s="94">
        <v>0.9897796903095516</v>
      </c>
      <c r="I153">
        <v>1.5809893703090747</v>
      </c>
      <c r="J153" s="94">
        <v>9.7902438262535332E-3</v>
      </c>
      <c r="L153" s="251">
        <f>VESSELS!L156*VARCOSTS!$O$6</f>
        <v>1.4988800000000002</v>
      </c>
      <c r="N153" t="s">
        <v>389</v>
      </c>
      <c r="O153" s="22">
        <v>19</v>
      </c>
      <c r="P153" s="14" t="s">
        <v>190</v>
      </c>
      <c r="Q153" s="104">
        <v>150</v>
      </c>
      <c r="U153" s="22"/>
      <c r="V153" s="254">
        <v>19</v>
      </c>
      <c r="W153" s="14">
        <v>149</v>
      </c>
      <c r="X153" s="191">
        <v>3.0326259276202943</v>
      </c>
      <c r="Y153" s="244">
        <v>0</v>
      </c>
      <c r="AB153" s="191">
        <v>1.5116434969902277</v>
      </c>
      <c r="AC153" s="191">
        <v>-999</v>
      </c>
      <c r="AD153" s="191">
        <v>1.931665040636388</v>
      </c>
      <c r="AE153" s="191">
        <v>0.9897796903095516</v>
      </c>
      <c r="AF153">
        <v>1.5809893703090747</v>
      </c>
      <c r="AG153" s="191">
        <v>9.7902438262535332E-3</v>
      </c>
      <c r="AI153" s="26">
        <f t="shared" si="12"/>
        <v>1511.6434969902277</v>
      </c>
      <c r="AJ153" s="26">
        <f t="shared" si="13"/>
        <v>-999</v>
      </c>
      <c r="AK153" s="26">
        <f t="shared" si="14"/>
        <v>1931.6650406363881</v>
      </c>
      <c r="AL153" s="26">
        <f t="shared" si="15"/>
        <v>989.7796903095516</v>
      </c>
      <c r="AM153" s="26">
        <f t="shared" si="16"/>
        <v>1580.9893703090747</v>
      </c>
      <c r="AN153" s="26">
        <f t="shared" si="17"/>
        <v>9.7902438262535332E-3</v>
      </c>
    </row>
    <row r="154" spans="2:40" ht="15" x14ac:dyDescent="0.25">
      <c r="C154" s="70">
        <v>19</v>
      </c>
      <c r="D154" s="82">
        <v>151</v>
      </c>
      <c r="E154" s="191">
        <v>1.5116434969902277</v>
      </c>
      <c r="F154" s="191">
        <v>-999</v>
      </c>
      <c r="G154" s="191">
        <v>1.931665040636388</v>
      </c>
      <c r="H154" s="191">
        <v>0.9897796903095516</v>
      </c>
      <c r="I154">
        <v>1.5809893703090747</v>
      </c>
      <c r="J154" s="191">
        <v>9.7902438262535332E-3</v>
      </c>
      <c r="L154" s="251">
        <f>VESSELS!L157*VARCOSTS!$O$6</f>
        <v>1.4988800000000002</v>
      </c>
      <c r="N154"/>
      <c r="O154" s="22"/>
      <c r="P154" s="14"/>
      <c r="Q154" s="104"/>
      <c r="U154" s="22"/>
      <c r="V154" s="254">
        <v>19</v>
      </c>
      <c r="W154" s="14">
        <v>150</v>
      </c>
      <c r="X154" s="94">
        <v>3.0326259276202943</v>
      </c>
      <c r="Y154" s="244">
        <v>0</v>
      </c>
      <c r="AB154" s="94">
        <v>1.5116434969902277</v>
      </c>
      <c r="AC154" s="94">
        <v>-999</v>
      </c>
      <c r="AD154" s="94">
        <v>1.931665040636388</v>
      </c>
      <c r="AE154" s="94">
        <v>0.9897796903095516</v>
      </c>
      <c r="AF154">
        <v>1.5809893703090747</v>
      </c>
      <c r="AG154" s="94">
        <v>9.7902438262535332E-3</v>
      </c>
      <c r="AI154" s="26">
        <f t="shared" si="12"/>
        <v>1511.6434969902277</v>
      </c>
      <c r="AJ154" s="26">
        <f t="shared" si="13"/>
        <v>-999</v>
      </c>
      <c r="AK154" s="26">
        <f t="shared" si="14"/>
        <v>1931.6650406363881</v>
      </c>
      <c r="AL154" s="26">
        <f t="shared" si="15"/>
        <v>989.7796903095516</v>
      </c>
      <c r="AM154" s="26">
        <f t="shared" si="16"/>
        <v>1580.9893703090747</v>
      </c>
      <c r="AN154" s="26">
        <f t="shared" si="17"/>
        <v>9.7902438262535332E-3</v>
      </c>
    </row>
    <row r="155" spans="2:40" ht="15" x14ac:dyDescent="0.25">
      <c r="C155" s="70">
        <v>19</v>
      </c>
      <c r="D155" s="82">
        <v>152</v>
      </c>
      <c r="E155" s="191">
        <v>1.5116434969902277</v>
      </c>
      <c r="F155" s="191">
        <v>-999</v>
      </c>
      <c r="G155" s="191">
        <v>1.931665040636388</v>
      </c>
      <c r="H155" s="191">
        <v>0.9897796903095516</v>
      </c>
      <c r="I155">
        <v>1.5809893703090747</v>
      </c>
      <c r="J155" s="191">
        <v>9.7902438262535332E-3</v>
      </c>
      <c r="L155" s="251">
        <f>VESSELS!L158*VARCOSTS!$O$6</f>
        <v>1.4988800000000002</v>
      </c>
      <c r="N155"/>
      <c r="O155" s="22"/>
      <c r="P155" s="14"/>
      <c r="Q155" s="104"/>
      <c r="U155" s="22"/>
      <c r="V155" s="254">
        <v>19</v>
      </c>
      <c r="W155" s="14">
        <v>151</v>
      </c>
      <c r="X155" s="191">
        <v>3.0326259276202943</v>
      </c>
      <c r="Y155" s="244">
        <v>0</v>
      </c>
      <c r="AB155" s="191">
        <v>1.5116434969902277</v>
      </c>
      <c r="AC155" s="191">
        <v>-999</v>
      </c>
      <c r="AD155" s="191">
        <v>1.931665040636388</v>
      </c>
      <c r="AE155" s="191">
        <v>0.9897796903095516</v>
      </c>
      <c r="AF155">
        <v>1.5809893703090747</v>
      </c>
      <c r="AG155" s="191">
        <v>9.7902438262535332E-3</v>
      </c>
      <c r="AI155" s="26">
        <f t="shared" si="12"/>
        <v>1511.6434969902277</v>
      </c>
      <c r="AJ155" s="26">
        <f t="shared" si="13"/>
        <v>-999</v>
      </c>
      <c r="AK155" s="26">
        <f t="shared" si="14"/>
        <v>1931.6650406363881</v>
      </c>
      <c r="AL155" s="26">
        <f t="shared" si="15"/>
        <v>989.7796903095516</v>
      </c>
      <c r="AM155" s="26">
        <f t="shared" si="16"/>
        <v>1580.9893703090747</v>
      </c>
      <c r="AN155" s="26">
        <f t="shared" si="17"/>
        <v>9.7902438262535332E-3</v>
      </c>
    </row>
    <row r="156" spans="2:40" ht="15" x14ac:dyDescent="0.25">
      <c r="C156" s="70">
        <v>19</v>
      </c>
      <c r="D156" s="82">
        <v>153</v>
      </c>
      <c r="E156" s="191">
        <v>1.5116434969902277</v>
      </c>
      <c r="F156" s="191">
        <v>-999</v>
      </c>
      <c r="G156" s="191">
        <v>1.931665040636388</v>
      </c>
      <c r="H156" s="191">
        <v>0.9897796903095516</v>
      </c>
      <c r="I156">
        <v>1.5809893703090747</v>
      </c>
      <c r="J156" s="191">
        <v>9.7902438262535332E-3</v>
      </c>
      <c r="L156" s="251">
        <f>VESSELS!L159*VARCOSTS!$O$6</f>
        <v>1.4988800000000002</v>
      </c>
      <c r="N156"/>
      <c r="O156" s="22"/>
      <c r="P156" s="14"/>
      <c r="Q156" s="104"/>
      <c r="U156" s="22"/>
      <c r="V156" s="254">
        <v>19</v>
      </c>
      <c r="W156" s="14">
        <v>152</v>
      </c>
      <c r="X156" s="191">
        <v>3.0326259276202943</v>
      </c>
      <c r="Y156" s="244">
        <v>0</v>
      </c>
      <c r="AB156" s="191">
        <v>1.5116434969902277</v>
      </c>
      <c r="AC156" s="191">
        <v>-999</v>
      </c>
      <c r="AD156" s="191">
        <v>1.931665040636388</v>
      </c>
      <c r="AE156" s="191">
        <v>0.9897796903095516</v>
      </c>
      <c r="AF156">
        <v>1.5809893703090747</v>
      </c>
      <c r="AG156" s="191">
        <v>9.7902438262535332E-3</v>
      </c>
      <c r="AI156" s="26">
        <f t="shared" si="12"/>
        <v>1511.6434969902277</v>
      </c>
      <c r="AJ156" s="26">
        <f t="shared" si="13"/>
        <v>-999</v>
      </c>
      <c r="AK156" s="26">
        <f t="shared" si="14"/>
        <v>1931.6650406363881</v>
      </c>
      <c r="AL156" s="26">
        <f t="shared" si="15"/>
        <v>989.7796903095516</v>
      </c>
      <c r="AM156" s="26">
        <f t="shared" si="16"/>
        <v>1580.9893703090747</v>
      </c>
      <c r="AN156" s="26">
        <f t="shared" si="17"/>
        <v>9.7902438262535332E-3</v>
      </c>
    </row>
    <row r="157" spans="2:40" ht="15" x14ac:dyDescent="0.25">
      <c r="C157" s="70">
        <v>19</v>
      </c>
      <c r="D157" s="82">
        <v>154</v>
      </c>
      <c r="E157" s="94">
        <v>1.5116434969902277</v>
      </c>
      <c r="F157" s="94">
        <v>-999</v>
      </c>
      <c r="G157" s="94">
        <v>1.931665040636388</v>
      </c>
      <c r="H157" s="94">
        <v>0.9897796903095516</v>
      </c>
      <c r="I157">
        <v>1.5809893703090747</v>
      </c>
      <c r="J157" s="94">
        <v>9.7902438262535332E-3</v>
      </c>
      <c r="L157" s="251">
        <f>VESSELS!L160*VARCOSTS!$O$6</f>
        <v>1.4988800000000002</v>
      </c>
      <c r="N157" t="s">
        <v>390</v>
      </c>
      <c r="O157" s="22">
        <v>19</v>
      </c>
      <c r="P157" s="14" t="s">
        <v>270</v>
      </c>
      <c r="Q157" s="104">
        <v>154</v>
      </c>
      <c r="U157" s="22"/>
      <c r="V157" s="254">
        <v>19</v>
      </c>
      <c r="W157" s="14">
        <v>153</v>
      </c>
      <c r="X157" s="191">
        <v>3.0326259276202943</v>
      </c>
      <c r="Y157" s="244">
        <v>0</v>
      </c>
      <c r="AB157" s="191">
        <v>1.5116434969902277</v>
      </c>
      <c r="AC157" s="191">
        <v>-999</v>
      </c>
      <c r="AD157" s="191">
        <v>1.931665040636388</v>
      </c>
      <c r="AE157" s="191">
        <v>0.9897796903095516</v>
      </c>
      <c r="AF157">
        <v>1.5809893703090747</v>
      </c>
      <c r="AG157" s="191">
        <v>9.7902438262535332E-3</v>
      </c>
      <c r="AI157" s="26">
        <f t="shared" si="12"/>
        <v>1511.6434969902277</v>
      </c>
      <c r="AJ157" s="26">
        <f t="shared" si="13"/>
        <v>-999</v>
      </c>
      <c r="AK157" s="26">
        <f t="shared" si="14"/>
        <v>1931.6650406363881</v>
      </c>
      <c r="AL157" s="26">
        <f t="shared" si="15"/>
        <v>989.7796903095516</v>
      </c>
      <c r="AM157" s="26">
        <f t="shared" si="16"/>
        <v>1580.9893703090747</v>
      </c>
      <c r="AN157" s="26">
        <f t="shared" si="17"/>
        <v>9.7902438262535332E-3</v>
      </c>
    </row>
    <row r="158" spans="2:40" ht="15" x14ac:dyDescent="0.25">
      <c r="B158" s="1"/>
      <c r="C158" s="70">
        <v>19</v>
      </c>
      <c r="D158" s="82">
        <v>155</v>
      </c>
      <c r="E158" s="94">
        <v>1.5116434969902277</v>
      </c>
      <c r="F158" s="94">
        <v>-999</v>
      </c>
      <c r="G158" s="94">
        <v>1.931665040636388</v>
      </c>
      <c r="H158" s="94">
        <v>0.9897796903095516</v>
      </c>
      <c r="I158">
        <v>1.5809893703090747</v>
      </c>
      <c r="J158" s="94">
        <v>9.7902438262535332E-3</v>
      </c>
      <c r="L158" s="251">
        <f>VESSELS!L161*VARCOSTS!$O$6</f>
        <v>1.4988800000000002</v>
      </c>
      <c r="N158" t="s">
        <v>389</v>
      </c>
      <c r="O158" s="22">
        <v>19</v>
      </c>
      <c r="P158" s="14" t="s">
        <v>270</v>
      </c>
      <c r="Q158" s="104">
        <v>155</v>
      </c>
      <c r="U158" s="22"/>
      <c r="V158" s="254">
        <v>19</v>
      </c>
      <c r="W158" s="14">
        <v>154</v>
      </c>
      <c r="X158" s="94">
        <v>3.0326259276202943</v>
      </c>
      <c r="Y158" s="244">
        <v>0</v>
      </c>
      <c r="AB158" s="94">
        <v>1.5116434969902277</v>
      </c>
      <c r="AC158" s="94">
        <v>-999</v>
      </c>
      <c r="AD158" s="94">
        <v>1.931665040636388</v>
      </c>
      <c r="AE158" s="94">
        <v>0.9897796903095516</v>
      </c>
      <c r="AF158">
        <v>1.5809893703090747</v>
      </c>
      <c r="AG158" s="94">
        <v>9.7902438262535332E-3</v>
      </c>
      <c r="AI158" s="26">
        <f t="shared" si="12"/>
        <v>1511.6434969902277</v>
      </c>
      <c r="AJ158" s="26">
        <f t="shared" si="13"/>
        <v>-999</v>
      </c>
      <c r="AK158" s="26">
        <f t="shared" si="14"/>
        <v>1931.6650406363881</v>
      </c>
      <c r="AL158" s="26">
        <f t="shared" si="15"/>
        <v>989.7796903095516</v>
      </c>
      <c r="AM158" s="26">
        <f t="shared" si="16"/>
        <v>1580.9893703090747</v>
      </c>
      <c r="AN158" s="26">
        <f t="shared" si="17"/>
        <v>9.7902438262535332E-3</v>
      </c>
    </row>
    <row r="159" spans="2:40" ht="15" x14ac:dyDescent="0.25">
      <c r="B159" s="253"/>
      <c r="C159" s="70">
        <v>20</v>
      </c>
      <c r="D159" s="82">
        <v>156</v>
      </c>
      <c r="E159" s="191">
        <v>21.530449755526671</v>
      </c>
      <c r="F159" s="191">
        <v>-999</v>
      </c>
      <c r="G159" s="191">
        <v>23.368181804552371</v>
      </c>
      <c r="H159" s="191">
        <v>1.0614468113196853</v>
      </c>
      <c r="I159">
        <v>10.673994966853622</v>
      </c>
      <c r="J159" s="191">
        <v>4.1426422619401444E-2</v>
      </c>
      <c r="L159" s="251">
        <f>VESSELS!L162*VARCOSTS!$O$6</f>
        <v>1.4988800000000002</v>
      </c>
      <c r="U159" s="22"/>
      <c r="V159" s="254">
        <v>19</v>
      </c>
      <c r="W159" s="14">
        <v>155</v>
      </c>
      <c r="X159" s="94">
        <v>3.0326259276202943</v>
      </c>
      <c r="Y159" s="244">
        <v>0</v>
      </c>
      <c r="AB159" s="94">
        <v>1.5116434969902277</v>
      </c>
      <c r="AC159" s="94">
        <v>-999</v>
      </c>
      <c r="AD159" s="94">
        <v>1.931665040636388</v>
      </c>
      <c r="AE159" s="94">
        <v>0.9897796903095516</v>
      </c>
      <c r="AF159">
        <v>1.5809893703090747</v>
      </c>
      <c r="AG159" s="94">
        <v>9.7902438262535332E-3</v>
      </c>
      <c r="AI159" s="26">
        <f t="shared" si="12"/>
        <v>1511.6434969902277</v>
      </c>
      <c r="AJ159" s="26">
        <f t="shared" si="13"/>
        <v>-999</v>
      </c>
      <c r="AK159" s="26">
        <f t="shared" si="14"/>
        <v>1931.6650406363881</v>
      </c>
      <c r="AL159" s="26">
        <f t="shared" si="15"/>
        <v>989.7796903095516</v>
      </c>
      <c r="AM159" s="26">
        <f t="shared" si="16"/>
        <v>1580.9893703090747</v>
      </c>
      <c r="AN159" s="26">
        <f t="shared" si="17"/>
        <v>9.7902438262535332E-3</v>
      </c>
    </row>
    <row r="160" spans="2:40" ht="15" x14ac:dyDescent="0.25">
      <c r="B160" s="253"/>
      <c r="C160" s="70">
        <v>20</v>
      </c>
      <c r="D160" s="82">
        <v>157</v>
      </c>
      <c r="E160" s="191">
        <v>21.530449755526671</v>
      </c>
      <c r="F160" s="191">
        <v>-999</v>
      </c>
      <c r="G160" s="191">
        <v>23.368181804552371</v>
      </c>
      <c r="H160" s="191">
        <v>1.0614468113196853</v>
      </c>
      <c r="I160">
        <v>10.673994966853622</v>
      </c>
      <c r="J160" s="191">
        <v>4.1426422619401444E-2</v>
      </c>
      <c r="L160" s="251">
        <f>VESSELS!L163*VARCOSTS!$O$6</f>
        <v>1.4988800000000002</v>
      </c>
      <c r="U160" s="22"/>
      <c r="V160" s="254">
        <v>20</v>
      </c>
      <c r="W160" s="14">
        <v>156</v>
      </c>
      <c r="X160" s="191">
        <v>12.832248670585791</v>
      </c>
      <c r="Y160" s="244">
        <v>10.673994966853622</v>
      </c>
      <c r="AB160" s="191">
        <v>21.530449755526671</v>
      </c>
      <c r="AC160" s="191">
        <v>-999</v>
      </c>
      <c r="AD160" s="191">
        <v>23.368181804552371</v>
      </c>
      <c r="AE160" s="191">
        <v>1.0614468113196853</v>
      </c>
      <c r="AF160">
        <v>10.673994966853622</v>
      </c>
      <c r="AG160" s="191">
        <v>4.1426422619401444E-2</v>
      </c>
      <c r="AI160" s="26">
        <f t="shared" si="12"/>
        <v>21530.449755526672</v>
      </c>
      <c r="AJ160" s="26">
        <f t="shared" si="13"/>
        <v>-999</v>
      </c>
      <c r="AK160" s="26">
        <f t="shared" si="14"/>
        <v>23368.181804552372</v>
      </c>
      <c r="AL160" s="26">
        <f t="shared" si="15"/>
        <v>1061.4468113196854</v>
      </c>
      <c r="AM160" s="26">
        <f t="shared" si="16"/>
        <v>10673.994966853621</v>
      </c>
      <c r="AN160" s="26">
        <f t="shared" si="17"/>
        <v>4.1426422619401444E-2</v>
      </c>
    </row>
    <row r="161" spans="2:40" ht="15" x14ac:dyDescent="0.25">
      <c r="B161" s="253"/>
      <c r="C161" s="70">
        <v>20</v>
      </c>
      <c r="D161" s="82">
        <v>158</v>
      </c>
      <c r="E161" s="191">
        <v>21.530449755526671</v>
      </c>
      <c r="F161" s="191">
        <v>-999</v>
      </c>
      <c r="G161" s="191">
        <v>23.368181804552371</v>
      </c>
      <c r="H161" s="191">
        <v>1.0614468113196853</v>
      </c>
      <c r="I161">
        <v>10.673994966853622</v>
      </c>
      <c r="J161" s="191">
        <v>4.1426422619401444E-2</v>
      </c>
      <c r="L161" s="251">
        <f>VESSELS!L164*VARCOSTS!$O$6</f>
        <v>1.4988800000000002</v>
      </c>
      <c r="U161" s="22"/>
      <c r="V161" s="254">
        <v>20</v>
      </c>
      <c r="W161" s="14">
        <v>157</v>
      </c>
      <c r="X161" s="191">
        <v>12.832248670585791</v>
      </c>
      <c r="Y161" s="244">
        <v>10.673994966853622</v>
      </c>
      <c r="AB161" s="191">
        <v>21.530449755526671</v>
      </c>
      <c r="AC161" s="191">
        <v>-999</v>
      </c>
      <c r="AD161" s="191">
        <v>23.368181804552371</v>
      </c>
      <c r="AE161" s="191">
        <v>1.0614468113196853</v>
      </c>
      <c r="AF161">
        <v>10.673994966853622</v>
      </c>
      <c r="AG161" s="191">
        <v>4.1426422619401444E-2</v>
      </c>
      <c r="AI161" s="26">
        <f t="shared" si="12"/>
        <v>21530.449755526672</v>
      </c>
      <c r="AJ161" s="26">
        <f t="shared" si="13"/>
        <v>-999</v>
      </c>
      <c r="AK161" s="26">
        <f t="shared" si="14"/>
        <v>23368.181804552372</v>
      </c>
      <c r="AL161" s="26">
        <f t="shared" si="15"/>
        <v>1061.4468113196854</v>
      </c>
      <c r="AM161" s="26">
        <f t="shared" si="16"/>
        <v>10673.994966853621</v>
      </c>
      <c r="AN161" s="26">
        <f t="shared" si="17"/>
        <v>4.1426422619401444E-2</v>
      </c>
    </row>
    <row r="162" spans="2:40" ht="15" x14ac:dyDescent="0.25">
      <c r="B162" s="253"/>
      <c r="C162" s="70">
        <v>20</v>
      </c>
      <c r="D162" s="82">
        <v>159</v>
      </c>
      <c r="E162" s="191">
        <v>21.530449755526671</v>
      </c>
      <c r="F162" s="191">
        <v>-999</v>
      </c>
      <c r="G162" s="191">
        <v>23.368181804552371</v>
      </c>
      <c r="H162" s="191">
        <v>1.0614468113196853</v>
      </c>
      <c r="I162">
        <v>10.673994966853622</v>
      </c>
      <c r="J162" s="191">
        <v>4.1426422619401444E-2</v>
      </c>
      <c r="L162" s="251">
        <f>VESSELS!L165*VARCOSTS!$O$6</f>
        <v>1.4988800000000002</v>
      </c>
      <c r="U162" s="22"/>
      <c r="V162" s="254">
        <v>20</v>
      </c>
      <c r="W162" s="14">
        <v>158</v>
      </c>
      <c r="X162" s="191">
        <v>12.832248670585791</v>
      </c>
      <c r="Y162" s="244">
        <v>10.673994966853622</v>
      </c>
      <c r="AB162" s="191">
        <v>21.530449755526671</v>
      </c>
      <c r="AC162" s="191">
        <v>-999</v>
      </c>
      <c r="AD162" s="191">
        <v>23.368181804552371</v>
      </c>
      <c r="AE162" s="191">
        <v>1.0614468113196853</v>
      </c>
      <c r="AF162">
        <v>10.673994966853622</v>
      </c>
      <c r="AG162" s="191">
        <v>4.1426422619401444E-2</v>
      </c>
      <c r="AI162" s="26">
        <f t="shared" si="12"/>
        <v>21530.449755526672</v>
      </c>
      <c r="AJ162" s="26">
        <f t="shared" si="13"/>
        <v>-999</v>
      </c>
      <c r="AK162" s="26">
        <f t="shared" si="14"/>
        <v>23368.181804552372</v>
      </c>
      <c r="AL162" s="26">
        <f t="shared" si="15"/>
        <v>1061.4468113196854</v>
      </c>
      <c r="AM162" s="26">
        <f t="shared" si="16"/>
        <v>10673.994966853621</v>
      </c>
      <c r="AN162" s="26">
        <f t="shared" si="17"/>
        <v>4.1426422619401444E-2</v>
      </c>
    </row>
    <row r="163" spans="2:40" ht="15" x14ac:dyDescent="0.25">
      <c r="B163" s="253"/>
      <c r="C163" s="70">
        <v>21</v>
      </c>
      <c r="D163" s="82">
        <v>160</v>
      </c>
      <c r="E163" s="191">
        <v>21.530449755526671</v>
      </c>
      <c r="F163" s="191">
        <v>-999</v>
      </c>
      <c r="G163" s="191">
        <v>23.368181804552371</v>
      </c>
      <c r="H163" s="191">
        <v>1.0614468113196853</v>
      </c>
      <c r="I163">
        <v>10.673994966853622</v>
      </c>
      <c r="J163" s="191">
        <v>4.1426422619401444E-2</v>
      </c>
      <c r="L163" s="251">
        <f>VESSELS!L166*VARCOSTS!$O$6</f>
        <v>1.4988800000000002</v>
      </c>
      <c r="U163" s="22"/>
      <c r="V163" s="254">
        <v>20</v>
      </c>
      <c r="W163" s="14">
        <v>159</v>
      </c>
      <c r="X163" s="191">
        <v>12.832248670585791</v>
      </c>
      <c r="Y163" s="244">
        <v>10.673994966853622</v>
      </c>
      <c r="AB163" s="191">
        <v>21.530449755526671</v>
      </c>
      <c r="AC163" s="191">
        <v>-999</v>
      </c>
      <c r="AD163" s="191">
        <v>23.368181804552371</v>
      </c>
      <c r="AE163" s="191">
        <v>1.0614468113196853</v>
      </c>
      <c r="AF163">
        <v>10.673994966853622</v>
      </c>
      <c r="AG163" s="191">
        <v>4.1426422619401444E-2</v>
      </c>
      <c r="AI163" s="26">
        <f t="shared" si="12"/>
        <v>21530.449755526672</v>
      </c>
      <c r="AJ163" s="26">
        <f t="shared" si="13"/>
        <v>-999</v>
      </c>
      <c r="AK163" s="26">
        <f t="shared" si="14"/>
        <v>23368.181804552372</v>
      </c>
      <c r="AL163" s="26">
        <f t="shared" si="15"/>
        <v>1061.4468113196854</v>
      </c>
      <c r="AM163" s="26">
        <f t="shared" si="16"/>
        <v>10673.994966853621</v>
      </c>
      <c r="AN163" s="26">
        <f t="shared" si="17"/>
        <v>4.1426422619401444E-2</v>
      </c>
    </row>
    <row r="164" spans="2:40" ht="15" x14ac:dyDescent="0.25">
      <c r="B164" s="253"/>
      <c r="C164" s="70">
        <v>21</v>
      </c>
      <c r="D164" s="82">
        <v>161</v>
      </c>
      <c r="E164" s="191">
        <v>21.530449755526671</v>
      </c>
      <c r="F164" s="191">
        <v>-999</v>
      </c>
      <c r="G164" s="191">
        <v>23.368181804552371</v>
      </c>
      <c r="H164" s="191">
        <v>1.0614468113196853</v>
      </c>
      <c r="I164">
        <v>10.673994966853622</v>
      </c>
      <c r="J164" s="191">
        <v>4.1426422619401444E-2</v>
      </c>
      <c r="L164" s="251">
        <f>VESSELS!L167*VARCOSTS!$O$6</f>
        <v>1.4988800000000002</v>
      </c>
      <c r="U164" s="22"/>
      <c r="V164" s="254">
        <v>21</v>
      </c>
      <c r="W164" s="14">
        <v>160</v>
      </c>
      <c r="X164" s="191">
        <v>12.832248670585791</v>
      </c>
      <c r="Y164" s="244">
        <v>10.673994966853622</v>
      </c>
      <c r="AB164" s="191">
        <v>21.530449755526671</v>
      </c>
      <c r="AC164" s="191">
        <v>-999</v>
      </c>
      <c r="AD164" s="191">
        <v>23.368181804552371</v>
      </c>
      <c r="AE164" s="191">
        <v>1.0614468113196853</v>
      </c>
      <c r="AF164">
        <v>10.673994966853622</v>
      </c>
      <c r="AG164" s="191">
        <v>4.1426422619401444E-2</v>
      </c>
      <c r="AI164" s="26">
        <f t="shared" si="12"/>
        <v>21530.449755526672</v>
      </c>
      <c r="AJ164" s="26">
        <f t="shared" si="13"/>
        <v>-999</v>
      </c>
      <c r="AK164" s="26">
        <f t="shared" si="14"/>
        <v>23368.181804552372</v>
      </c>
      <c r="AL164" s="26">
        <f t="shared" si="15"/>
        <v>1061.4468113196854</v>
      </c>
      <c r="AM164" s="26">
        <f t="shared" si="16"/>
        <v>10673.994966853621</v>
      </c>
      <c r="AN164" s="26">
        <f t="shared" si="17"/>
        <v>4.1426422619401444E-2</v>
      </c>
    </row>
    <row r="165" spans="2:40" ht="15" x14ac:dyDescent="0.25">
      <c r="B165" s="253"/>
      <c r="C165" s="70">
        <v>21</v>
      </c>
      <c r="D165" s="82">
        <v>162</v>
      </c>
      <c r="E165" s="191">
        <v>21.530449755526671</v>
      </c>
      <c r="F165" s="191">
        <v>-999</v>
      </c>
      <c r="G165" s="191">
        <v>23.368181804552371</v>
      </c>
      <c r="H165" s="191">
        <v>1.0614468113196853</v>
      </c>
      <c r="I165">
        <v>10.673994966853622</v>
      </c>
      <c r="J165" s="191">
        <v>4.1426422619401444E-2</v>
      </c>
      <c r="L165" s="251">
        <f>VESSELS!L168*VARCOSTS!$O$6</f>
        <v>1.4988800000000002</v>
      </c>
      <c r="U165" s="22"/>
      <c r="V165" s="254">
        <v>21</v>
      </c>
      <c r="W165" s="14">
        <v>161</v>
      </c>
      <c r="X165" s="191">
        <v>12.832248670585791</v>
      </c>
      <c r="Y165" s="244">
        <v>10.673994966853622</v>
      </c>
      <c r="AB165" s="191">
        <v>21.530449755526671</v>
      </c>
      <c r="AC165" s="191">
        <v>-999</v>
      </c>
      <c r="AD165" s="191">
        <v>23.368181804552371</v>
      </c>
      <c r="AE165" s="191">
        <v>1.0614468113196853</v>
      </c>
      <c r="AF165">
        <v>10.673994966853622</v>
      </c>
      <c r="AG165" s="191">
        <v>4.1426422619401444E-2</v>
      </c>
      <c r="AI165" s="26">
        <f t="shared" si="12"/>
        <v>21530.449755526672</v>
      </c>
      <c r="AJ165" s="26">
        <f t="shared" si="13"/>
        <v>-999</v>
      </c>
      <c r="AK165" s="26">
        <f t="shared" si="14"/>
        <v>23368.181804552372</v>
      </c>
      <c r="AL165" s="26">
        <f t="shared" si="15"/>
        <v>1061.4468113196854</v>
      </c>
      <c r="AM165" s="26">
        <f t="shared" si="16"/>
        <v>10673.994966853621</v>
      </c>
      <c r="AN165" s="26">
        <f t="shared" si="17"/>
        <v>4.1426422619401444E-2</v>
      </c>
    </row>
    <row r="166" spans="2:40" ht="15" x14ac:dyDescent="0.25">
      <c r="B166" s="253"/>
      <c r="C166" s="70">
        <v>21</v>
      </c>
      <c r="D166" s="82">
        <v>163</v>
      </c>
      <c r="E166" s="191">
        <v>21.530449755526671</v>
      </c>
      <c r="F166" s="191">
        <v>-999</v>
      </c>
      <c r="G166" s="191">
        <v>23.368181804552371</v>
      </c>
      <c r="H166" s="191">
        <v>1.0614468113196853</v>
      </c>
      <c r="I166">
        <v>10.673994966853622</v>
      </c>
      <c r="J166" s="191">
        <v>4.1426422619401444E-2</v>
      </c>
      <c r="L166" s="251">
        <f>VESSELS!L169*VARCOSTS!$O$6</f>
        <v>1.4988800000000002</v>
      </c>
      <c r="U166" s="22"/>
      <c r="V166" s="254">
        <v>21</v>
      </c>
      <c r="W166" s="14">
        <v>162</v>
      </c>
      <c r="X166" s="191">
        <v>12.832248670585791</v>
      </c>
      <c r="Y166" s="244">
        <v>10.673994966853622</v>
      </c>
      <c r="AB166" s="191">
        <v>21.530449755526671</v>
      </c>
      <c r="AC166" s="191">
        <v>-999</v>
      </c>
      <c r="AD166" s="191">
        <v>23.368181804552371</v>
      </c>
      <c r="AE166" s="191">
        <v>1.0614468113196853</v>
      </c>
      <c r="AF166">
        <v>10.673994966853622</v>
      </c>
      <c r="AG166" s="191">
        <v>4.1426422619401444E-2</v>
      </c>
      <c r="AI166" s="26">
        <f t="shared" si="12"/>
        <v>21530.449755526672</v>
      </c>
      <c r="AJ166" s="26">
        <f t="shared" si="13"/>
        <v>-999</v>
      </c>
      <c r="AK166" s="26">
        <f t="shared" si="14"/>
        <v>23368.181804552372</v>
      </c>
      <c r="AL166" s="26">
        <f t="shared" si="15"/>
        <v>1061.4468113196854</v>
      </c>
      <c r="AM166" s="26">
        <f t="shared" si="16"/>
        <v>10673.994966853621</v>
      </c>
      <c r="AN166" s="26">
        <f t="shared" si="17"/>
        <v>4.1426422619401444E-2</v>
      </c>
    </row>
    <row r="167" spans="2:40" ht="15" x14ac:dyDescent="0.25">
      <c r="B167" s="253"/>
      <c r="C167" s="70">
        <v>21</v>
      </c>
      <c r="D167" s="82">
        <v>164</v>
      </c>
      <c r="E167" s="191">
        <v>21.530449755526671</v>
      </c>
      <c r="F167" s="191">
        <v>-999</v>
      </c>
      <c r="G167" s="191">
        <v>23.368181804552371</v>
      </c>
      <c r="H167" s="191">
        <v>1.0614468113196853</v>
      </c>
      <c r="I167">
        <v>10.673994966853622</v>
      </c>
      <c r="J167" s="191">
        <v>4.1426422619401444E-2</v>
      </c>
      <c r="L167" s="251">
        <f>VESSELS!L170*VARCOSTS!$O$6</f>
        <v>8.5606399999999994</v>
      </c>
      <c r="U167" s="22"/>
      <c r="V167" s="254">
        <v>21</v>
      </c>
      <c r="W167" s="14">
        <v>163</v>
      </c>
      <c r="X167" s="191">
        <v>12.832248670585791</v>
      </c>
      <c r="Y167" s="244">
        <v>10.673994966853622</v>
      </c>
      <c r="AB167" s="191">
        <v>21.530449755526671</v>
      </c>
      <c r="AC167" s="191">
        <v>-999</v>
      </c>
      <c r="AD167" s="191">
        <v>23.368181804552371</v>
      </c>
      <c r="AE167" s="191">
        <v>1.0614468113196853</v>
      </c>
      <c r="AF167">
        <v>10.673994966853622</v>
      </c>
      <c r="AG167" s="191">
        <v>4.1426422619401444E-2</v>
      </c>
      <c r="AI167" s="26">
        <f t="shared" si="12"/>
        <v>21530.449755526672</v>
      </c>
      <c r="AJ167" s="26">
        <f t="shared" si="13"/>
        <v>-999</v>
      </c>
      <c r="AK167" s="26">
        <f t="shared" si="14"/>
        <v>23368.181804552372</v>
      </c>
      <c r="AL167" s="26">
        <f t="shared" si="15"/>
        <v>1061.4468113196854</v>
      </c>
      <c r="AM167" s="26">
        <f t="shared" si="16"/>
        <v>10673.994966853621</v>
      </c>
      <c r="AN167" s="26">
        <f t="shared" si="17"/>
        <v>4.1426422619401444E-2</v>
      </c>
    </row>
    <row r="168" spans="2:40" ht="15" x14ac:dyDescent="0.25">
      <c r="B168" s="253"/>
      <c r="C168" s="70">
        <v>21</v>
      </c>
      <c r="D168" s="82">
        <v>165</v>
      </c>
      <c r="E168" s="191">
        <v>21.530449755526671</v>
      </c>
      <c r="F168" s="191">
        <v>-999</v>
      </c>
      <c r="G168" s="191">
        <v>23.368181804552371</v>
      </c>
      <c r="H168" s="191">
        <v>1.0614468113196853</v>
      </c>
      <c r="I168">
        <v>10.673994966853622</v>
      </c>
      <c r="J168" s="191">
        <v>4.1426422619401444E-2</v>
      </c>
      <c r="L168" s="251">
        <f>VESSELS!L171*VARCOSTS!$O$6</f>
        <v>8.5606399999999994</v>
      </c>
      <c r="U168" s="22"/>
      <c r="V168" s="254">
        <v>21</v>
      </c>
      <c r="W168" s="14">
        <v>164</v>
      </c>
      <c r="X168" s="191">
        <v>12.832248670585791</v>
      </c>
      <c r="Y168" s="244">
        <v>10.673994966853622</v>
      </c>
      <c r="AB168" s="191">
        <v>21.530449755526671</v>
      </c>
      <c r="AC168" s="191">
        <v>-999</v>
      </c>
      <c r="AD168" s="191">
        <v>23.368181804552371</v>
      </c>
      <c r="AE168" s="191">
        <v>1.0614468113196853</v>
      </c>
      <c r="AF168">
        <v>10.673994966853622</v>
      </c>
      <c r="AG168" s="191">
        <v>4.1426422619401444E-2</v>
      </c>
      <c r="AI168" s="26">
        <f t="shared" si="12"/>
        <v>21530.449755526672</v>
      </c>
      <c r="AJ168" s="26">
        <f t="shared" si="13"/>
        <v>-999</v>
      </c>
      <c r="AK168" s="26">
        <f t="shared" si="14"/>
        <v>23368.181804552372</v>
      </c>
      <c r="AL168" s="26">
        <f t="shared" si="15"/>
        <v>1061.4468113196854</v>
      </c>
      <c r="AM168" s="26">
        <f t="shared" si="16"/>
        <v>10673.994966853621</v>
      </c>
      <c r="AN168" s="26">
        <f t="shared" si="17"/>
        <v>4.1426422619401444E-2</v>
      </c>
    </row>
    <row r="169" spans="2:40" ht="15" x14ac:dyDescent="0.25">
      <c r="B169" s="253"/>
      <c r="C169" s="70">
        <v>21</v>
      </c>
      <c r="D169" s="82">
        <v>166</v>
      </c>
      <c r="E169" s="191">
        <v>21.530449755526671</v>
      </c>
      <c r="F169" s="191">
        <v>-999</v>
      </c>
      <c r="G169" s="191">
        <v>23.368181804552371</v>
      </c>
      <c r="H169" s="191">
        <v>1.0614468113196853</v>
      </c>
      <c r="I169">
        <v>10.673994966853622</v>
      </c>
      <c r="J169" s="191">
        <v>4.1426422619401444E-2</v>
      </c>
      <c r="L169" s="251">
        <f>VESSELS!L172*VARCOSTS!$O$6</f>
        <v>8.5606399999999994</v>
      </c>
      <c r="U169" s="22"/>
      <c r="V169" s="254">
        <v>21</v>
      </c>
      <c r="W169" s="14">
        <v>165</v>
      </c>
      <c r="X169" s="191">
        <v>12.832248670585791</v>
      </c>
      <c r="Y169" s="244">
        <v>10.673994966853622</v>
      </c>
      <c r="AB169" s="191">
        <v>21.530449755526671</v>
      </c>
      <c r="AC169" s="191">
        <v>-999</v>
      </c>
      <c r="AD169" s="191">
        <v>23.368181804552371</v>
      </c>
      <c r="AE169" s="191">
        <v>1.0614468113196853</v>
      </c>
      <c r="AF169">
        <v>10.673994966853622</v>
      </c>
      <c r="AG169" s="191">
        <v>4.1426422619401444E-2</v>
      </c>
      <c r="AI169" s="26">
        <f t="shared" si="12"/>
        <v>21530.449755526672</v>
      </c>
      <c r="AJ169" s="26">
        <f t="shared" si="13"/>
        <v>-999</v>
      </c>
      <c r="AK169" s="26">
        <f t="shared" si="14"/>
        <v>23368.181804552372</v>
      </c>
      <c r="AL169" s="26">
        <f t="shared" si="15"/>
        <v>1061.4468113196854</v>
      </c>
      <c r="AM169" s="26">
        <f t="shared" si="16"/>
        <v>10673.994966853621</v>
      </c>
      <c r="AN169" s="26">
        <f t="shared" si="17"/>
        <v>4.1426422619401444E-2</v>
      </c>
    </row>
    <row r="170" spans="2:40" ht="15" x14ac:dyDescent="0.25">
      <c r="B170" s="253"/>
      <c r="C170" s="70">
        <v>21</v>
      </c>
      <c r="D170" s="82">
        <v>167</v>
      </c>
      <c r="E170" s="191">
        <v>21.530449755526671</v>
      </c>
      <c r="F170" s="191">
        <v>-999</v>
      </c>
      <c r="G170" s="191">
        <v>23.368181804552371</v>
      </c>
      <c r="H170" s="191">
        <v>1.0614468113196853</v>
      </c>
      <c r="I170">
        <v>10.673994966853622</v>
      </c>
      <c r="J170" s="191">
        <v>4.1426422619401444E-2</v>
      </c>
      <c r="L170" s="251">
        <f>VESSELS!L173*VARCOSTS!$O$6</f>
        <v>8.5606399999999994</v>
      </c>
      <c r="P170" s="27" t="s">
        <v>563</v>
      </c>
      <c r="Q170" s="42" t="s">
        <v>564</v>
      </c>
      <c r="U170" s="22"/>
      <c r="V170" s="254">
        <v>21</v>
      </c>
      <c r="W170" s="14">
        <v>166</v>
      </c>
      <c r="X170" s="191">
        <v>12.832248670585791</v>
      </c>
      <c r="Y170" s="244">
        <v>10.673994966853622</v>
      </c>
      <c r="AB170" s="191">
        <v>21.530449755526671</v>
      </c>
      <c r="AC170" s="191">
        <v>-999</v>
      </c>
      <c r="AD170" s="191">
        <v>23.368181804552371</v>
      </c>
      <c r="AE170" s="191">
        <v>1.0614468113196853</v>
      </c>
      <c r="AF170">
        <v>10.673994966853622</v>
      </c>
      <c r="AG170" s="191">
        <v>4.1426422619401444E-2</v>
      </c>
      <c r="AI170" s="26">
        <f t="shared" si="12"/>
        <v>21530.449755526672</v>
      </c>
      <c r="AJ170" s="26">
        <f t="shared" si="13"/>
        <v>-999</v>
      </c>
      <c r="AK170" s="26">
        <f t="shared" si="14"/>
        <v>23368.181804552372</v>
      </c>
      <c r="AL170" s="26">
        <f t="shared" si="15"/>
        <v>1061.4468113196854</v>
      </c>
      <c r="AM170" s="26">
        <f t="shared" si="16"/>
        <v>10673.994966853621</v>
      </c>
      <c r="AN170" s="26">
        <f t="shared" si="17"/>
        <v>4.1426422619401444E-2</v>
      </c>
    </row>
    <row r="171" spans="2:40" ht="15" x14ac:dyDescent="0.25">
      <c r="B171" s="253"/>
      <c r="C171" s="70">
        <v>21</v>
      </c>
      <c r="D171" s="82">
        <v>168</v>
      </c>
      <c r="E171" s="191">
        <v>21.530449755526671</v>
      </c>
      <c r="F171" s="191">
        <v>-999</v>
      </c>
      <c r="G171" s="191">
        <v>23.368181804552371</v>
      </c>
      <c r="H171" s="191">
        <v>1.0614468113196853</v>
      </c>
      <c r="I171">
        <v>10.673994966853622</v>
      </c>
      <c r="J171" s="191">
        <v>4.1426422619401444E-2</v>
      </c>
      <c r="L171" s="251">
        <f>VESSELS!L174*VARCOSTS!$O$6</f>
        <v>8.5606399999999994</v>
      </c>
      <c r="N171" s="70">
        <v>22</v>
      </c>
      <c r="O171" s="82">
        <v>168</v>
      </c>
      <c r="P171" s="191">
        <v>32.510750109439343</v>
      </c>
      <c r="Q171" s="191">
        <v>56.18</v>
      </c>
      <c r="U171" s="22"/>
      <c r="V171" s="254">
        <v>21</v>
      </c>
      <c r="W171" s="14">
        <v>167</v>
      </c>
      <c r="X171" s="191">
        <v>12.832248670585791</v>
      </c>
      <c r="Y171" s="244">
        <v>10.673994966853622</v>
      </c>
      <c r="AB171" s="191">
        <v>21.530449755526671</v>
      </c>
      <c r="AC171" s="191">
        <v>-999</v>
      </c>
      <c r="AD171" s="191">
        <v>23.368181804552371</v>
      </c>
      <c r="AE171" s="191">
        <v>1.0614468113196853</v>
      </c>
      <c r="AF171">
        <v>10.673994966853622</v>
      </c>
      <c r="AG171" s="191">
        <v>4.1426422619401444E-2</v>
      </c>
      <c r="AI171" s="26">
        <f t="shared" si="12"/>
        <v>21530.449755526672</v>
      </c>
      <c r="AJ171" s="26">
        <f t="shared" si="13"/>
        <v>-999</v>
      </c>
      <c r="AK171" s="26">
        <f t="shared" si="14"/>
        <v>23368.181804552372</v>
      </c>
      <c r="AL171" s="26">
        <f t="shared" si="15"/>
        <v>1061.4468113196854</v>
      </c>
      <c r="AM171" s="26">
        <f t="shared" si="16"/>
        <v>10673.994966853621</v>
      </c>
      <c r="AN171" s="26">
        <f t="shared" si="17"/>
        <v>4.1426422619401444E-2</v>
      </c>
    </row>
    <row r="172" spans="2:40" ht="15" x14ac:dyDescent="0.25">
      <c r="B172" s="253"/>
      <c r="C172" s="70">
        <v>21</v>
      </c>
      <c r="D172" s="82">
        <v>169</v>
      </c>
      <c r="E172" s="191">
        <v>21.530449755526671</v>
      </c>
      <c r="F172" s="191">
        <v>-999</v>
      </c>
      <c r="G172" s="191">
        <v>23.368181804552371</v>
      </c>
      <c r="H172" s="191">
        <v>1.0614468113196853</v>
      </c>
      <c r="I172">
        <v>10.673994966853622</v>
      </c>
      <c r="J172" s="191">
        <v>4.1426422619401444E-2</v>
      </c>
      <c r="L172" s="251">
        <f>VESSELS!L175*VARCOSTS!$O$6</f>
        <v>8.5606399999999994</v>
      </c>
      <c r="N172" s="70">
        <v>22</v>
      </c>
      <c r="O172" s="82">
        <v>169</v>
      </c>
      <c r="P172" s="191">
        <v>32.510750109439343</v>
      </c>
      <c r="Q172" s="191">
        <v>56.18</v>
      </c>
      <c r="U172" s="22"/>
      <c r="V172" s="254">
        <v>21</v>
      </c>
      <c r="W172" s="14">
        <v>168</v>
      </c>
      <c r="X172" s="191">
        <v>12.832248670585791</v>
      </c>
      <c r="Y172" s="244">
        <v>10.673994966853622</v>
      </c>
      <c r="AB172" s="191">
        <v>21.530449755526671</v>
      </c>
      <c r="AC172" s="191">
        <v>-999</v>
      </c>
      <c r="AD172" s="191">
        <v>23.368181804552371</v>
      </c>
      <c r="AE172" s="191">
        <v>1.0614468113196853</v>
      </c>
      <c r="AF172">
        <v>10.673994966853622</v>
      </c>
      <c r="AG172" s="191">
        <v>4.1426422619401444E-2</v>
      </c>
      <c r="AI172" s="26">
        <f t="shared" si="12"/>
        <v>21530.449755526672</v>
      </c>
      <c r="AJ172" s="26">
        <f t="shared" si="13"/>
        <v>-999</v>
      </c>
      <c r="AK172" s="26">
        <f t="shared" si="14"/>
        <v>23368.181804552372</v>
      </c>
      <c r="AL172" s="26">
        <f t="shared" si="15"/>
        <v>1061.4468113196854</v>
      </c>
      <c r="AM172" s="26">
        <f t="shared" si="16"/>
        <v>10673.994966853621</v>
      </c>
      <c r="AN172" s="26">
        <f t="shared" si="17"/>
        <v>4.1426422619401444E-2</v>
      </c>
    </row>
    <row r="173" spans="2:40" ht="15" x14ac:dyDescent="0.25">
      <c r="B173" s="253"/>
      <c r="C173" s="70">
        <v>21</v>
      </c>
      <c r="D173" s="82">
        <v>170</v>
      </c>
      <c r="E173" s="191">
        <v>21.530449755526671</v>
      </c>
      <c r="F173" s="191">
        <v>-999</v>
      </c>
      <c r="G173" s="191">
        <v>23.368181804552371</v>
      </c>
      <c r="H173" s="191">
        <v>1.0614468113196853</v>
      </c>
      <c r="I173">
        <v>10.673994966853622</v>
      </c>
      <c r="J173" s="191">
        <v>4.1426422619401444E-2</v>
      </c>
      <c r="L173" s="251">
        <f>VESSELS!L176*VARCOSTS!$O$6</f>
        <v>8.5606399999999994</v>
      </c>
      <c r="N173" s="70">
        <v>22</v>
      </c>
      <c r="O173" s="82">
        <v>170</v>
      </c>
      <c r="P173" s="191">
        <v>32.510750109439343</v>
      </c>
      <c r="Q173" s="191">
        <v>56.18</v>
      </c>
      <c r="U173" s="22"/>
      <c r="V173" s="254">
        <v>21</v>
      </c>
      <c r="W173" s="14">
        <v>169</v>
      </c>
      <c r="X173" s="191">
        <v>12.832248670585791</v>
      </c>
      <c r="Y173" s="244">
        <v>10.673994966853622</v>
      </c>
      <c r="AB173" s="191">
        <v>21.530449755526671</v>
      </c>
      <c r="AC173" s="191">
        <v>-999</v>
      </c>
      <c r="AD173" s="191">
        <v>23.368181804552371</v>
      </c>
      <c r="AE173" s="191">
        <v>1.0614468113196853</v>
      </c>
      <c r="AF173">
        <v>10.673994966853622</v>
      </c>
      <c r="AG173" s="191">
        <v>4.1426422619401444E-2</v>
      </c>
      <c r="AI173" s="26">
        <f t="shared" si="12"/>
        <v>21530.449755526672</v>
      </c>
      <c r="AJ173" s="26">
        <f t="shared" si="13"/>
        <v>-999</v>
      </c>
      <c r="AK173" s="26">
        <f t="shared" si="14"/>
        <v>23368.181804552372</v>
      </c>
      <c r="AL173" s="26">
        <f t="shared" si="15"/>
        <v>1061.4468113196854</v>
      </c>
      <c r="AM173" s="26">
        <f t="shared" si="16"/>
        <v>10673.994966853621</v>
      </c>
      <c r="AN173" s="26">
        <f t="shared" si="17"/>
        <v>4.1426422619401444E-2</v>
      </c>
    </row>
    <row r="174" spans="2:40" ht="15" x14ac:dyDescent="0.25">
      <c r="B174" s="253"/>
      <c r="C174" s="70">
        <v>21</v>
      </c>
      <c r="D174" s="82">
        <v>171</v>
      </c>
      <c r="E174" s="191">
        <v>21.530449755526671</v>
      </c>
      <c r="F174" s="191">
        <v>-999</v>
      </c>
      <c r="G174" s="191">
        <v>23.368181804552371</v>
      </c>
      <c r="H174" s="191">
        <v>1.0614468113196853</v>
      </c>
      <c r="I174">
        <v>10.673994966853622</v>
      </c>
      <c r="J174" s="191">
        <v>4.1426422619401444E-2</v>
      </c>
      <c r="L174" s="251">
        <f>VESSELS!L177*VARCOSTS!$O$6</f>
        <v>8.5606399999999994</v>
      </c>
      <c r="N174" s="70">
        <v>22</v>
      </c>
      <c r="O174" s="82">
        <v>171</v>
      </c>
      <c r="P174" s="191">
        <v>32.510750109439343</v>
      </c>
      <c r="Q174" s="191">
        <v>28.09</v>
      </c>
      <c r="U174" s="22"/>
      <c r="V174" s="254">
        <v>21</v>
      </c>
      <c r="W174" s="14">
        <v>170</v>
      </c>
      <c r="X174" s="191">
        <v>12.832248670585791</v>
      </c>
      <c r="Y174" s="244">
        <v>10.673994966853622</v>
      </c>
      <c r="AB174" s="191">
        <v>21.530449755526671</v>
      </c>
      <c r="AC174" s="191">
        <v>-999</v>
      </c>
      <c r="AD174" s="191">
        <v>23.368181804552371</v>
      </c>
      <c r="AE174" s="191">
        <v>1.0614468113196853</v>
      </c>
      <c r="AF174">
        <v>10.673994966853622</v>
      </c>
      <c r="AG174" s="191">
        <v>4.1426422619401444E-2</v>
      </c>
      <c r="AI174" s="26">
        <f t="shared" si="12"/>
        <v>21530.449755526672</v>
      </c>
      <c r="AJ174" s="26">
        <f t="shared" si="13"/>
        <v>-999</v>
      </c>
      <c r="AK174" s="26">
        <f t="shared" si="14"/>
        <v>23368.181804552372</v>
      </c>
      <c r="AL174" s="26">
        <f t="shared" si="15"/>
        <v>1061.4468113196854</v>
      </c>
      <c r="AM174" s="26">
        <f t="shared" si="16"/>
        <v>10673.994966853621</v>
      </c>
      <c r="AN174" s="26">
        <f t="shared" si="17"/>
        <v>4.1426422619401444E-2</v>
      </c>
    </row>
    <row r="175" spans="2:40" ht="15" x14ac:dyDescent="0.25">
      <c r="B175" s="253"/>
      <c r="C175" s="70">
        <v>21</v>
      </c>
      <c r="D175" s="82">
        <v>172</v>
      </c>
      <c r="E175" s="191">
        <v>21.530449755526671</v>
      </c>
      <c r="F175" s="191">
        <v>-999</v>
      </c>
      <c r="G175" s="191">
        <v>23.368181804552371</v>
      </c>
      <c r="H175" s="191">
        <v>1.0614468113196853</v>
      </c>
      <c r="I175">
        <v>10.673994966853622</v>
      </c>
      <c r="J175" s="191">
        <v>4.1426422619401444E-2</v>
      </c>
      <c r="L175" s="251">
        <f>VESSELS!L178*VARCOSTS!$O$6</f>
        <v>8.5606399999999994</v>
      </c>
      <c r="N175" s="70">
        <v>22</v>
      </c>
      <c r="O175" s="82">
        <v>172</v>
      </c>
      <c r="P175" s="191">
        <v>32.510750109439343</v>
      </c>
      <c r="Q175" s="191">
        <v>28.09</v>
      </c>
      <c r="U175" s="22"/>
      <c r="V175" s="254">
        <v>21</v>
      </c>
      <c r="W175" s="14">
        <v>171</v>
      </c>
      <c r="X175" s="191">
        <v>12.832248670585791</v>
      </c>
      <c r="Y175" s="244">
        <v>10.673994966853622</v>
      </c>
      <c r="AB175" s="191">
        <v>21.530449755526671</v>
      </c>
      <c r="AC175" s="191">
        <v>-999</v>
      </c>
      <c r="AD175" s="191">
        <v>23.368181804552371</v>
      </c>
      <c r="AE175" s="191">
        <v>1.0614468113196853</v>
      </c>
      <c r="AF175">
        <v>10.673994966853622</v>
      </c>
      <c r="AG175" s="191">
        <v>4.1426422619401444E-2</v>
      </c>
      <c r="AI175" s="26">
        <f t="shared" si="12"/>
        <v>21530.449755526672</v>
      </c>
      <c r="AJ175" s="26">
        <f t="shared" si="13"/>
        <v>-999</v>
      </c>
      <c r="AK175" s="26">
        <f t="shared" si="14"/>
        <v>23368.181804552372</v>
      </c>
      <c r="AL175" s="26">
        <f t="shared" si="15"/>
        <v>1061.4468113196854</v>
      </c>
      <c r="AM175" s="26">
        <f t="shared" si="16"/>
        <v>10673.994966853621</v>
      </c>
      <c r="AN175" s="26">
        <f t="shared" si="17"/>
        <v>4.1426422619401444E-2</v>
      </c>
    </row>
    <row r="176" spans="2:40" ht="15" x14ac:dyDescent="0.25">
      <c r="B176" s="253"/>
      <c r="C176" s="70">
        <v>21</v>
      </c>
      <c r="D176" s="82">
        <v>173</v>
      </c>
      <c r="E176" s="191">
        <v>21.530449755526671</v>
      </c>
      <c r="F176" s="191">
        <v>-999</v>
      </c>
      <c r="G176" s="191">
        <v>23.368181804552371</v>
      </c>
      <c r="H176" s="191">
        <v>1.0614468113196853</v>
      </c>
      <c r="I176">
        <v>10.673994966853622</v>
      </c>
      <c r="J176" s="191">
        <v>4.1426422619401444E-2</v>
      </c>
      <c r="L176" s="251">
        <f>VESSELS!L179*VARCOSTS!$O$6</f>
        <v>8.5606399999999994</v>
      </c>
      <c r="N176" s="70">
        <v>22</v>
      </c>
      <c r="O176" s="82">
        <v>173</v>
      </c>
      <c r="P176" s="191">
        <v>32.510750109439343</v>
      </c>
      <c r="Q176" s="191">
        <v>28.09</v>
      </c>
      <c r="U176" s="22"/>
      <c r="V176" s="254">
        <v>21</v>
      </c>
      <c r="W176" s="14">
        <v>172</v>
      </c>
      <c r="X176" s="191">
        <v>12.832248670585791</v>
      </c>
      <c r="Y176" s="244">
        <v>10.673994966853622</v>
      </c>
      <c r="AB176" s="191">
        <v>21.530449755526671</v>
      </c>
      <c r="AC176" s="191">
        <v>-999</v>
      </c>
      <c r="AD176" s="191">
        <v>23.368181804552371</v>
      </c>
      <c r="AE176" s="191">
        <v>1.0614468113196853</v>
      </c>
      <c r="AF176">
        <v>10.673994966853622</v>
      </c>
      <c r="AG176" s="191">
        <v>4.1426422619401444E-2</v>
      </c>
      <c r="AI176" s="26">
        <f t="shared" si="12"/>
        <v>21530.449755526672</v>
      </c>
      <c r="AJ176" s="26">
        <f t="shared" si="13"/>
        <v>-999</v>
      </c>
      <c r="AK176" s="26">
        <f t="shared" si="14"/>
        <v>23368.181804552372</v>
      </c>
      <c r="AL176" s="26">
        <f t="shared" si="15"/>
        <v>1061.4468113196854</v>
      </c>
      <c r="AM176" s="26">
        <f t="shared" si="16"/>
        <v>10673.994966853621</v>
      </c>
      <c r="AN176" s="26">
        <f t="shared" si="17"/>
        <v>4.1426422619401444E-2</v>
      </c>
    </row>
    <row r="177" spans="2:40" ht="15" x14ac:dyDescent="0.25">
      <c r="B177" s="253"/>
      <c r="C177" s="70">
        <v>21</v>
      </c>
      <c r="D177" s="82">
        <v>174</v>
      </c>
      <c r="E177" s="191">
        <v>21.530449755526671</v>
      </c>
      <c r="F177" s="191">
        <v>-999</v>
      </c>
      <c r="G177" s="191">
        <v>23.368181804552371</v>
      </c>
      <c r="H177" s="191">
        <v>1.0614468113196853</v>
      </c>
      <c r="I177">
        <v>10.673994966853622</v>
      </c>
      <c r="J177" s="191">
        <v>4.1426422619401444E-2</v>
      </c>
      <c r="L177" s="251">
        <f>VESSELS!L180*VARCOSTS!$O$6</f>
        <v>8.5606399999999994</v>
      </c>
      <c r="N177" s="70">
        <v>22</v>
      </c>
      <c r="O177" s="82">
        <v>174</v>
      </c>
      <c r="P177" s="191">
        <v>32.510750109439343</v>
      </c>
      <c r="Q177" s="191">
        <v>28.09</v>
      </c>
      <c r="U177" s="22"/>
      <c r="V177" s="254">
        <v>21</v>
      </c>
      <c r="W177" s="14">
        <v>173</v>
      </c>
      <c r="X177" s="191">
        <v>12.832248670585791</v>
      </c>
      <c r="Y177" s="244">
        <v>10.673994966853622</v>
      </c>
      <c r="AB177" s="191">
        <v>21.530449755526671</v>
      </c>
      <c r="AC177" s="191">
        <v>-999</v>
      </c>
      <c r="AD177" s="191">
        <v>23.368181804552371</v>
      </c>
      <c r="AE177" s="191">
        <v>1.0614468113196853</v>
      </c>
      <c r="AF177">
        <v>10.673994966853622</v>
      </c>
      <c r="AG177" s="191">
        <v>4.1426422619401444E-2</v>
      </c>
      <c r="AI177" s="26">
        <f t="shared" si="12"/>
        <v>21530.449755526672</v>
      </c>
      <c r="AJ177" s="26">
        <f t="shared" si="13"/>
        <v>-999</v>
      </c>
      <c r="AK177" s="26">
        <f t="shared" si="14"/>
        <v>23368.181804552372</v>
      </c>
      <c r="AL177" s="26">
        <f t="shared" si="15"/>
        <v>1061.4468113196854</v>
      </c>
      <c r="AM177" s="26">
        <f t="shared" si="16"/>
        <v>10673.994966853621</v>
      </c>
      <c r="AN177" s="26">
        <f t="shared" si="17"/>
        <v>4.1426422619401444E-2</v>
      </c>
    </row>
    <row r="178" spans="2:40" ht="15" x14ac:dyDescent="0.25">
      <c r="B178" s="253"/>
      <c r="C178" s="70">
        <v>21</v>
      </c>
      <c r="D178" s="82">
        <v>175</v>
      </c>
      <c r="E178" s="191">
        <v>21.530449755526671</v>
      </c>
      <c r="F178" s="191">
        <v>-999</v>
      </c>
      <c r="G178" s="191">
        <v>23.368181804552371</v>
      </c>
      <c r="H178" s="191">
        <v>1.0614468113196853</v>
      </c>
      <c r="I178">
        <v>10.673994966853622</v>
      </c>
      <c r="J178" s="191">
        <v>4.1426422619401444E-2</v>
      </c>
      <c r="L178" s="251">
        <f>VESSELS!L181*VARCOSTS!$O$6</f>
        <v>8.5606399999999994</v>
      </c>
      <c r="N178" s="70">
        <v>22</v>
      </c>
      <c r="O178" s="82">
        <v>175</v>
      </c>
      <c r="P178" s="191">
        <v>32.510750109439343</v>
      </c>
      <c r="Q178" s="191">
        <v>28.09</v>
      </c>
      <c r="U178" s="22"/>
      <c r="V178" s="254">
        <v>21</v>
      </c>
      <c r="W178" s="14">
        <v>174</v>
      </c>
      <c r="X178" s="191">
        <v>12.832248670585791</v>
      </c>
      <c r="Y178" s="244">
        <v>10.673994966853622</v>
      </c>
      <c r="AB178" s="191">
        <v>21.530449755526671</v>
      </c>
      <c r="AC178" s="191">
        <v>-999</v>
      </c>
      <c r="AD178" s="191">
        <v>23.368181804552371</v>
      </c>
      <c r="AE178" s="191">
        <v>1.0614468113196853</v>
      </c>
      <c r="AF178">
        <v>10.673994966853622</v>
      </c>
      <c r="AG178" s="191">
        <v>4.1426422619401444E-2</v>
      </c>
      <c r="AI178" s="26">
        <f t="shared" si="12"/>
        <v>21530.449755526672</v>
      </c>
      <c r="AJ178" s="26">
        <f t="shared" si="13"/>
        <v>-999</v>
      </c>
      <c r="AK178" s="26">
        <f t="shared" si="14"/>
        <v>23368.181804552372</v>
      </c>
      <c r="AL178" s="26">
        <f t="shared" si="15"/>
        <v>1061.4468113196854</v>
      </c>
      <c r="AM178" s="26">
        <f t="shared" si="16"/>
        <v>10673.994966853621</v>
      </c>
      <c r="AN178" s="26">
        <f t="shared" si="17"/>
        <v>4.1426422619401444E-2</v>
      </c>
    </row>
    <row r="179" spans="2:40" ht="15" x14ac:dyDescent="0.25">
      <c r="B179" s="253"/>
      <c r="C179" s="70">
        <v>21</v>
      </c>
      <c r="D179" s="82">
        <v>176</v>
      </c>
      <c r="E179" s="191">
        <v>21.530449755526671</v>
      </c>
      <c r="F179" s="191">
        <v>-999</v>
      </c>
      <c r="G179" s="191">
        <v>23.368181804552371</v>
      </c>
      <c r="H179" s="191">
        <v>1.0614468113196853</v>
      </c>
      <c r="I179">
        <v>10.673994966853622</v>
      </c>
      <c r="J179" s="191">
        <v>4.1426422619401444E-2</v>
      </c>
      <c r="L179" s="251">
        <f>VESSELS!L182*VARCOSTS!$O$6</f>
        <v>8.5606399999999994</v>
      </c>
      <c r="N179" s="70">
        <v>22</v>
      </c>
      <c r="O179" s="82">
        <v>176</v>
      </c>
      <c r="P179" s="191">
        <v>32.510750109439343</v>
      </c>
      <c r="Q179" s="191">
        <v>28.09</v>
      </c>
      <c r="U179" s="22"/>
      <c r="V179" s="254">
        <v>21</v>
      </c>
      <c r="W179" s="14">
        <v>175</v>
      </c>
      <c r="X179" s="191">
        <v>12.832248670585791</v>
      </c>
      <c r="Y179" s="244">
        <v>10.673994966853622</v>
      </c>
      <c r="AB179" s="191">
        <v>21.530449755526671</v>
      </c>
      <c r="AC179" s="191">
        <v>-999</v>
      </c>
      <c r="AD179" s="191">
        <v>23.368181804552371</v>
      </c>
      <c r="AE179" s="191">
        <v>1.0614468113196853</v>
      </c>
      <c r="AF179">
        <v>10.673994966853622</v>
      </c>
      <c r="AG179" s="191">
        <v>4.1426422619401444E-2</v>
      </c>
      <c r="AI179" s="26">
        <f t="shared" si="12"/>
        <v>21530.449755526672</v>
      </c>
      <c r="AJ179" s="26">
        <f t="shared" si="13"/>
        <v>-999</v>
      </c>
      <c r="AK179" s="26">
        <f t="shared" si="14"/>
        <v>23368.181804552372</v>
      </c>
      <c r="AL179" s="26">
        <f t="shared" si="15"/>
        <v>1061.4468113196854</v>
      </c>
      <c r="AM179" s="26">
        <f t="shared" si="16"/>
        <v>10673.994966853621</v>
      </c>
      <c r="AN179" s="26">
        <f t="shared" si="17"/>
        <v>4.1426422619401444E-2</v>
      </c>
    </row>
    <row r="180" spans="2:40" ht="15" x14ac:dyDescent="0.25">
      <c r="B180" s="253"/>
      <c r="C180" s="70">
        <v>21</v>
      </c>
      <c r="D180" s="82">
        <v>177</v>
      </c>
      <c r="E180" s="191">
        <v>21.530449755526671</v>
      </c>
      <c r="F180" s="191">
        <v>-999</v>
      </c>
      <c r="G180" s="191">
        <v>23.368181804552371</v>
      </c>
      <c r="H180" s="191">
        <v>1.0614468113196853</v>
      </c>
      <c r="I180">
        <v>10.673994966853622</v>
      </c>
      <c r="J180" s="191">
        <v>4.1426422619401444E-2</v>
      </c>
      <c r="L180" s="251">
        <f>VESSELS!L183*VARCOSTS!$O$6</f>
        <v>8.5606399999999994</v>
      </c>
      <c r="U180" s="22"/>
      <c r="V180" s="254">
        <v>21</v>
      </c>
      <c r="W180" s="14">
        <v>176</v>
      </c>
      <c r="X180" s="191">
        <v>12.832248670585791</v>
      </c>
      <c r="Y180" s="244">
        <v>10.673994966853622</v>
      </c>
      <c r="AB180" s="191">
        <v>21.530449755526671</v>
      </c>
      <c r="AC180" s="191">
        <v>-999</v>
      </c>
      <c r="AD180" s="191">
        <v>23.368181804552371</v>
      </c>
      <c r="AE180" s="191">
        <v>1.0614468113196853</v>
      </c>
      <c r="AF180">
        <v>10.673994966853622</v>
      </c>
      <c r="AG180" s="191">
        <v>4.1426422619401444E-2</v>
      </c>
      <c r="AI180" s="26">
        <f t="shared" si="12"/>
        <v>21530.449755526672</v>
      </c>
      <c r="AJ180" s="26">
        <f t="shared" si="13"/>
        <v>-999</v>
      </c>
      <c r="AK180" s="26">
        <f t="shared" si="14"/>
        <v>23368.181804552372</v>
      </c>
      <c r="AL180" s="26">
        <f t="shared" si="15"/>
        <v>1061.4468113196854</v>
      </c>
      <c r="AM180" s="26">
        <f t="shared" si="16"/>
        <v>10673.994966853621</v>
      </c>
      <c r="AN180" s="26">
        <f t="shared" si="17"/>
        <v>4.1426422619401444E-2</v>
      </c>
    </row>
    <row r="181" spans="2:40" ht="15" x14ac:dyDescent="0.25">
      <c r="B181" s="253"/>
      <c r="C181" s="70">
        <v>21</v>
      </c>
      <c r="D181" s="82">
        <v>178</v>
      </c>
      <c r="E181" s="191">
        <v>21.530449755526671</v>
      </c>
      <c r="F181" s="191">
        <v>-999</v>
      </c>
      <c r="G181" s="191">
        <v>23.368181804552371</v>
      </c>
      <c r="H181" s="191">
        <v>1.0614468113196853</v>
      </c>
      <c r="I181">
        <v>10.673994966853622</v>
      </c>
      <c r="J181" s="191">
        <v>4.1426422619401444E-2</v>
      </c>
      <c r="L181" s="251">
        <f>VESSELS!L184*VARCOSTS!$O$6</f>
        <v>8.5606399999999994</v>
      </c>
      <c r="V181" s="254">
        <v>21</v>
      </c>
      <c r="W181" s="14">
        <v>177</v>
      </c>
      <c r="X181" s="191">
        <v>12.832248670585791</v>
      </c>
      <c r="Y181" s="244">
        <v>10.673994966853622</v>
      </c>
      <c r="AB181" s="191">
        <v>21.530449755526671</v>
      </c>
      <c r="AC181" s="191">
        <v>-999</v>
      </c>
      <c r="AD181" s="191">
        <v>23.368181804552371</v>
      </c>
      <c r="AE181" s="191">
        <v>1.0614468113196853</v>
      </c>
      <c r="AF181">
        <v>10.673994966853622</v>
      </c>
      <c r="AG181" s="191">
        <v>4.1426422619401444E-2</v>
      </c>
      <c r="AI181" s="26">
        <f t="shared" si="12"/>
        <v>21530.449755526672</v>
      </c>
      <c r="AJ181" s="26">
        <f t="shared" si="13"/>
        <v>-999</v>
      </c>
      <c r="AK181" s="26">
        <f t="shared" si="14"/>
        <v>23368.181804552372</v>
      </c>
      <c r="AL181" s="26">
        <f t="shared" si="15"/>
        <v>1061.4468113196854</v>
      </c>
      <c r="AM181" s="26">
        <f t="shared" si="16"/>
        <v>10673.994966853621</v>
      </c>
      <c r="AN181" s="26">
        <f t="shared" si="17"/>
        <v>4.1426422619401444E-2</v>
      </c>
    </row>
    <row r="182" spans="2:40" ht="15" x14ac:dyDescent="0.25">
      <c r="B182" s="253"/>
      <c r="C182" s="70">
        <v>21</v>
      </c>
      <c r="D182" s="82">
        <v>179</v>
      </c>
      <c r="E182" s="191">
        <v>21.530449755526671</v>
      </c>
      <c r="F182" s="191">
        <v>-999</v>
      </c>
      <c r="G182" s="191">
        <v>23.368181804552371</v>
      </c>
      <c r="H182" s="191">
        <v>1.0614468113196853</v>
      </c>
      <c r="I182">
        <v>10.673994966853622</v>
      </c>
      <c r="J182" s="191">
        <v>4.1426422619401444E-2</v>
      </c>
      <c r="L182" s="251">
        <f>VESSELS!L185*VARCOSTS!$O$6</f>
        <v>8.5606399999999994</v>
      </c>
      <c r="V182" s="254">
        <v>21</v>
      </c>
      <c r="W182" s="14">
        <v>178</v>
      </c>
      <c r="X182" s="191">
        <v>12.832248670585791</v>
      </c>
      <c r="Y182" s="244">
        <v>10.673994966853622</v>
      </c>
      <c r="AB182" s="191">
        <v>21.530449755526671</v>
      </c>
      <c r="AC182" s="191">
        <v>-999</v>
      </c>
      <c r="AD182" s="191">
        <v>23.368181804552371</v>
      </c>
      <c r="AE182" s="191">
        <v>1.0614468113196853</v>
      </c>
      <c r="AF182">
        <v>10.673994966853622</v>
      </c>
      <c r="AG182" s="191">
        <v>4.1426422619401444E-2</v>
      </c>
      <c r="AI182" s="26">
        <f t="shared" si="12"/>
        <v>21530.449755526672</v>
      </c>
      <c r="AJ182" s="26">
        <f t="shared" si="13"/>
        <v>-999</v>
      </c>
      <c r="AK182" s="26">
        <f t="shared" si="14"/>
        <v>23368.181804552372</v>
      </c>
      <c r="AL182" s="26">
        <f t="shared" si="15"/>
        <v>1061.4468113196854</v>
      </c>
      <c r="AM182" s="26">
        <f t="shared" si="16"/>
        <v>10673.994966853621</v>
      </c>
      <c r="AN182" s="26">
        <f t="shared" si="17"/>
        <v>4.1426422619401444E-2</v>
      </c>
    </row>
    <row r="183" spans="2:40" ht="15" x14ac:dyDescent="0.25">
      <c r="B183" s="253"/>
      <c r="C183" s="70">
        <v>21</v>
      </c>
      <c r="D183" s="82">
        <v>180</v>
      </c>
      <c r="E183" s="191">
        <v>21.530449755526671</v>
      </c>
      <c r="F183" s="191">
        <v>-999</v>
      </c>
      <c r="G183" s="191">
        <v>23.368181804552371</v>
      </c>
      <c r="H183" s="191">
        <v>1.0614468113196853</v>
      </c>
      <c r="I183">
        <v>10.673994966853622</v>
      </c>
      <c r="J183" s="191">
        <v>4.1426422619401444E-2</v>
      </c>
      <c r="L183" s="251">
        <f>VESSELS!L186*VARCOSTS!$O$6</f>
        <v>8.5606399999999994</v>
      </c>
      <c r="V183" s="254">
        <v>21</v>
      </c>
      <c r="W183" s="14">
        <v>179</v>
      </c>
      <c r="X183" s="191">
        <v>12.832248670585791</v>
      </c>
      <c r="Y183" s="244">
        <v>10.673994966853622</v>
      </c>
      <c r="AB183" s="191">
        <v>21.530449755526671</v>
      </c>
      <c r="AC183" s="191">
        <v>-999</v>
      </c>
      <c r="AD183" s="191">
        <v>23.368181804552371</v>
      </c>
      <c r="AE183" s="191">
        <v>1.0614468113196853</v>
      </c>
      <c r="AF183">
        <v>10.673994966853622</v>
      </c>
      <c r="AG183" s="191">
        <v>4.1426422619401444E-2</v>
      </c>
      <c r="AI183" s="26">
        <f t="shared" si="12"/>
        <v>21530.449755526672</v>
      </c>
      <c r="AJ183" s="26">
        <f t="shared" si="13"/>
        <v>-999</v>
      </c>
      <c r="AK183" s="26">
        <f t="shared" si="14"/>
        <v>23368.181804552372</v>
      </c>
      <c r="AL183" s="26">
        <f t="shared" si="15"/>
        <v>1061.4468113196854</v>
      </c>
      <c r="AM183" s="26">
        <f t="shared" si="16"/>
        <v>10673.994966853621</v>
      </c>
      <c r="AN183" s="26">
        <f t="shared" si="17"/>
        <v>4.1426422619401444E-2</v>
      </c>
    </row>
    <row r="184" spans="2:40" ht="15" x14ac:dyDescent="0.25">
      <c r="B184" s="253"/>
      <c r="C184" s="70">
        <v>21</v>
      </c>
      <c r="D184" s="82">
        <v>181</v>
      </c>
      <c r="E184" s="191">
        <v>21.530449755526671</v>
      </c>
      <c r="F184" s="191">
        <v>-999</v>
      </c>
      <c r="G184" s="191">
        <v>23.368181804552371</v>
      </c>
      <c r="H184" s="191">
        <v>1.0614468113196853</v>
      </c>
      <c r="I184">
        <v>10.673994966853622</v>
      </c>
      <c r="J184" s="191">
        <v>4.1426422619401444E-2</v>
      </c>
      <c r="L184" s="251">
        <f>VESSELS!L187*VARCOSTS!$O$6</f>
        <v>8.5606399999999994</v>
      </c>
      <c r="M184" s="77"/>
      <c r="N184" s="77"/>
      <c r="O184" s="77"/>
      <c r="V184" s="254">
        <v>21</v>
      </c>
      <c r="W184" s="14">
        <v>180</v>
      </c>
      <c r="X184" s="191">
        <v>12.832248670585791</v>
      </c>
      <c r="Y184" s="244">
        <v>10.673994966853622</v>
      </c>
      <c r="AB184" s="191">
        <v>21.530449755526671</v>
      </c>
      <c r="AC184" s="191">
        <v>-999</v>
      </c>
      <c r="AD184" s="191">
        <v>23.368181804552371</v>
      </c>
      <c r="AE184" s="191">
        <v>1.0614468113196853</v>
      </c>
      <c r="AF184">
        <v>10.673994966853622</v>
      </c>
      <c r="AG184" s="191">
        <v>4.1426422619401444E-2</v>
      </c>
      <c r="AI184" s="26">
        <f t="shared" si="12"/>
        <v>21530.449755526672</v>
      </c>
      <c r="AJ184" s="26">
        <f t="shared" si="13"/>
        <v>-999</v>
      </c>
      <c r="AK184" s="26">
        <f t="shared" si="14"/>
        <v>23368.181804552372</v>
      </c>
      <c r="AL184" s="26">
        <f t="shared" si="15"/>
        <v>1061.4468113196854</v>
      </c>
      <c r="AM184" s="26">
        <f t="shared" si="16"/>
        <v>10673.994966853621</v>
      </c>
      <c r="AN184" s="26">
        <f t="shared" si="17"/>
        <v>4.1426422619401444E-2</v>
      </c>
    </row>
    <row r="185" spans="2:40" ht="15" x14ac:dyDescent="0.25">
      <c r="B185" s="253"/>
      <c r="C185" s="70">
        <v>21</v>
      </c>
      <c r="D185" s="82">
        <v>182</v>
      </c>
      <c r="E185" s="191">
        <v>21.530449755526671</v>
      </c>
      <c r="F185" s="191">
        <v>-999</v>
      </c>
      <c r="G185" s="191">
        <v>23.368181804552371</v>
      </c>
      <c r="H185" s="191">
        <v>1.0614468113196853</v>
      </c>
      <c r="I185">
        <v>10.673994966853622</v>
      </c>
      <c r="J185" s="191">
        <v>4.1426422619401444E-2</v>
      </c>
      <c r="L185" s="251">
        <f>VESSELS!L188*VARCOSTS!$O$6</f>
        <v>8.5606399999999994</v>
      </c>
      <c r="M185" s="77"/>
      <c r="N185" s="77"/>
      <c r="O185" s="77"/>
      <c r="V185" s="254">
        <v>21</v>
      </c>
      <c r="W185" s="14">
        <v>181</v>
      </c>
      <c r="X185" s="191">
        <v>12.832248670585791</v>
      </c>
      <c r="Y185" s="244">
        <v>10.673994966853622</v>
      </c>
      <c r="AB185" s="191">
        <v>21.530449755526671</v>
      </c>
      <c r="AC185" s="191">
        <v>-999</v>
      </c>
      <c r="AD185" s="191">
        <v>23.368181804552371</v>
      </c>
      <c r="AE185" s="191">
        <v>1.0614468113196853</v>
      </c>
      <c r="AF185">
        <v>10.673994966853622</v>
      </c>
      <c r="AG185" s="191">
        <v>4.1426422619401444E-2</v>
      </c>
      <c r="AI185" s="26">
        <f t="shared" ref="AI185:AI217" si="18">AB185*1000</f>
        <v>21530.449755526672</v>
      </c>
      <c r="AJ185" s="26">
        <f t="shared" ref="AJ185:AJ217" si="19">AC185</f>
        <v>-999</v>
      </c>
      <c r="AK185" s="26">
        <f t="shared" ref="AK185:AK217" si="20">AD185*1000</f>
        <v>23368.181804552372</v>
      </c>
      <c r="AL185" s="26">
        <f t="shared" ref="AL185:AL217" si="21">AE185*1000</f>
        <v>1061.4468113196854</v>
      </c>
      <c r="AM185" s="26">
        <f t="shared" ref="AM185:AM217" si="22">AF185*1000</f>
        <v>10673.994966853621</v>
      </c>
      <c r="AN185" s="26">
        <f t="shared" ref="AN185:AN217" si="23">AG185</f>
        <v>4.1426422619401444E-2</v>
      </c>
    </row>
    <row r="186" spans="2:40" ht="15" x14ac:dyDescent="0.25">
      <c r="B186" s="253"/>
      <c r="C186" s="70">
        <v>22</v>
      </c>
      <c r="D186" s="82">
        <v>183</v>
      </c>
      <c r="E186" s="191">
        <v>32.510750109439343</v>
      </c>
      <c r="F186" s="191">
        <v>-999</v>
      </c>
      <c r="G186" s="191">
        <v>28.588068870775693</v>
      </c>
      <c r="H186" s="191">
        <v>4.188518930853645</v>
      </c>
      <c r="I186">
        <v>11.170875844528354</v>
      </c>
      <c r="J186" s="191">
        <v>4.148871262965223E-2</v>
      </c>
      <c r="L186" s="251">
        <f>VESSELS!L189*VARCOSTS!$O$6</f>
        <v>8.5606399999999994</v>
      </c>
      <c r="M186" s="77"/>
      <c r="N186" s="77"/>
      <c r="O186" s="77"/>
      <c r="V186" s="254">
        <v>21</v>
      </c>
      <c r="W186" s="14">
        <v>182</v>
      </c>
      <c r="X186" s="191">
        <v>12.832248670585791</v>
      </c>
      <c r="Y186" s="244">
        <v>10.673994966853622</v>
      </c>
      <c r="AB186" s="191">
        <v>21.530449755526671</v>
      </c>
      <c r="AC186" s="191">
        <v>-999</v>
      </c>
      <c r="AD186" s="191">
        <v>23.368181804552371</v>
      </c>
      <c r="AE186" s="191">
        <v>1.0614468113196853</v>
      </c>
      <c r="AF186">
        <v>10.673994966853622</v>
      </c>
      <c r="AG186" s="191">
        <v>4.1426422619401444E-2</v>
      </c>
      <c r="AI186" s="26">
        <f t="shared" si="18"/>
        <v>21530.449755526672</v>
      </c>
      <c r="AJ186" s="26">
        <f t="shared" si="19"/>
        <v>-999</v>
      </c>
      <c r="AK186" s="26">
        <f t="shared" si="20"/>
        <v>23368.181804552372</v>
      </c>
      <c r="AL186" s="26">
        <f t="shared" si="21"/>
        <v>1061.4468113196854</v>
      </c>
      <c r="AM186" s="26">
        <f t="shared" si="22"/>
        <v>10673.994966853621</v>
      </c>
      <c r="AN186" s="26">
        <f t="shared" si="23"/>
        <v>4.1426422619401444E-2</v>
      </c>
    </row>
    <row r="187" spans="2:40" ht="15" x14ac:dyDescent="0.25">
      <c r="B187" s="253"/>
      <c r="C187" s="70">
        <v>22</v>
      </c>
      <c r="D187" s="82">
        <v>184</v>
      </c>
      <c r="E187" s="191">
        <v>32.510750109439343</v>
      </c>
      <c r="F187" s="191">
        <v>-999</v>
      </c>
      <c r="G187" s="191">
        <v>28.588068870775693</v>
      </c>
      <c r="H187" s="191">
        <v>4.188518930853645</v>
      </c>
      <c r="I187">
        <v>11.170875844528354</v>
      </c>
      <c r="J187" s="191">
        <v>4.148871262965223E-2</v>
      </c>
      <c r="L187" s="251">
        <f>VESSELS!L190*VARCOSTS!$O$6</f>
        <v>8.5606399999999994</v>
      </c>
      <c r="M187" s="77"/>
      <c r="N187" s="77"/>
      <c r="O187" s="77"/>
      <c r="V187" s="254">
        <v>22</v>
      </c>
      <c r="W187" s="14">
        <v>183</v>
      </c>
      <c r="X187" s="191">
        <v>12.851543624161074</v>
      </c>
      <c r="Y187" s="244">
        <v>11.170875844528354</v>
      </c>
      <c r="AB187" s="191">
        <v>32.510750109439343</v>
      </c>
      <c r="AC187" s="191">
        <v>-999</v>
      </c>
      <c r="AD187" s="191">
        <v>28.588068870775693</v>
      </c>
      <c r="AE187" s="191">
        <v>4.188518930853645</v>
      </c>
      <c r="AF187">
        <v>11.170875844528354</v>
      </c>
      <c r="AG187" s="191">
        <v>4.148871262965223E-2</v>
      </c>
      <c r="AI187" s="26">
        <f t="shared" si="18"/>
        <v>32510.750109439341</v>
      </c>
      <c r="AJ187" s="26">
        <f t="shared" si="19"/>
        <v>-999</v>
      </c>
      <c r="AK187" s="26">
        <f t="shared" si="20"/>
        <v>28588.068870775693</v>
      </c>
      <c r="AL187" s="26">
        <f t="shared" si="21"/>
        <v>4188.5189308536446</v>
      </c>
      <c r="AM187" s="26">
        <f t="shared" si="22"/>
        <v>11170.875844528353</v>
      </c>
      <c r="AN187" s="26">
        <f t="shared" si="23"/>
        <v>4.148871262965223E-2</v>
      </c>
    </row>
    <row r="188" spans="2:40" ht="15" x14ac:dyDescent="0.25">
      <c r="B188" s="253"/>
      <c r="C188" s="70">
        <v>22</v>
      </c>
      <c r="D188" s="82">
        <v>185</v>
      </c>
      <c r="E188" s="191">
        <v>32.510750109439343</v>
      </c>
      <c r="F188" s="191">
        <v>-999</v>
      </c>
      <c r="G188" s="191">
        <v>28.588068870775693</v>
      </c>
      <c r="H188" s="191">
        <v>4.188518930853645</v>
      </c>
      <c r="I188">
        <v>11.170875844528354</v>
      </c>
      <c r="J188" s="191">
        <v>4.148871262965223E-2</v>
      </c>
      <c r="L188" s="251">
        <f>VESSELS!L191*VARCOSTS!$O$6</f>
        <v>8.5606399999999994</v>
      </c>
      <c r="M188" s="77"/>
      <c r="N188" s="77"/>
      <c r="O188" s="77"/>
      <c r="V188" s="254">
        <v>22</v>
      </c>
      <c r="W188" s="14">
        <v>184</v>
      </c>
      <c r="X188" s="191">
        <v>12.851543624161074</v>
      </c>
      <c r="Y188" s="244">
        <v>11.170875844528354</v>
      </c>
      <c r="AB188" s="191">
        <v>32.510750109439343</v>
      </c>
      <c r="AC188" s="191">
        <v>-999</v>
      </c>
      <c r="AD188" s="191">
        <v>28.588068870775693</v>
      </c>
      <c r="AE188" s="191">
        <v>4.188518930853645</v>
      </c>
      <c r="AF188">
        <v>11.170875844528354</v>
      </c>
      <c r="AG188" s="191">
        <v>4.148871262965223E-2</v>
      </c>
      <c r="AI188" s="26">
        <f t="shared" si="18"/>
        <v>32510.750109439341</v>
      </c>
      <c r="AJ188" s="26">
        <f t="shared" si="19"/>
        <v>-999</v>
      </c>
      <c r="AK188" s="26">
        <f t="shared" si="20"/>
        <v>28588.068870775693</v>
      </c>
      <c r="AL188" s="26">
        <f t="shared" si="21"/>
        <v>4188.5189308536446</v>
      </c>
      <c r="AM188" s="26">
        <f t="shared" si="22"/>
        <v>11170.875844528353</v>
      </c>
      <c r="AN188" s="26">
        <f t="shared" si="23"/>
        <v>4.148871262965223E-2</v>
      </c>
    </row>
    <row r="189" spans="2:40" ht="15" x14ac:dyDescent="0.25">
      <c r="B189" s="253"/>
      <c r="C189" s="70">
        <v>22</v>
      </c>
      <c r="D189" s="82">
        <v>186</v>
      </c>
      <c r="E189" s="191">
        <v>32.510750109439343</v>
      </c>
      <c r="F189" s="191">
        <v>-999</v>
      </c>
      <c r="G189" s="191">
        <v>28.588068870775693</v>
      </c>
      <c r="H189" s="191">
        <v>4.188518930853645</v>
      </c>
      <c r="I189">
        <v>11.170875844528354</v>
      </c>
      <c r="J189" s="191">
        <v>4.148871262965223E-2</v>
      </c>
      <c r="L189" s="251">
        <f>VESSELS!L192*VARCOSTS!$O$6</f>
        <v>8.5606399999999994</v>
      </c>
      <c r="M189" s="77"/>
      <c r="N189" s="77"/>
      <c r="O189" s="77"/>
      <c r="V189" s="254">
        <v>22</v>
      </c>
      <c r="W189" s="14">
        <v>185</v>
      </c>
      <c r="X189" s="191">
        <v>12.851543624161074</v>
      </c>
      <c r="Y189" s="244">
        <v>11.170875844528354</v>
      </c>
      <c r="AB189" s="191">
        <v>32.510750109439343</v>
      </c>
      <c r="AC189" s="191">
        <v>-999</v>
      </c>
      <c r="AD189" s="191">
        <v>28.588068870775693</v>
      </c>
      <c r="AE189" s="191">
        <v>4.188518930853645</v>
      </c>
      <c r="AF189">
        <v>11.170875844528354</v>
      </c>
      <c r="AG189" s="191">
        <v>4.148871262965223E-2</v>
      </c>
      <c r="AI189" s="26">
        <f t="shared" si="18"/>
        <v>32510.750109439341</v>
      </c>
      <c r="AJ189" s="26">
        <f t="shared" si="19"/>
        <v>-999</v>
      </c>
      <c r="AK189" s="26">
        <f t="shared" si="20"/>
        <v>28588.068870775693</v>
      </c>
      <c r="AL189" s="26">
        <f t="shared" si="21"/>
        <v>4188.5189308536446</v>
      </c>
      <c r="AM189" s="26">
        <f t="shared" si="22"/>
        <v>11170.875844528353</v>
      </c>
      <c r="AN189" s="26">
        <f t="shared" si="23"/>
        <v>4.148871262965223E-2</v>
      </c>
    </row>
    <row r="190" spans="2:40" ht="15" x14ac:dyDescent="0.25">
      <c r="B190" s="253"/>
      <c r="C190" s="70">
        <v>22</v>
      </c>
      <c r="D190" s="82">
        <v>187</v>
      </c>
      <c r="E190" s="191">
        <v>32.510750109439343</v>
      </c>
      <c r="F190" s="191">
        <v>-999</v>
      </c>
      <c r="G190" s="191">
        <v>28.588068870775693</v>
      </c>
      <c r="H190" s="191">
        <v>4.188518930853645</v>
      </c>
      <c r="I190">
        <v>11.170875844528354</v>
      </c>
      <c r="J190" s="191">
        <v>4.148871262965223E-2</v>
      </c>
      <c r="L190" s="251">
        <f>VESSELS!L193*VARCOSTS!$O$6</f>
        <v>8.5606399999999994</v>
      </c>
      <c r="M190" s="77"/>
      <c r="N190" s="77"/>
      <c r="O190" s="77"/>
      <c r="V190" s="254">
        <v>22</v>
      </c>
      <c r="W190" s="14">
        <v>186</v>
      </c>
      <c r="X190" s="191">
        <v>12.851543624161074</v>
      </c>
      <c r="Y190" s="244">
        <v>11.170875844528354</v>
      </c>
      <c r="AB190" s="191">
        <v>32.510750109439343</v>
      </c>
      <c r="AC190" s="191">
        <v>-999</v>
      </c>
      <c r="AD190" s="191">
        <v>28.588068870775693</v>
      </c>
      <c r="AE190" s="191">
        <v>4.188518930853645</v>
      </c>
      <c r="AF190">
        <v>11.170875844528354</v>
      </c>
      <c r="AG190" s="191">
        <v>4.148871262965223E-2</v>
      </c>
      <c r="AI190" s="26">
        <f t="shared" si="18"/>
        <v>32510.750109439341</v>
      </c>
      <c r="AJ190" s="26">
        <f t="shared" si="19"/>
        <v>-999</v>
      </c>
      <c r="AK190" s="26">
        <f t="shared" si="20"/>
        <v>28588.068870775693</v>
      </c>
      <c r="AL190" s="26">
        <f t="shared" si="21"/>
        <v>4188.5189308536446</v>
      </c>
      <c r="AM190" s="26">
        <f t="shared" si="22"/>
        <v>11170.875844528353</v>
      </c>
      <c r="AN190" s="26">
        <f t="shared" si="23"/>
        <v>4.148871262965223E-2</v>
      </c>
    </row>
    <row r="191" spans="2:40" ht="15" x14ac:dyDescent="0.25">
      <c r="B191" s="253"/>
      <c r="C191" s="70">
        <v>22</v>
      </c>
      <c r="D191" s="82">
        <v>188</v>
      </c>
      <c r="E191" s="191">
        <v>32.510750109439343</v>
      </c>
      <c r="F191" s="191">
        <v>-999</v>
      </c>
      <c r="G191" s="191">
        <v>28.588068870775693</v>
      </c>
      <c r="H191" s="191">
        <v>4.188518930853645</v>
      </c>
      <c r="I191">
        <v>11.170875844528354</v>
      </c>
      <c r="J191" s="191">
        <v>4.148871262965223E-2</v>
      </c>
      <c r="L191" s="251">
        <f>VESSELS!L194*VARCOSTS!$O$6</f>
        <v>8.5606399999999994</v>
      </c>
      <c r="M191" s="77"/>
      <c r="N191" s="77"/>
      <c r="O191" s="77"/>
      <c r="V191" s="254">
        <v>22</v>
      </c>
      <c r="W191" s="14">
        <v>187</v>
      </c>
      <c r="X191" s="191">
        <v>12.851543624161074</v>
      </c>
      <c r="Y191" s="244">
        <v>11.170875844528354</v>
      </c>
      <c r="AB191" s="191">
        <v>32.510750109439343</v>
      </c>
      <c r="AC191" s="191">
        <v>-999</v>
      </c>
      <c r="AD191" s="191">
        <v>28.588068870775693</v>
      </c>
      <c r="AE191" s="191">
        <v>4.188518930853645</v>
      </c>
      <c r="AF191">
        <v>11.170875844528354</v>
      </c>
      <c r="AG191" s="191">
        <v>4.148871262965223E-2</v>
      </c>
      <c r="AI191" s="26">
        <f t="shared" si="18"/>
        <v>32510.750109439341</v>
      </c>
      <c r="AJ191" s="26">
        <f t="shared" si="19"/>
        <v>-999</v>
      </c>
      <c r="AK191" s="26">
        <f t="shared" si="20"/>
        <v>28588.068870775693</v>
      </c>
      <c r="AL191" s="26">
        <f t="shared" si="21"/>
        <v>4188.5189308536446</v>
      </c>
      <c r="AM191" s="26">
        <f t="shared" si="22"/>
        <v>11170.875844528353</v>
      </c>
      <c r="AN191" s="26">
        <f t="shared" si="23"/>
        <v>4.148871262965223E-2</v>
      </c>
    </row>
    <row r="192" spans="2:40" ht="15" x14ac:dyDescent="0.25">
      <c r="B192" s="253"/>
      <c r="C192" s="70">
        <v>22</v>
      </c>
      <c r="D192" s="82">
        <v>189</v>
      </c>
      <c r="E192" s="191">
        <v>32.510750109439343</v>
      </c>
      <c r="F192" s="191">
        <v>-999</v>
      </c>
      <c r="G192" s="191">
        <v>28.588068870775693</v>
      </c>
      <c r="H192" s="191">
        <v>4.188518930853645</v>
      </c>
      <c r="I192">
        <v>11.170875844528354</v>
      </c>
      <c r="J192" s="191">
        <v>4.148871262965223E-2</v>
      </c>
      <c r="L192" s="251">
        <f>VESSELS!L195*VARCOSTS!$O$6</f>
        <v>8.5606399999999994</v>
      </c>
      <c r="V192" s="254">
        <v>22</v>
      </c>
      <c r="W192" s="14">
        <v>188</v>
      </c>
      <c r="X192" s="191">
        <v>12.851543624161074</v>
      </c>
      <c r="Y192" s="244">
        <v>11.170875844528354</v>
      </c>
      <c r="AB192" s="191">
        <v>32.510750109439343</v>
      </c>
      <c r="AC192" s="191">
        <v>-999</v>
      </c>
      <c r="AD192" s="191">
        <v>28.588068870775693</v>
      </c>
      <c r="AE192" s="191">
        <v>4.188518930853645</v>
      </c>
      <c r="AF192">
        <v>11.170875844528354</v>
      </c>
      <c r="AG192" s="191">
        <v>4.148871262965223E-2</v>
      </c>
      <c r="AI192" s="26">
        <f t="shared" si="18"/>
        <v>32510.750109439341</v>
      </c>
      <c r="AJ192" s="26">
        <f t="shared" si="19"/>
        <v>-999</v>
      </c>
      <c r="AK192" s="26">
        <f t="shared" si="20"/>
        <v>28588.068870775693</v>
      </c>
      <c r="AL192" s="26">
        <f t="shared" si="21"/>
        <v>4188.5189308536446</v>
      </c>
      <c r="AM192" s="26">
        <f t="shared" si="22"/>
        <v>11170.875844528353</v>
      </c>
      <c r="AN192" s="26">
        <f t="shared" si="23"/>
        <v>4.148871262965223E-2</v>
      </c>
    </row>
    <row r="193" spans="2:40" ht="15" x14ac:dyDescent="0.25">
      <c r="B193" s="253"/>
      <c r="C193" s="70">
        <v>22</v>
      </c>
      <c r="D193" s="82">
        <v>190</v>
      </c>
      <c r="E193" s="191">
        <v>32.510750109439343</v>
      </c>
      <c r="F193" s="191">
        <v>-999</v>
      </c>
      <c r="G193" s="191">
        <v>28.588068870775693</v>
      </c>
      <c r="H193" s="191">
        <v>4.188518930853645</v>
      </c>
      <c r="I193">
        <v>11.170875844528354</v>
      </c>
      <c r="J193" s="191">
        <v>4.148871262965223E-2</v>
      </c>
      <c r="L193" s="251">
        <f>VESSELS!L196*VARCOSTS!$O$6</f>
        <v>12.108799999999999</v>
      </c>
      <c r="V193" s="254">
        <v>22</v>
      </c>
      <c r="W193" s="14">
        <v>189</v>
      </c>
      <c r="X193" s="191">
        <v>12.851543624161074</v>
      </c>
      <c r="Y193" s="244">
        <v>11.170875844528354</v>
      </c>
      <c r="AB193" s="191">
        <v>32.510750109439343</v>
      </c>
      <c r="AC193" s="191">
        <v>-999</v>
      </c>
      <c r="AD193" s="191">
        <v>28.588068870775693</v>
      </c>
      <c r="AE193" s="191">
        <v>4.188518930853645</v>
      </c>
      <c r="AF193">
        <v>11.170875844528354</v>
      </c>
      <c r="AG193" s="191">
        <v>4.148871262965223E-2</v>
      </c>
      <c r="AI193" s="26">
        <f t="shared" si="18"/>
        <v>32510.750109439341</v>
      </c>
      <c r="AJ193" s="26">
        <f t="shared" si="19"/>
        <v>-999</v>
      </c>
      <c r="AK193" s="26">
        <f t="shared" si="20"/>
        <v>28588.068870775693</v>
      </c>
      <c r="AL193" s="26">
        <f t="shared" si="21"/>
        <v>4188.5189308536446</v>
      </c>
      <c r="AM193" s="26">
        <f t="shared" si="22"/>
        <v>11170.875844528353</v>
      </c>
      <c r="AN193" s="26">
        <f t="shared" si="23"/>
        <v>4.148871262965223E-2</v>
      </c>
    </row>
    <row r="194" spans="2:40" ht="15" x14ac:dyDescent="0.25">
      <c r="B194" s="253"/>
      <c r="C194" s="70">
        <v>22</v>
      </c>
      <c r="D194" s="82">
        <v>191</v>
      </c>
      <c r="E194" s="191">
        <v>32.510750109439343</v>
      </c>
      <c r="F194" s="191">
        <v>-999</v>
      </c>
      <c r="G194" s="191">
        <v>28.588068870775693</v>
      </c>
      <c r="H194" s="191">
        <v>4.188518930853645</v>
      </c>
      <c r="I194">
        <v>11.170875844528354</v>
      </c>
      <c r="J194" s="191">
        <v>4.148871262965223E-2</v>
      </c>
      <c r="L194" s="251">
        <f>VESSELS!L197*VARCOSTS!$O$6</f>
        <v>12.108799999999999</v>
      </c>
      <c r="V194" s="254">
        <v>22</v>
      </c>
      <c r="W194" s="14">
        <v>190</v>
      </c>
      <c r="X194" s="191">
        <v>12.851543624161074</v>
      </c>
      <c r="Y194" s="244">
        <v>11.170875844528354</v>
      </c>
      <c r="AB194" s="191">
        <v>32.510750109439343</v>
      </c>
      <c r="AC194" s="191">
        <v>-999</v>
      </c>
      <c r="AD194" s="191">
        <v>28.588068870775693</v>
      </c>
      <c r="AE194" s="191">
        <v>4.188518930853645</v>
      </c>
      <c r="AF194">
        <v>11.170875844528354</v>
      </c>
      <c r="AG194" s="191">
        <v>4.148871262965223E-2</v>
      </c>
      <c r="AI194" s="26">
        <f t="shared" si="18"/>
        <v>32510.750109439341</v>
      </c>
      <c r="AJ194" s="26">
        <f t="shared" si="19"/>
        <v>-999</v>
      </c>
      <c r="AK194" s="26">
        <f t="shared" si="20"/>
        <v>28588.068870775693</v>
      </c>
      <c r="AL194" s="26">
        <f t="shared" si="21"/>
        <v>4188.5189308536446</v>
      </c>
      <c r="AM194" s="26">
        <f t="shared" si="22"/>
        <v>11170.875844528353</v>
      </c>
      <c r="AN194" s="26">
        <f t="shared" si="23"/>
        <v>4.148871262965223E-2</v>
      </c>
    </row>
    <row r="195" spans="2:40" ht="15" x14ac:dyDescent="0.25">
      <c r="B195" s="253"/>
      <c r="C195" s="70">
        <v>22</v>
      </c>
      <c r="D195" s="82">
        <v>192</v>
      </c>
      <c r="E195" s="191">
        <v>32.510750109439343</v>
      </c>
      <c r="F195" s="191">
        <v>-999</v>
      </c>
      <c r="G195" s="191">
        <v>28.588068870775693</v>
      </c>
      <c r="H195" s="191">
        <v>4.188518930853645</v>
      </c>
      <c r="I195">
        <v>11.170875844528354</v>
      </c>
      <c r="J195" s="191">
        <v>4.148871262965223E-2</v>
      </c>
      <c r="L195" s="251">
        <f>VESSELS!L198*VARCOSTS!$O$6</f>
        <v>12.108799999999999</v>
      </c>
      <c r="V195" s="254">
        <v>22</v>
      </c>
      <c r="W195" s="14">
        <v>191</v>
      </c>
      <c r="X195" s="191">
        <v>12.851543624161074</v>
      </c>
      <c r="Y195" s="244">
        <v>11.170875844528354</v>
      </c>
      <c r="AB195" s="191">
        <v>32.510750109439343</v>
      </c>
      <c r="AC195" s="191">
        <v>-999</v>
      </c>
      <c r="AD195" s="191">
        <v>28.588068870775693</v>
      </c>
      <c r="AE195" s="191">
        <v>4.188518930853645</v>
      </c>
      <c r="AF195">
        <v>11.170875844528354</v>
      </c>
      <c r="AG195" s="191">
        <v>4.148871262965223E-2</v>
      </c>
      <c r="AI195" s="26">
        <f t="shared" si="18"/>
        <v>32510.750109439341</v>
      </c>
      <c r="AJ195" s="26">
        <f t="shared" si="19"/>
        <v>-999</v>
      </c>
      <c r="AK195" s="26">
        <f t="shared" si="20"/>
        <v>28588.068870775693</v>
      </c>
      <c r="AL195" s="26">
        <f t="shared" si="21"/>
        <v>4188.5189308536446</v>
      </c>
      <c r="AM195" s="26">
        <f t="shared" si="22"/>
        <v>11170.875844528353</v>
      </c>
      <c r="AN195" s="26">
        <f t="shared" si="23"/>
        <v>4.148871262965223E-2</v>
      </c>
    </row>
    <row r="196" spans="2:40" ht="15" x14ac:dyDescent="0.25">
      <c r="B196" s="253"/>
      <c r="C196" s="70">
        <v>22</v>
      </c>
      <c r="D196" s="82">
        <v>193</v>
      </c>
      <c r="E196" s="191">
        <v>32.510750109439343</v>
      </c>
      <c r="F196" s="191">
        <v>-999</v>
      </c>
      <c r="G196" s="191">
        <v>28.588068870775693</v>
      </c>
      <c r="H196" s="191">
        <v>4.188518930853645</v>
      </c>
      <c r="I196">
        <v>11.170875844528354</v>
      </c>
      <c r="J196" s="191">
        <v>4.148871262965223E-2</v>
      </c>
      <c r="L196" s="251">
        <f>VESSELS!L199*VARCOSTS!$O$6</f>
        <v>12.108799999999999</v>
      </c>
      <c r="V196" s="254">
        <v>22</v>
      </c>
      <c r="W196" s="14">
        <v>192</v>
      </c>
      <c r="X196" s="191">
        <v>12.851543624161099</v>
      </c>
      <c r="Y196" s="244">
        <v>11.1708758445284</v>
      </c>
      <c r="AB196" s="191">
        <v>32.510750109439343</v>
      </c>
      <c r="AC196" s="191">
        <v>-999</v>
      </c>
      <c r="AD196" s="191">
        <v>28.588068870775693</v>
      </c>
      <c r="AE196" s="191">
        <v>4.188518930853645</v>
      </c>
      <c r="AF196">
        <v>11.170875844528354</v>
      </c>
      <c r="AG196" s="191">
        <v>4.148871262965223E-2</v>
      </c>
      <c r="AI196" s="26">
        <f t="shared" si="18"/>
        <v>32510.750109439341</v>
      </c>
      <c r="AJ196" s="26">
        <f t="shared" si="19"/>
        <v>-999</v>
      </c>
      <c r="AK196" s="26">
        <f t="shared" si="20"/>
        <v>28588.068870775693</v>
      </c>
      <c r="AL196" s="26">
        <f t="shared" si="21"/>
        <v>4188.5189308536446</v>
      </c>
      <c r="AM196" s="26">
        <f t="shared" si="22"/>
        <v>11170.875844528353</v>
      </c>
      <c r="AN196" s="26">
        <f t="shared" si="23"/>
        <v>4.148871262965223E-2</v>
      </c>
    </row>
    <row r="197" spans="2:40" ht="15" x14ac:dyDescent="0.25">
      <c r="B197" s="253"/>
      <c r="C197" s="70">
        <v>22</v>
      </c>
      <c r="D197" s="82">
        <v>194</v>
      </c>
      <c r="E197" s="191">
        <v>32.510750109439343</v>
      </c>
      <c r="F197" s="191">
        <v>-999</v>
      </c>
      <c r="G197" s="191">
        <v>28.588068870775693</v>
      </c>
      <c r="H197" s="191">
        <v>4.188518930853645</v>
      </c>
      <c r="I197">
        <v>11.170875844528354</v>
      </c>
      <c r="J197" s="191">
        <v>4.148871262965223E-2</v>
      </c>
      <c r="L197" s="251">
        <f>VESSELS!L200*VARCOSTS!$O$6</f>
        <v>12.108799999999999</v>
      </c>
      <c r="V197" s="254">
        <v>22</v>
      </c>
      <c r="W197" s="14">
        <v>193</v>
      </c>
      <c r="X197" s="191">
        <v>12.851543624161099</v>
      </c>
      <c r="Y197" s="244">
        <v>11.1708758445284</v>
      </c>
      <c r="AB197" s="191">
        <v>32.510750109439343</v>
      </c>
      <c r="AC197" s="191">
        <v>-999</v>
      </c>
      <c r="AD197" s="191">
        <v>28.588068870775693</v>
      </c>
      <c r="AE197" s="191">
        <v>4.188518930853645</v>
      </c>
      <c r="AF197">
        <v>11.170875844528354</v>
      </c>
      <c r="AG197" s="191">
        <v>4.148871262965223E-2</v>
      </c>
      <c r="AI197" s="26">
        <f t="shared" si="18"/>
        <v>32510.750109439341</v>
      </c>
      <c r="AJ197" s="26">
        <f t="shared" si="19"/>
        <v>-999</v>
      </c>
      <c r="AK197" s="26">
        <f t="shared" si="20"/>
        <v>28588.068870775693</v>
      </c>
      <c r="AL197" s="26">
        <f t="shared" si="21"/>
        <v>4188.5189308536446</v>
      </c>
      <c r="AM197" s="26">
        <f t="shared" si="22"/>
        <v>11170.875844528353</v>
      </c>
      <c r="AN197" s="26">
        <f t="shared" si="23"/>
        <v>4.148871262965223E-2</v>
      </c>
    </row>
    <row r="198" spans="2:40" ht="15" x14ac:dyDescent="0.25">
      <c r="B198" s="253"/>
      <c r="C198" s="70">
        <v>22</v>
      </c>
      <c r="D198" s="82">
        <v>195</v>
      </c>
      <c r="E198" s="191">
        <v>32.510750109439343</v>
      </c>
      <c r="F198" s="191">
        <v>-999</v>
      </c>
      <c r="G198" s="191">
        <v>28.588068870775693</v>
      </c>
      <c r="H198" s="191">
        <v>4.188518930853645</v>
      </c>
      <c r="I198">
        <v>11.170875844528354</v>
      </c>
      <c r="J198" s="191">
        <v>4.148871262965223E-2</v>
      </c>
      <c r="L198" s="251">
        <f>VESSELS!L201*VARCOSTS!$O$6</f>
        <v>12.108799999999999</v>
      </c>
      <c r="V198" s="254">
        <v>22</v>
      </c>
      <c r="W198" s="14">
        <v>194</v>
      </c>
      <c r="X198" s="191">
        <v>12.851543624161099</v>
      </c>
      <c r="Y198" s="244">
        <v>11.1708758445284</v>
      </c>
      <c r="AB198" s="191">
        <v>32.510750109439343</v>
      </c>
      <c r="AC198" s="191">
        <v>-999</v>
      </c>
      <c r="AD198" s="191">
        <v>28.588068870775693</v>
      </c>
      <c r="AE198" s="191">
        <v>4.188518930853645</v>
      </c>
      <c r="AF198">
        <v>11.170875844528354</v>
      </c>
      <c r="AG198" s="191">
        <v>4.148871262965223E-2</v>
      </c>
      <c r="AI198" s="26">
        <f t="shared" si="18"/>
        <v>32510.750109439341</v>
      </c>
      <c r="AJ198" s="26">
        <f t="shared" si="19"/>
        <v>-999</v>
      </c>
      <c r="AK198" s="26">
        <f t="shared" si="20"/>
        <v>28588.068870775693</v>
      </c>
      <c r="AL198" s="26">
        <f t="shared" si="21"/>
        <v>4188.5189308536446</v>
      </c>
      <c r="AM198" s="26">
        <f t="shared" si="22"/>
        <v>11170.875844528353</v>
      </c>
      <c r="AN198" s="26">
        <f t="shared" si="23"/>
        <v>4.148871262965223E-2</v>
      </c>
    </row>
    <row r="199" spans="2:40" ht="15" x14ac:dyDescent="0.25">
      <c r="B199" s="253"/>
      <c r="C199" s="70">
        <v>22</v>
      </c>
      <c r="D199" s="82">
        <v>196</v>
      </c>
      <c r="E199" s="191">
        <v>32.510750109439343</v>
      </c>
      <c r="F199" s="191">
        <v>-999</v>
      </c>
      <c r="G199" s="191">
        <v>28.588068870775693</v>
      </c>
      <c r="H199" s="191">
        <v>4.188518930853645</v>
      </c>
      <c r="I199">
        <v>11.170875844528354</v>
      </c>
      <c r="J199" s="191">
        <v>4.148871262965223E-2</v>
      </c>
      <c r="L199" s="251">
        <f>VESSELS!L202*VARCOSTS!$O$6</f>
        <v>12.108799999999999</v>
      </c>
      <c r="V199" s="254">
        <v>22</v>
      </c>
      <c r="W199" s="14">
        <v>195</v>
      </c>
      <c r="X199" s="191">
        <v>12.851543624161099</v>
      </c>
      <c r="Y199" s="244">
        <v>11.1708758445284</v>
      </c>
      <c r="AB199" s="191">
        <v>32.510750109439343</v>
      </c>
      <c r="AC199" s="191">
        <v>-999</v>
      </c>
      <c r="AD199" s="191">
        <v>28.588068870775693</v>
      </c>
      <c r="AE199" s="191">
        <v>4.188518930853645</v>
      </c>
      <c r="AF199">
        <v>11.170875844528354</v>
      </c>
      <c r="AG199" s="191">
        <v>4.148871262965223E-2</v>
      </c>
      <c r="AI199" s="26">
        <f t="shared" si="18"/>
        <v>32510.750109439341</v>
      </c>
      <c r="AJ199" s="26">
        <f t="shared" si="19"/>
        <v>-999</v>
      </c>
      <c r="AK199" s="26">
        <f t="shared" si="20"/>
        <v>28588.068870775693</v>
      </c>
      <c r="AL199" s="26">
        <f t="shared" si="21"/>
        <v>4188.5189308536446</v>
      </c>
      <c r="AM199" s="26">
        <f t="shared" si="22"/>
        <v>11170.875844528353</v>
      </c>
      <c r="AN199" s="26">
        <f t="shared" si="23"/>
        <v>4.148871262965223E-2</v>
      </c>
    </row>
    <row r="200" spans="2:40" ht="15" x14ac:dyDescent="0.25">
      <c r="B200" s="253"/>
      <c r="C200" s="70">
        <v>22</v>
      </c>
      <c r="D200" s="82">
        <v>197</v>
      </c>
      <c r="E200" s="191">
        <v>32.510750109439343</v>
      </c>
      <c r="F200" s="191">
        <v>-999</v>
      </c>
      <c r="G200" s="191">
        <v>28.588068870775693</v>
      </c>
      <c r="H200" s="191">
        <v>4.188518930853645</v>
      </c>
      <c r="I200">
        <v>11.170875844528354</v>
      </c>
      <c r="J200" s="191">
        <v>4.148871262965223E-2</v>
      </c>
      <c r="L200" s="251">
        <f>VESSELS!L203*VARCOSTS!$O$6</f>
        <v>12.108799999999999</v>
      </c>
      <c r="V200" s="254">
        <v>22</v>
      </c>
      <c r="W200" s="14">
        <v>196</v>
      </c>
      <c r="X200" s="191">
        <v>12.851543624161099</v>
      </c>
      <c r="Y200" s="244">
        <v>11.1708758445284</v>
      </c>
      <c r="AB200" s="191">
        <v>32.510750109439343</v>
      </c>
      <c r="AC200" s="191">
        <v>-999</v>
      </c>
      <c r="AD200" s="191">
        <v>28.588068870775693</v>
      </c>
      <c r="AE200" s="191">
        <v>4.188518930853645</v>
      </c>
      <c r="AF200">
        <v>11.170875844528354</v>
      </c>
      <c r="AG200" s="191">
        <v>4.148871262965223E-2</v>
      </c>
      <c r="AI200" s="26">
        <f t="shared" si="18"/>
        <v>32510.750109439341</v>
      </c>
      <c r="AJ200" s="26">
        <f t="shared" si="19"/>
        <v>-999</v>
      </c>
      <c r="AK200" s="26">
        <f t="shared" si="20"/>
        <v>28588.068870775693</v>
      </c>
      <c r="AL200" s="26">
        <f t="shared" si="21"/>
        <v>4188.5189308536446</v>
      </c>
      <c r="AM200" s="26">
        <f t="shared" si="22"/>
        <v>11170.875844528353</v>
      </c>
      <c r="AN200" s="26">
        <f t="shared" si="23"/>
        <v>4.148871262965223E-2</v>
      </c>
    </row>
    <row r="201" spans="2:40" ht="15" x14ac:dyDescent="0.25">
      <c r="B201" s="253"/>
      <c r="C201" s="70">
        <v>22</v>
      </c>
      <c r="D201" s="82">
        <v>198</v>
      </c>
      <c r="E201" s="191">
        <v>32.510750109439343</v>
      </c>
      <c r="F201" s="191">
        <v>-999</v>
      </c>
      <c r="G201" s="191">
        <v>28.588068870775693</v>
      </c>
      <c r="H201" s="191">
        <v>4.188518930853645</v>
      </c>
      <c r="I201">
        <v>11.170875844528354</v>
      </c>
      <c r="J201" s="191">
        <v>4.148871262965223E-2</v>
      </c>
      <c r="L201" s="251">
        <f>VESSELS!L204*VARCOSTS!$O$6</f>
        <v>12.108799999999999</v>
      </c>
      <c r="V201" s="254">
        <v>22</v>
      </c>
      <c r="W201" s="14">
        <v>197</v>
      </c>
      <c r="X201" s="191">
        <v>12.851543624161099</v>
      </c>
      <c r="Y201" s="244">
        <v>11.1708758445284</v>
      </c>
      <c r="AB201" s="191">
        <v>32.510750109439343</v>
      </c>
      <c r="AC201" s="191">
        <v>-999</v>
      </c>
      <c r="AD201" s="191">
        <v>28.588068870775693</v>
      </c>
      <c r="AE201" s="191">
        <v>4.188518930853645</v>
      </c>
      <c r="AF201">
        <v>11.170875844528354</v>
      </c>
      <c r="AG201" s="191">
        <v>4.148871262965223E-2</v>
      </c>
      <c r="AI201" s="26">
        <f t="shared" si="18"/>
        <v>32510.750109439341</v>
      </c>
      <c r="AJ201" s="26">
        <f t="shared" si="19"/>
        <v>-999</v>
      </c>
      <c r="AK201" s="26">
        <f t="shared" si="20"/>
        <v>28588.068870775693</v>
      </c>
      <c r="AL201" s="26">
        <f t="shared" si="21"/>
        <v>4188.5189308536446</v>
      </c>
      <c r="AM201" s="26">
        <f t="shared" si="22"/>
        <v>11170.875844528353</v>
      </c>
      <c r="AN201" s="26">
        <f t="shared" si="23"/>
        <v>4.148871262965223E-2</v>
      </c>
    </row>
    <row r="202" spans="2:40" ht="15" x14ac:dyDescent="0.25">
      <c r="B202" s="253"/>
      <c r="C202" s="70">
        <v>22</v>
      </c>
      <c r="D202" s="82">
        <v>199</v>
      </c>
      <c r="E202" s="191">
        <v>32.510750109439343</v>
      </c>
      <c r="F202" s="191">
        <v>-999</v>
      </c>
      <c r="G202" s="191">
        <v>28.588068870775693</v>
      </c>
      <c r="H202" s="191">
        <v>4.188518930853645</v>
      </c>
      <c r="I202">
        <v>11.170875844528354</v>
      </c>
      <c r="J202" s="191">
        <v>4.148871262965223E-2</v>
      </c>
      <c r="L202" s="251">
        <f>VESSELS!L205*VARCOSTS!$O$6</f>
        <v>12.108799999999999</v>
      </c>
      <c r="V202" s="254">
        <v>22</v>
      </c>
      <c r="W202" s="14">
        <v>198</v>
      </c>
      <c r="X202" s="191">
        <v>12.851543624161099</v>
      </c>
      <c r="Y202" s="244">
        <v>11.1708758445284</v>
      </c>
      <c r="AB202" s="191">
        <v>32.510750109439343</v>
      </c>
      <c r="AC202" s="191">
        <v>-999</v>
      </c>
      <c r="AD202" s="191">
        <v>28.588068870775693</v>
      </c>
      <c r="AE202" s="191">
        <v>4.188518930853645</v>
      </c>
      <c r="AF202">
        <v>11.170875844528354</v>
      </c>
      <c r="AG202" s="191">
        <v>4.148871262965223E-2</v>
      </c>
      <c r="AI202" s="26">
        <f t="shared" si="18"/>
        <v>32510.750109439341</v>
      </c>
      <c r="AJ202" s="26">
        <f t="shared" si="19"/>
        <v>-999</v>
      </c>
      <c r="AK202" s="26">
        <f t="shared" si="20"/>
        <v>28588.068870775693</v>
      </c>
      <c r="AL202" s="26">
        <f t="shared" si="21"/>
        <v>4188.5189308536446</v>
      </c>
      <c r="AM202" s="26">
        <f t="shared" si="22"/>
        <v>11170.875844528353</v>
      </c>
      <c r="AN202" s="26">
        <f t="shared" si="23"/>
        <v>4.148871262965223E-2</v>
      </c>
    </row>
    <row r="203" spans="2:40" ht="15" x14ac:dyDescent="0.25">
      <c r="B203" s="2"/>
      <c r="C203" s="70">
        <v>23</v>
      </c>
      <c r="D203" s="82">
        <v>200</v>
      </c>
      <c r="E203" s="191">
        <v>2.2341840356665292</v>
      </c>
      <c r="F203" s="191">
        <v>-999</v>
      </c>
      <c r="G203" s="191">
        <v>2.4064533328848152</v>
      </c>
      <c r="H203" s="191">
        <v>0.79381891624563461</v>
      </c>
      <c r="I203">
        <v>0.80140641381176358</v>
      </c>
      <c r="J203" s="191">
        <v>1.2071234998064269E-2</v>
      </c>
      <c r="L203" s="251">
        <f>VESSELS!L206*VARCOSTS!$O$6</f>
        <v>12.108799999999999</v>
      </c>
      <c r="V203" s="254">
        <v>22</v>
      </c>
      <c r="W203" s="14">
        <v>199</v>
      </c>
      <c r="X203" s="191">
        <v>12.851543624161099</v>
      </c>
      <c r="Y203" s="244">
        <v>11.1708758445284</v>
      </c>
      <c r="AB203" s="191">
        <v>32.510750109439343</v>
      </c>
      <c r="AC203" s="191">
        <v>-999</v>
      </c>
      <c r="AD203" s="191">
        <v>28.588068870775693</v>
      </c>
      <c r="AE203" s="191">
        <v>4.188518930853645</v>
      </c>
      <c r="AF203">
        <v>11.170875844528354</v>
      </c>
      <c r="AG203" s="191">
        <v>4.148871262965223E-2</v>
      </c>
      <c r="AI203" s="26">
        <f t="shared" si="18"/>
        <v>32510.750109439341</v>
      </c>
      <c r="AJ203" s="26">
        <f t="shared" si="19"/>
        <v>-999</v>
      </c>
      <c r="AK203" s="26">
        <f t="shared" si="20"/>
        <v>28588.068870775693</v>
      </c>
      <c r="AL203" s="26">
        <f t="shared" si="21"/>
        <v>4188.5189308536446</v>
      </c>
      <c r="AM203" s="26">
        <f t="shared" si="22"/>
        <v>11170.875844528353</v>
      </c>
      <c r="AN203" s="26">
        <f t="shared" si="23"/>
        <v>4.148871262965223E-2</v>
      </c>
    </row>
    <row r="204" spans="2:40" ht="15" x14ac:dyDescent="0.25">
      <c r="B204" s="2"/>
      <c r="C204" s="70">
        <v>23</v>
      </c>
      <c r="D204" s="82">
        <v>201</v>
      </c>
      <c r="E204" s="191">
        <v>2.2341840356665292</v>
      </c>
      <c r="F204" s="191">
        <v>-999</v>
      </c>
      <c r="G204" s="191">
        <v>2.4064533328848152</v>
      </c>
      <c r="H204" s="191">
        <v>0.79381891624563461</v>
      </c>
      <c r="I204">
        <v>0.80140641381176358</v>
      </c>
      <c r="J204" s="191">
        <v>1.2071234998064269E-2</v>
      </c>
      <c r="L204" s="251">
        <f>VESSELS!L207*VARCOSTS!$O$6</f>
        <v>12.108799999999999</v>
      </c>
      <c r="U204" s="22"/>
      <c r="V204" s="254">
        <v>23</v>
      </c>
      <c r="W204" s="14">
        <v>200</v>
      </c>
      <c r="X204" s="191">
        <v>3.7391857530003878</v>
      </c>
      <c r="Y204" s="244">
        <v>0.80140641381176358</v>
      </c>
      <c r="AB204" s="191">
        <v>2.2341840356665292</v>
      </c>
      <c r="AC204" s="191">
        <v>-999</v>
      </c>
      <c r="AD204" s="191">
        <v>2.4064533328848152</v>
      </c>
      <c r="AE204" s="191">
        <v>0.79381891624563461</v>
      </c>
      <c r="AF204">
        <v>0.80140641381176358</v>
      </c>
      <c r="AG204" s="191">
        <v>1.2071234998064269E-2</v>
      </c>
      <c r="AI204" s="26">
        <f t="shared" si="18"/>
        <v>2234.1840356665293</v>
      </c>
      <c r="AJ204" s="26">
        <f t="shared" si="19"/>
        <v>-999</v>
      </c>
      <c r="AK204" s="26">
        <f t="shared" si="20"/>
        <v>2406.4533328848152</v>
      </c>
      <c r="AL204" s="26">
        <f t="shared" si="21"/>
        <v>793.81891624563457</v>
      </c>
      <c r="AM204" s="26">
        <f t="shared" si="22"/>
        <v>801.40641381176363</v>
      </c>
      <c r="AN204" s="26">
        <f t="shared" si="23"/>
        <v>1.2071234998064269E-2</v>
      </c>
    </row>
    <row r="205" spans="2:40" ht="15" x14ac:dyDescent="0.25">
      <c r="B205" s="2"/>
      <c r="C205" s="70">
        <v>24</v>
      </c>
      <c r="D205" s="82">
        <v>202</v>
      </c>
      <c r="E205" s="191">
        <v>5.4687886562264145</v>
      </c>
      <c r="F205" s="191">
        <v>-999</v>
      </c>
      <c r="G205" s="191">
        <v>7.678325965160921</v>
      </c>
      <c r="H205" s="191">
        <v>1.5480357430490777</v>
      </c>
      <c r="I205">
        <v>0.18140642212158992</v>
      </c>
      <c r="J205" s="191">
        <v>1.1932321315623023E-2</v>
      </c>
      <c r="L205" s="251">
        <f>VESSELS!L208*VARCOSTS!$O$6</f>
        <v>12.108799999999999</v>
      </c>
      <c r="U205" s="22"/>
      <c r="V205" s="254">
        <v>23</v>
      </c>
      <c r="W205" s="14">
        <v>201</v>
      </c>
      <c r="X205" s="191">
        <v>3.7391857530003878</v>
      </c>
      <c r="Y205" s="244">
        <v>0.80140641381176358</v>
      </c>
      <c r="AB205" s="191">
        <v>2.2341840356665292</v>
      </c>
      <c r="AC205" s="191">
        <v>-999</v>
      </c>
      <c r="AD205" s="191">
        <v>2.4064533328848152</v>
      </c>
      <c r="AE205" s="191">
        <v>0.79381891624563461</v>
      </c>
      <c r="AF205">
        <v>0.80140641381176358</v>
      </c>
      <c r="AG205" s="191">
        <v>1.2071234998064269E-2</v>
      </c>
      <c r="AI205" s="26">
        <f t="shared" si="18"/>
        <v>2234.1840356665293</v>
      </c>
      <c r="AJ205" s="26">
        <f t="shared" si="19"/>
        <v>-999</v>
      </c>
      <c r="AK205" s="26">
        <f t="shared" si="20"/>
        <v>2406.4533328848152</v>
      </c>
      <c r="AL205" s="26">
        <f t="shared" si="21"/>
        <v>793.81891624563457</v>
      </c>
      <c r="AM205" s="26">
        <f t="shared" si="22"/>
        <v>801.40641381176363</v>
      </c>
      <c r="AN205" s="26">
        <f t="shared" si="23"/>
        <v>1.2071234998064269E-2</v>
      </c>
    </row>
    <row r="206" spans="2:40" ht="15" x14ac:dyDescent="0.25">
      <c r="B206" s="2"/>
      <c r="C206" s="70">
        <v>24</v>
      </c>
      <c r="D206" s="82">
        <v>203</v>
      </c>
      <c r="E206" s="191">
        <v>5.4687886562264145</v>
      </c>
      <c r="F206" s="191">
        <v>-999</v>
      </c>
      <c r="G206" s="191">
        <v>7.678325965160921</v>
      </c>
      <c r="H206" s="191">
        <v>1.5480357430490777</v>
      </c>
      <c r="I206">
        <v>0.18140642212158992</v>
      </c>
      <c r="J206" s="191">
        <v>1.1932321315623023E-2</v>
      </c>
      <c r="L206" s="251">
        <f>VESSELS!L209*VARCOSTS!$O$6</f>
        <v>12.108799999999999</v>
      </c>
      <c r="U206" s="22"/>
      <c r="V206" s="254">
        <v>24</v>
      </c>
      <c r="W206" s="14">
        <v>202</v>
      </c>
      <c r="X206" s="191">
        <v>3.6961558507273877</v>
      </c>
      <c r="Y206" s="244">
        <v>0.18140642212158992</v>
      </c>
      <c r="AB206" s="191">
        <v>5.4687886562264145</v>
      </c>
      <c r="AC206" s="191">
        <v>-999</v>
      </c>
      <c r="AD206" s="191">
        <v>7.678325965160921</v>
      </c>
      <c r="AE206" s="191">
        <v>1.5480357430490777</v>
      </c>
      <c r="AF206">
        <v>0.18140642212158992</v>
      </c>
      <c r="AG206" s="191">
        <v>1.1932321315623023E-2</v>
      </c>
      <c r="AI206" s="26">
        <f t="shared" si="18"/>
        <v>5468.7886562264148</v>
      </c>
      <c r="AJ206" s="26">
        <f t="shared" si="19"/>
        <v>-999</v>
      </c>
      <c r="AK206" s="26">
        <f t="shared" si="20"/>
        <v>7678.3259651609214</v>
      </c>
      <c r="AL206" s="26">
        <f t="shared" si="21"/>
        <v>1548.0357430490776</v>
      </c>
      <c r="AM206" s="26">
        <f t="shared" si="22"/>
        <v>181.40642212158991</v>
      </c>
      <c r="AN206" s="26">
        <f t="shared" si="23"/>
        <v>1.1932321315623023E-2</v>
      </c>
    </row>
    <row r="207" spans="2:40" ht="15" x14ac:dyDescent="0.25">
      <c r="C207" s="42" t="s">
        <v>570</v>
      </c>
      <c r="D207" s="82">
        <v>204</v>
      </c>
      <c r="E207" s="250">
        <v>0</v>
      </c>
      <c r="F207" s="250">
        <v>0</v>
      </c>
      <c r="G207" s="250">
        <v>0</v>
      </c>
      <c r="H207" s="250">
        <v>0</v>
      </c>
      <c r="I207" s="40">
        <v>0</v>
      </c>
      <c r="J207" s="250">
        <v>0</v>
      </c>
      <c r="L207" s="251">
        <f>VESSELS!L210*VARCOSTS!$O$6</f>
        <v>0</v>
      </c>
      <c r="U207" s="22"/>
      <c r="V207" s="254">
        <v>24</v>
      </c>
      <c r="W207" s="14">
        <v>203</v>
      </c>
      <c r="X207" s="191">
        <v>3.6961558507273877</v>
      </c>
      <c r="Y207" s="244">
        <v>0.18140642212158992</v>
      </c>
      <c r="AB207" s="191">
        <v>5.4687886562264145</v>
      </c>
      <c r="AC207" s="191">
        <v>-999</v>
      </c>
      <c r="AD207" s="191">
        <v>7.678325965160921</v>
      </c>
      <c r="AE207" s="191">
        <v>1.5480357430490777</v>
      </c>
      <c r="AF207">
        <v>0.18140642212158992</v>
      </c>
      <c r="AG207" s="191">
        <v>1.1932321315623023E-2</v>
      </c>
      <c r="AI207" s="26">
        <f t="shared" si="18"/>
        <v>5468.7886562264148</v>
      </c>
      <c r="AJ207" s="26">
        <f t="shared" si="19"/>
        <v>-999</v>
      </c>
      <c r="AK207" s="26">
        <f t="shared" si="20"/>
        <v>7678.3259651609214</v>
      </c>
      <c r="AL207" s="26">
        <f t="shared" si="21"/>
        <v>1548.0357430490776</v>
      </c>
      <c r="AM207" s="26">
        <f t="shared" si="22"/>
        <v>181.40642212158991</v>
      </c>
      <c r="AN207" s="26">
        <f t="shared" si="23"/>
        <v>1.1932321315623023E-2</v>
      </c>
    </row>
    <row r="208" spans="2:40" ht="15" x14ac:dyDescent="0.25">
      <c r="C208" s="42" t="s">
        <v>570</v>
      </c>
      <c r="D208" s="82">
        <v>205</v>
      </c>
      <c r="E208" s="250">
        <v>0</v>
      </c>
      <c r="F208" s="250">
        <v>0</v>
      </c>
      <c r="G208" s="250">
        <v>0</v>
      </c>
      <c r="H208" s="250">
        <v>0</v>
      </c>
      <c r="I208" s="40">
        <v>0</v>
      </c>
      <c r="J208" s="250">
        <v>0</v>
      </c>
      <c r="L208" s="251">
        <f>VESSELS!L211*VARCOSTS!$O$6</f>
        <v>0</v>
      </c>
      <c r="V208" s="80" t="s">
        <v>570</v>
      </c>
      <c r="W208" s="14">
        <v>204</v>
      </c>
      <c r="X208" s="255">
        <v>0</v>
      </c>
      <c r="Y208" s="256">
        <v>0</v>
      </c>
      <c r="AB208" s="250">
        <v>0</v>
      </c>
      <c r="AC208" s="250">
        <v>0</v>
      </c>
      <c r="AD208" s="250">
        <v>0</v>
      </c>
      <c r="AE208" s="250">
        <v>0</v>
      </c>
      <c r="AF208" s="40">
        <v>0</v>
      </c>
      <c r="AG208" s="250">
        <v>0</v>
      </c>
      <c r="AI208" s="26">
        <f t="shared" si="18"/>
        <v>0</v>
      </c>
      <c r="AJ208" s="26">
        <f t="shared" si="19"/>
        <v>0</v>
      </c>
      <c r="AK208" s="26">
        <f t="shared" si="20"/>
        <v>0</v>
      </c>
      <c r="AL208" s="26">
        <f t="shared" si="21"/>
        <v>0</v>
      </c>
      <c r="AM208" s="26">
        <f t="shared" si="22"/>
        <v>0</v>
      </c>
      <c r="AN208" s="26">
        <f t="shared" si="23"/>
        <v>0</v>
      </c>
    </row>
    <row r="209" spans="3:40" ht="15" x14ac:dyDescent="0.25">
      <c r="C209" s="42" t="s">
        <v>570</v>
      </c>
      <c r="D209" s="82">
        <v>206</v>
      </c>
      <c r="E209" s="250">
        <v>0</v>
      </c>
      <c r="F209" s="250">
        <v>0</v>
      </c>
      <c r="G209" s="250">
        <v>0</v>
      </c>
      <c r="H209" s="250">
        <v>0</v>
      </c>
      <c r="I209" s="40">
        <v>0</v>
      </c>
      <c r="J209" s="250">
        <v>0</v>
      </c>
      <c r="L209" s="251">
        <f>VESSELS!L212*VARCOSTS!$O$6</f>
        <v>0</v>
      </c>
      <c r="V209" s="80" t="s">
        <v>570</v>
      </c>
      <c r="W209" s="14">
        <v>205</v>
      </c>
      <c r="X209" s="255">
        <v>0</v>
      </c>
      <c r="Y209" s="256">
        <v>0</v>
      </c>
      <c r="AB209" s="250">
        <v>0</v>
      </c>
      <c r="AC209" s="250">
        <v>0</v>
      </c>
      <c r="AD209" s="250">
        <v>0</v>
      </c>
      <c r="AE209" s="250">
        <v>0</v>
      </c>
      <c r="AF209" s="40">
        <v>0</v>
      </c>
      <c r="AG209" s="250">
        <v>0</v>
      </c>
      <c r="AI209" s="26">
        <f t="shared" si="18"/>
        <v>0</v>
      </c>
      <c r="AJ209" s="26">
        <f t="shared" si="19"/>
        <v>0</v>
      </c>
      <c r="AK209" s="26">
        <f t="shared" si="20"/>
        <v>0</v>
      </c>
      <c r="AL209" s="26">
        <f t="shared" si="21"/>
        <v>0</v>
      </c>
      <c r="AM209" s="26">
        <f t="shared" si="22"/>
        <v>0</v>
      </c>
      <c r="AN209" s="26">
        <f t="shared" si="23"/>
        <v>0</v>
      </c>
    </row>
    <row r="210" spans="3:40" ht="15" x14ac:dyDescent="0.25">
      <c r="C210" s="42" t="s">
        <v>570</v>
      </c>
      <c r="D210" s="82">
        <v>207</v>
      </c>
      <c r="E210" s="250">
        <v>0</v>
      </c>
      <c r="F210" s="250">
        <v>0</v>
      </c>
      <c r="G210" s="250">
        <v>0</v>
      </c>
      <c r="H210" s="250">
        <v>0</v>
      </c>
      <c r="I210" s="40">
        <v>0</v>
      </c>
      <c r="J210" s="250">
        <v>0</v>
      </c>
      <c r="L210" s="251">
        <f>VESSELS!L213*VARCOSTS!$O$6</f>
        <v>0</v>
      </c>
      <c r="V210" s="80" t="s">
        <v>570</v>
      </c>
      <c r="W210" s="14">
        <v>206</v>
      </c>
      <c r="X210" s="255">
        <v>0</v>
      </c>
      <c r="Y210" s="256">
        <v>0</v>
      </c>
      <c r="AB210" s="250">
        <v>0</v>
      </c>
      <c r="AC210" s="250">
        <v>0</v>
      </c>
      <c r="AD210" s="250">
        <v>0</v>
      </c>
      <c r="AE210" s="250">
        <v>0</v>
      </c>
      <c r="AF210" s="40">
        <v>0</v>
      </c>
      <c r="AG210" s="250">
        <v>0</v>
      </c>
      <c r="AI210" s="26">
        <f t="shared" si="18"/>
        <v>0</v>
      </c>
      <c r="AJ210" s="26">
        <f t="shared" si="19"/>
        <v>0</v>
      </c>
      <c r="AK210" s="26">
        <f t="shared" si="20"/>
        <v>0</v>
      </c>
      <c r="AL210" s="26">
        <f t="shared" si="21"/>
        <v>0</v>
      </c>
      <c r="AM210" s="26">
        <f t="shared" si="22"/>
        <v>0</v>
      </c>
      <c r="AN210" s="26">
        <f t="shared" si="23"/>
        <v>0</v>
      </c>
    </row>
    <row r="211" spans="3:40" ht="15" x14ac:dyDescent="0.25">
      <c r="C211" s="42" t="s">
        <v>570</v>
      </c>
      <c r="D211" s="82">
        <v>208</v>
      </c>
      <c r="E211" s="250">
        <v>0</v>
      </c>
      <c r="F211" s="250">
        <v>0</v>
      </c>
      <c r="G211" s="250">
        <v>0</v>
      </c>
      <c r="H211" s="250">
        <v>0</v>
      </c>
      <c r="I211" s="40">
        <v>0</v>
      </c>
      <c r="J211" s="250">
        <v>0</v>
      </c>
      <c r="L211" s="251">
        <f>VESSELS!L214*VARCOSTS!$O$6</f>
        <v>0</v>
      </c>
      <c r="V211" s="80" t="s">
        <v>570</v>
      </c>
      <c r="W211" s="14">
        <v>207</v>
      </c>
      <c r="X211" s="255">
        <v>0</v>
      </c>
      <c r="Y211" s="256">
        <v>0</v>
      </c>
      <c r="AB211" s="250">
        <v>0</v>
      </c>
      <c r="AC211" s="250">
        <v>0</v>
      </c>
      <c r="AD211" s="250">
        <v>0</v>
      </c>
      <c r="AE211" s="250">
        <v>0</v>
      </c>
      <c r="AF211" s="40">
        <v>0</v>
      </c>
      <c r="AG211" s="250">
        <v>0</v>
      </c>
      <c r="AI211" s="26">
        <f t="shared" si="18"/>
        <v>0</v>
      </c>
      <c r="AJ211" s="26">
        <f t="shared" si="19"/>
        <v>0</v>
      </c>
      <c r="AK211" s="26">
        <f t="shared" si="20"/>
        <v>0</v>
      </c>
      <c r="AL211" s="26">
        <f t="shared" si="21"/>
        <v>0</v>
      </c>
      <c r="AM211" s="26">
        <f t="shared" si="22"/>
        <v>0</v>
      </c>
      <c r="AN211" s="26">
        <f t="shared" si="23"/>
        <v>0</v>
      </c>
    </row>
    <row r="212" spans="3:40" ht="15" x14ac:dyDescent="0.25">
      <c r="C212" s="42" t="s">
        <v>570</v>
      </c>
      <c r="D212" s="82">
        <v>209</v>
      </c>
      <c r="E212" s="250">
        <v>0</v>
      </c>
      <c r="F212" s="250">
        <v>0</v>
      </c>
      <c r="G212" s="250">
        <v>0</v>
      </c>
      <c r="H212" s="250">
        <v>0</v>
      </c>
      <c r="I212" s="40">
        <v>0</v>
      </c>
      <c r="J212" s="250">
        <v>0</v>
      </c>
      <c r="L212" s="251">
        <f>VESSELS!L215*VARCOSTS!$O$6</f>
        <v>0</v>
      </c>
      <c r="V212" s="80" t="s">
        <v>570</v>
      </c>
      <c r="W212" s="14">
        <v>208</v>
      </c>
      <c r="X212" s="255">
        <v>0</v>
      </c>
      <c r="Y212" s="256">
        <v>0</v>
      </c>
      <c r="AB212" s="250">
        <v>0</v>
      </c>
      <c r="AC212" s="250">
        <v>0</v>
      </c>
      <c r="AD212" s="250">
        <v>0</v>
      </c>
      <c r="AE212" s="250">
        <v>0</v>
      </c>
      <c r="AF212" s="40">
        <v>0</v>
      </c>
      <c r="AG212" s="250">
        <v>0</v>
      </c>
      <c r="AI212" s="26">
        <f t="shared" si="18"/>
        <v>0</v>
      </c>
      <c r="AJ212" s="26">
        <f t="shared" si="19"/>
        <v>0</v>
      </c>
      <c r="AK212" s="26">
        <f t="shared" si="20"/>
        <v>0</v>
      </c>
      <c r="AL212" s="26">
        <f t="shared" si="21"/>
        <v>0</v>
      </c>
      <c r="AM212" s="26">
        <f t="shared" si="22"/>
        <v>0</v>
      </c>
      <c r="AN212" s="26">
        <f t="shared" si="23"/>
        <v>0</v>
      </c>
    </row>
    <row r="213" spans="3:40" ht="15" x14ac:dyDescent="0.25">
      <c r="C213" s="42" t="s">
        <v>570</v>
      </c>
      <c r="D213" s="82">
        <v>210</v>
      </c>
      <c r="E213" s="250">
        <v>0</v>
      </c>
      <c r="F213" s="250">
        <v>0</v>
      </c>
      <c r="G213" s="250">
        <v>0</v>
      </c>
      <c r="H213" s="250">
        <v>0</v>
      </c>
      <c r="I213" s="40">
        <v>0</v>
      </c>
      <c r="J213" s="250">
        <v>0</v>
      </c>
      <c r="L213" s="251">
        <f>VESSELS!L216*VARCOSTS!$O$6</f>
        <v>0</v>
      </c>
      <c r="V213" s="80" t="s">
        <v>570</v>
      </c>
      <c r="W213" s="14">
        <v>209</v>
      </c>
      <c r="X213" s="255">
        <v>0</v>
      </c>
      <c r="Y213" s="256">
        <v>0</v>
      </c>
      <c r="AB213" s="250">
        <v>0</v>
      </c>
      <c r="AC213" s="250">
        <v>0</v>
      </c>
      <c r="AD213" s="250">
        <v>0</v>
      </c>
      <c r="AE213" s="250">
        <v>0</v>
      </c>
      <c r="AF213" s="40">
        <v>0</v>
      </c>
      <c r="AG213" s="250">
        <v>0</v>
      </c>
      <c r="AI213" s="26">
        <f t="shared" si="18"/>
        <v>0</v>
      </c>
      <c r="AJ213" s="26">
        <f t="shared" si="19"/>
        <v>0</v>
      </c>
      <c r="AK213" s="26">
        <f t="shared" si="20"/>
        <v>0</v>
      </c>
      <c r="AL213" s="26">
        <f t="shared" si="21"/>
        <v>0</v>
      </c>
      <c r="AM213" s="26">
        <f t="shared" si="22"/>
        <v>0</v>
      </c>
      <c r="AN213" s="26">
        <f t="shared" si="23"/>
        <v>0</v>
      </c>
    </row>
    <row r="214" spans="3:40" ht="15" x14ac:dyDescent="0.25">
      <c r="C214" s="42" t="s">
        <v>570</v>
      </c>
      <c r="D214" s="82">
        <v>211</v>
      </c>
      <c r="E214" s="250">
        <v>0</v>
      </c>
      <c r="F214" s="250">
        <v>0</v>
      </c>
      <c r="G214" s="250">
        <v>0</v>
      </c>
      <c r="H214" s="250">
        <v>0</v>
      </c>
      <c r="I214" s="40">
        <v>0</v>
      </c>
      <c r="J214" s="250">
        <v>0</v>
      </c>
      <c r="L214" s="251">
        <f>VESSELS!L217*VARCOSTS!$O$6</f>
        <v>0</v>
      </c>
      <c r="V214" s="80" t="s">
        <v>570</v>
      </c>
      <c r="W214" s="14">
        <v>210</v>
      </c>
      <c r="X214" s="255">
        <v>0</v>
      </c>
      <c r="Y214" s="256">
        <v>0</v>
      </c>
      <c r="AB214" s="250">
        <v>0</v>
      </c>
      <c r="AC214" s="250">
        <v>0</v>
      </c>
      <c r="AD214" s="250">
        <v>0</v>
      </c>
      <c r="AE214" s="250">
        <v>0</v>
      </c>
      <c r="AF214" s="40">
        <v>0</v>
      </c>
      <c r="AG214" s="250">
        <v>0</v>
      </c>
      <c r="AI214" s="26">
        <f t="shared" si="18"/>
        <v>0</v>
      </c>
      <c r="AJ214" s="26">
        <f t="shared" si="19"/>
        <v>0</v>
      </c>
      <c r="AK214" s="26">
        <f t="shared" si="20"/>
        <v>0</v>
      </c>
      <c r="AL214" s="26">
        <f t="shared" si="21"/>
        <v>0</v>
      </c>
      <c r="AM214" s="26">
        <f t="shared" si="22"/>
        <v>0</v>
      </c>
      <c r="AN214" s="26">
        <f t="shared" si="23"/>
        <v>0</v>
      </c>
    </row>
    <row r="215" spans="3:40" ht="15" x14ac:dyDescent="0.25">
      <c r="C215" s="42" t="s">
        <v>570</v>
      </c>
      <c r="D215" s="82">
        <v>212</v>
      </c>
      <c r="E215" s="250">
        <v>0</v>
      </c>
      <c r="F215" s="250">
        <v>0</v>
      </c>
      <c r="G215" s="250">
        <v>0</v>
      </c>
      <c r="H215" s="250">
        <v>0</v>
      </c>
      <c r="I215" s="40">
        <v>0</v>
      </c>
      <c r="J215" s="250">
        <v>0</v>
      </c>
      <c r="L215" s="251">
        <f>VESSELS!L218*VARCOSTS!$O$6</f>
        <v>0</v>
      </c>
      <c r="V215" s="80" t="s">
        <v>570</v>
      </c>
      <c r="W215" s="14">
        <v>211</v>
      </c>
      <c r="X215" s="255">
        <v>0</v>
      </c>
      <c r="Y215" s="256">
        <v>0</v>
      </c>
      <c r="AB215" s="250">
        <v>0</v>
      </c>
      <c r="AC215" s="250">
        <v>0</v>
      </c>
      <c r="AD215" s="250">
        <v>0</v>
      </c>
      <c r="AE215" s="250">
        <v>0</v>
      </c>
      <c r="AF215" s="40">
        <v>0</v>
      </c>
      <c r="AG215" s="250">
        <v>0</v>
      </c>
      <c r="AI215" s="26">
        <f t="shared" si="18"/>
        <v>0</v>
      </c>
      <c r="AJ215" s="26">
        <f t="shared" si="19"/>
        <v>0</v>
      </c>
      <c r="AK215" s="26">
        <f t="shared" si="20"/>
        <v>0</v>
      </c>
      <c r="AL215" s="26">
        <f t="shared" si="21"/>
        <v>0</v>
      </c>
      <c r="AM215" s="26">
        <f t="shared" si="22"/>
        <v>0</v>
      </c>
      <c r="AN215" s="26">
        <f t="shared" si="23"/>
        <v>0</v>
      </c>
    </row>
    <row r="216" spans="3:40" ht="15" x14ac:dyDescent="0.25">
      <c r="C216" s="42" t="s">
        <v>570</v>
      </c>
      <c r="D216" s="82">
        <v>213</v>
      </c>
      <c r="E216" s="250">
        <v>0</v>
      </c>
      <c r="F216" s="250">
        <v>0</v>
      </c>
      <c r="G216" s="250">
        <v>0</v>
      </c>
      <c r="H216" s="250">
        <v>0</v>
      </c>
      <c r="I216" s="40">
        <v>0</v>
      </c>
      <c r="J216" s="250">
        <v>0</v>
      </c>
      <c r="L216" s="251">
        <f>VESSELS!L219*VARCOSTS!$O$6</f>
        <v>0</v>
      </c>
      <c r="V216" s="80" t="s">
        <v>570</v>
      </c>
      <c r="W216" s="14">
        <v>212</v>
      </c>
      <c r="X216" s="255">
        <v>0</v>
      </c>
      <c r="Y216" s="256">
        <v>0</v>
      </c>
      <c r="AB216" s="250">
        <v>0</v>
      </c>
      <c r="AC216" s="250">
        <v>0</v>
      </c>
      <c r="AD216" s="250">
        <v>0</v>
      </c>
      <c r="AE216" s="250">
        <v>0</v>
      </c>
      <c r="AF216" s="40">
        <v>0</v>
      </c>
      <c r="AG216" s="250">
        <v>0</v>
      </c>
      <c r="AI216" s="26">
        <f t="shared" si="18"/>
        <v>0</v>
      </c>
      <c r="AJ216" s="26">
        <f t="shared" si="19"/>
        <v>0</v>
      </c>
      <c r="AK216" s="26">
        <f t="shared" si="20"/>
        <v>0</v>
      </c>
      <c r="AL216" s="26">
        <f t="shared" si="21"/>
        <v>0</v>
      </c>
      <c r="AM216" s="26">
        <f t="shared" si="22"/>
        <v>0</v>
      </c>
      <c r="AN216" s="26">
        <f t="shared" si="23"/>
        <v>0</v>
      </c>
    </row>
    <row r="217" spans="3:40" ht="15" x14ac:dyDescent="0.25">
      <c r="V217" s="80" t="s">
        <v>570</v>
      </c>
      <c r="W217" s="14">
        <v>213</v>
      </c>
      <c r="X217" s="255">
        <v>0</v>
      </c>
      <c r="Y217" s="256">
        <v>0</v>
      </c>
      <c r="AB217" s="250">
        <v>0</v>
      </c>
      <c r="AC217" s="250">
        <v>0</v>
      </c>
      <c r="AD217" s="250">
        <v>0</v>
      </c>
      <c r="AE217" s="250">
        <v>0</v>
      </c>
      <c r="AF217" s="40">
        <v>0</v>
      </c>
      <c r="AG217" s="250">
        <v>0</v>
      </c>
      <c r="AI217" s="26">
        <f t="shared" si="18"/>
        <v>0</v>
      </c>
      <c r="AJ217" s="26">
        <f t="shared" si="19"/>
        <v>0</v>
      </c>
      <c r="AK217" s="26">
        <f t="shared" si="20"/>
        <v>0</v>
      </c>
      <c r="AL217" s="26">
        <f t="shared" si="21"/>
        <v>0</v>
      </c>
      <c r="AM217" s="26">
        <f t="shared" si="22"/>
        <v>0</v>
      </c>
      <c r="AN217" s="26">
        <f t="shared" si="23"/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E6" sqref="E6"/>
    </sheetView>
  </sheetViews>
  <sheetFormatPr defaultColWidth="13" defaultRowHeight="12.75" x14ac:dyDescent="0.2"/>
  <cols>
    <col min="1" max="1" width="11.7109375" bestFit="1" customWidth="1"/>
    <col min="2" max="2" width="13.85546875" customWidth="1"/>
    <col min="3" max="3" width="15.140625" customWidth="1"/>
    <col min="4" max="4" width="12" customWidth="1"/>
    <col min="5" max="9" width="13" customWidth="1"/>
    <col min="10" max="10" width="15.140625" customWidth="1"/>
    <col min="12" max="12" width="15.42578125" bestFit="1" customWidth="1"/>
    <col min="14" max="20" width="13" style="14"/>
  </cols>
  <sheetData>
    <row r="1" spans="1:19" x14ac:dyDescent="0.2">
      <c r="A1" s="1" t="s">
        <v>27</v>
      </c>
      <c r="D1" s="42" t="s">
        <v>565</v>
      </c>
      <c r="I1" s="11"/>
    </row>
    <row r="2" spans="1:19" x14ac:dyDescent="0.2">
      <c r="D2" s="42" t="s">
        <v>566</v>
      </c>
      <c r="J2" s="2"/>
      <c r="K2" s="2"/>
    </row>
    <row r="3" spans="1:19" x14ac:dyDescent="0.2">
      <c r="J3" s="7"/>
      <c r="K3" s="7"/>
    </row>
    <row r="4" spans="1:19" x14ac:dyDescent="0.2">
      <c r="A4" s="11"/>
      <c r="B4" s="11"/>
    </row>
    <row r="5" spans="1:19" ht="13.5" thickBot="1" x14ac:dyDescent="0.25">
      <c r="H5" s="208">
        <v>0.06</v>
      </c>
      <c r="J5" s="170" t="s">
        <v>345</v>
      </c>
      <c r="K5" s="170" t="s">
        <v>345</v>
      </c>
      <c r="L5" s="55"/>
      <c r="M5" s="55"/>
      <c r="S5" s="80"/>
    </row>
    <row r="6" spans="1:19" ht="24.75" thickBot="1" x14ac:dyDescent="0.25">
      <c r="A6" s="13" t="s">
        <v>34</v>
      </c>
      <c r="B6" s="7" t="s">
        <v>109</v>
      </c>
      <c r="C6" s="7" t="s">
        <v>108</v>
      </c>
      <c r="G6" s="13" t="s">
        <v>34</v>
      </c>
      <c r="H6" s="7" t="s">
        <v>109</v>
      </c>
      <c r="I6" s="7" t="s">
        <v>108</v>
      </c>
      <c r="J6" s="55" t="s">
        <v>344</v>
      </c>
      <c r="K6" s="170" t="s">
        <v>346</v>
      </c>
      <c r="L6" s="202" t="s">
        <v>537</v>
      </c>
      <c r="M6" s="55"/>
      <c r="N6" s="80"/>
      <c r="S6" s="48"/>
    </row>
    <row r="7" spans="1:19" x14ac:dyDescent="0.2">
      <c r="A7" s="13" t="s">
        <v>35</v>
      </c>
      <c r="B7" s="203">
        <v>70636.625100742502</v>
      </c>
      <c r="C7" s="206">
        <v>91520.210962862911</v>
      </c>
      <c r="G7" s="13" t="s">
        <v>35</v>
      </c>
      <c r="H7" s="56">
        <f>0.06*L7</f>
        <v>70636.625100742502</v>
      </c>
      <c r="I7" s="56"/>
      <c r="J7" s="55"/>
      <c r="K7" s="56"/>
      <c r="L7" s="204">
        <v>1177277.0850123751</v>
      </c>
      <c r="M7" s="55"/>
      <c r="N7" s="209"/>
      <c r="O7" s="56"/>
      <c r="R7" s="56"/>
      <c r="S7" s="56"/>
    </row>
    <row r="8" spans="1:19" x14ac:dyDescent="0.2">
      <c r="A8" s="13" t="s">
        <v>36</v>
      </c>
      <c r="B8" s="203">
        <v>70636.625100742502</v>
      </c>
      <c r="C8" s="206">
        <v>91520.210962862911</v>
      </c>
      <c r="G8" s="13" t="s">
        <v>36</v>
      </c>
      <c r="H8" s="56">
        <f t="shared" ref="H8:H30" si="0">0.06*L8</f>
        <v>70636.625100742502</v>
      </c>
      <c r="I8" s="56"/>
      <c r="J8" s="55"/>
      <c r="K8" s="56"/>
      <c r="L8" s="204">
        <v>1177277.0850123751</v>
      </c>
      <c r="M8" s="55"/>
      <c r="N8" s="209"/>
      <c r="O8" s="56"/>
      <c r="R8" s="56"/>
      <c r="S8" s="56"/>
    </row>
    <row r="9" spans="1:19" x14ac:dyDescent="0.2">
      <c r="A9" s="13" t="s">
        <v>37</v>
      </c>
      <c r="B9" s="203">
        <v>117515.9630663303</v>
      </c>
      <c r="C9" s="206">
        <v>91555.472531344552</v>
      </c>
      <c r="G9" s="13" t="s">
        <v>37</v>
      </c>
      <c r="H9" s="56">
        <f t="shared" si="0"/>
        <v>117515.9630663303</v>
      </c>
      <c r="I9" s="56"/>
      <c r="J9" s="55"/>
      <c r="K9" s="56"/>
      <c r="L9" s="204">
        <v>1958599.3844388383</v>
      </c>
      <c r="M9" s="55"/>
      <c r="N9" s="209"/>
      <c r="O9" s="56"/>
      <c r="R9" s="56"/>
      <c r="S9" s="56"/>
    </row>
    <row r="10" spans="1:19" x14ac:dyDescent="0.2">
      <c r="A10" s="13" t="s">
        <v>38</v>
      </c>
      <c r="B10" s="203">
        <v>181338.64813800037</v>
      </c>
      <c r="C10" s="206">
        <v>145878.36138110794</v>
      </c>
      <c r="G10" s="13" t="s">
        <v>38</v>
      </c>
      <c r="H10" s="56">
        <f t="shared" si="0"/>
        <v>181338.64813800037</v>
      </c>
      <c r="I10" s="56"/>
      <c r="J10" s="55"/>
      <c r="K10" s="56"/>
      <c r="L10" s="204">
        <v>3022310.8023000062</v>
      </c>
      <c r="M10" s="55"/>
      <c r="N10" s="209"/>
      <c r="O10" s="56"/>
      <c r="R10" s="56"/>
      <c r="S10" s="56"/>
    </row>
    <row r="11" spans="1:19" x14ac:dyDescent="0.2">
      <c r="A11" s="13" t="s">
        <v>39</v>
      </c>
      <c r="B11" s="203">
        <v>44620.298271597043</v>
      </c>
      <c r="C11" s="206">
        <v>36078.202117893183</v>
      </c>
      <c r="G11" s="13" t="s">
        <v>39</v>
      </c>
      <c r="H11" s="56">
        <f t="shared" si="0"/>
        <v>44620.298271597043</v>
      </c>
      <c r="I11" s="56"/>
      <c r="J11" s="55"/>
      <c r="K11" s="56"/>
      <c r="L11" s="204">
        <v>743671.63785995077</v>
      </c>
      <c r="M11" s="55"/>
      <c r="N11" s="209"/>
      <c r="O11" s="56"/>
      <c r="R11" s="56"/>
      <c r="S11" s="56"/>
    </row>
    <row r="12" spans="1:19" x14ac:dyDescent="0.2">
      <c r="A12" s="13" t="s">
        <v>186</v>
      </c>
      <c r="B12" s="203">
        <v>142320.62620722697</v>
      </c>
      <c r="C12" s="206">
        <v>141823.16315424925</v>
      </c>
      <c r="G12" s="13" t="s">
        <v>186</v>
      </c>
      <c r="H12" s="56">
        <f t="shared" si="0"/>
        <v>142320.62620722697</v>
      </c>
      <c r="I12" s="56"/>
      <c r="J12" s="55"/>
      <c r="K12" s="56"/>
      <c r="L12" s="204">
        <v>2372010.4367871163</v>
      </c>
      <c r="M12" s="55"/>
      <c r="N12" s="209"/>
      <c r="O12" s="56"/>
      <c r="R12" s="56"/>
      <c r="S12" s="56"/>
    </row>
    <row r="13" spans="1:19" x14ac:dyDescent="0.2">
      <c r="A13" s="13" t="s">
        <v>40</v>
      </c>
      <c r="B13" s="203">
        <v>269913.08124927891</v>
      </c>
      <c r="C13" s="206">
        <v>255310.24060595644</v>
      </c>
      <c r="G13" s="13" t="s">
        <v>40</v>
      </c>
      <c r="H13" s="56">
        <f t="shared" si="0"/>
        <v>269913.08124927891</v>
      </c>
      <c r="I13" s="56"/>
      <c r="J13" s="55"/>
      <c r="K13" s="56"/>
      <c r="L13" s="204">
        <v>4498551.3541546483</v>
      </c>
      <c r="M13" s="55"/>
      <c r="N13" s="209"/>
      <c r="O13" s="56"/>
      <c r="R13" s="56"/>
      <c r="S13" s="56"/>
    </row>
    <row r="14" spans="1:19" x14ac:dyDescent="0.2">
      <c r="A14" s="13" t="s">
        <v>41</v>
      </c>
      <c r="B14" s="203">
        <v>494115.14417629933</v>
      </c>
      <c r="C14" s="206">
        <v>1027947.3465305486</v>
      </c>
      <c r="G14" s="13" t="s">
        <v>41</v>
      </c>
      <c r="H14" s="56">
        <f t="shared" si="0"/>
        <v>494115.14417629933</v>
      </c>
      <c r="I14" s="56"/>
      <c r="J14" s="55"/>
      <c r="K14" s="56"/>
      <c r="L14" s="204">
        <v>8235252.4029383222</v>
      </c>
      <c r="M14" s="55"/>
      <c r="N14" s="209"/>
      <c r="O14" s="56"/>
      <c r="R14" s="56"/>
      <c r="S14" s="56"/>
    </row>
    <row r="15" spans="1:19" x14ac:dyDescent="0.2">
      <c r="A15" s="13" t="s">
        <v>42</v>
      </c>
      <c r="B15" s="203">
        <v>54842.900986881898</v>
      </c>
      <c r="C15" s="206">
        <v>76690.517259027241</v>
      </c>
      <c r="G15" s="13" t="s">
        <v>42</v>
      </c>
      <c r="H15" s="56">
        <f t="shared" si="0"/>
        <v>54842.900986881898</v>
      </c>
      <c r="I15" s="56"/>
      <c r="J15" s="55"/>
      <c r="K15" s="56"/>
      <c r="L15" s="204">
        <v>914048.34978136502</v>
      </c>
      <c r="N15" s="209"/>
      <c r="O15" s="56"/>
      <c r="R15" s="56"/>
      <c r="S15" s="56"/>
    </row>
    <row r="16" spans="1:19" x14ac:dyDescent="0.2">
      <c r="A16" s="13" t="s">
        <v>118</v>
      </c>
      <c r="B16" s="203">
        <v>88729.511666254373</v>
      </c>
      <c r="C16" s="206">
        <v>152581.00997924284</v>
      </c>
      <c r="G16" s="13" t="s">
        <v>118</v>
      </c>
      <c r="H16" s="56">
        <f t="shared" si="0"/>
        <v>88729.511666254373</v>
      </c>
      <c r="I16" s="56"/>
      <c r="J16" s="55"/>
      <c r="K16" s="56"/>
      <c r="L16" s="204">
        <v>1478825.194437573</v>
      </c>
      <c r="N16" s="209"/>
      <c r="O16" s="56"/>
      <c r="R16" s="56"/>
      <c r="S16" s="56"/>
    </row>
    <row r="17" spans="1:12" x14ac:dyDescent="0.2">
      <c r="A17" s="13" t="s">
        <v>505</v>
      </c>
      <c r="B17" s="203">
        <v>410659.05889140605</v>
      </c>
      <c r="C17" s="206">
        <v>186367.15033820985</v>
      </c>
      <c r="G17" s="13" t="s">
        <v>505</v>
      </c>
      <c r="H17" s="56">
        <f t="shared" si="0"/>
        <v>410659.05889140605</v>
      </c>
      <c r="L17" s="204">
        <v>6844317.6481901007</v>
      </c>
    </row>
    <row r="18" spans="1:12" x14ac:dyDescent="0.2">
      <c r="A18" s="13" t="s">
        <v>506</v>
      </c>
      <c r="B18" s="203">
        <v>283188.19707669353</v>
      </c>
      <c r="C18" s="206">
        <v>476150.42026378482</v>
      </c>
      <c r="G18" s="13" t="s">
        <v>506</v>
      </c>
      <c r="H18" s="56">
        <f t="shared" si="0"/>
        <v>283188.19707669353</v>
      </c>
      <c r="L18" s="204">
        <v>4719803.2846115585</v>
      </c>
    </row>
    <row r="19" spans="1:12" x14ac:dyDescent="0.2">
      <c r="A19" s="13" t="s">
        <v>507</v>
      </c>
      <c r="B19" s="203">
        <v>36925.456663306453</v>
      </c>
      <c r="C19" s="206">
        <v>40438.315502525154</v>
      </c>
      <c r="G19" s="13" t="s">
        <v>507</v>
      </c>
      <c r="H19" s="56">
        <f t="shared" si="0"/>
        <v>36925.456663306453</v>
      </c>
      <c r="L19" s="204">
        <v>615424.2777217743</v>
      </c>
    </row>
    <row r="20" spans="1:12" x14ac:dyDescent="0.2">
      <c r="A20" s="13" t="s">
        <v>508</v>
      </c>
      <c r="B20" s="203">
        <v>88023.052343192074</v>
      </c>
      <c r="C20" s="206">
        <v>95862.266942483388</v>
      </c>
      <c r="D20" s="55"/>
      <c r="G20" s="13" t="s">
        <v>508</v>
      </c>
      <c r="H20" s="56">
        <f t="shared" si="0"/>
        <v>88023.052343192074</v>
      </c>
      <c r="L20" s="204">
        <v>1467050.8723865347</v>
      </c>
    </row>
    <row r="21" spans="1:12" x14ac:dyDescent="0.2">
      <c r="A21" s="13" t="s">
        <v>509</v>
      </c>
      <c r="B21" s="203">
        <v>13054.689482419641</v>
      </c>
      <c r="C21" s="206">
        <v>27201.990250375085</v>
      </c>
      <c r="G21" s="13" t="s">
        <v>509</v>
      </c>
      <c r="H21" s="56">
        <f t="shared" si="0"/>
        <v>13054.689482419641</v>
      </c>
      <c r="L21" s="204">
        <v>217578.15804032734</v>
      </c>
    </row>
    <row r="22" spans="1:12" x14ac:dyDescent="0.2">
      <c r="A22" s="13" t="s">
        <v>510</v>
      </c>
      <c r="B22" s="203">
        <v>77787.501150768279</v>
      </c>
      <c r="C22" s="206">
        <v>27201.990250375089</v>
      </c>
      <c r="G22" s="13" t="s">
        <v>510</v>
      </c>
      <c r="H22" s="56">
        <f t="shared" si="0"/>
        <v>77787.501150768279</v>
      </c>
      <c r="L22" s="204">
        <v>1296458.3525128048</v>
      </c>
    </row>
    <row r="23" spans="1:12" x14ac:dyDescent="0.2">
      <c r="A23" s="13" t="s">
        <v>511</v>
      </c>
      <c r="B23" s="203">
        <v>17987.452956126937</v>
      </c>
      <c r="C23" s="207">
        <v>36191.351073946898</v>
      </c>
      <c r="G23" s="13" t="s">
        <v>511</v>
      </c>
      <c r="H23" s="56">
        <f t="shared" si="0"/>
        <v>17987.452956126937</v>
      </c>
      <c r="L23" s="205">
        <v>299790.88260211563</v>
      </c>
    </row>
    <row r="24" spans="1:12" x14ac:dyDescent="0.2">
      <c r="A24" s="13" t="s">
        <v>512</v>
      </c>
      <c r="B24" s="203">
        <v>53227.466480252711</v>
      </c>
      <c r="C24" s="207">
        <v>53359.002323881767</v>
      </c>
      <c r="G24" s="13" t="s">
        <v>512</v>
      </c>
      <c r="H24" s="56">
        <f t="shared" si="0"/>
        <v>53227.466480252711</v>
      </c>
      <c r="L24" s="205">
        <v>887124.44133754517</v>
      </c>
    </row>
    <row r="25" spans="1:12" x14ac:dyDescent="0.2">
      <c r="A25" s="13" t="s">
        <v>513</v>
      </c>
      <c r="B25" s="203">
        <v>87590.828222484255</v>
      </c>
      <c r="C25" s="206">
        <v>141893.94216920377</v>
      </c>
      <c r="G25" s="13" t="s">
        <v>513</v>
      </c>
      <c r="H25" s="56">
        <f t="shared" si="0"/>
        <v>87590.828222484255</v>
      </c>
      <c r="L25" s="204">
        <v>1459847.1370414044</v>
      </c>
    </row>
    <row r="26" spans="1:12" x14ac:dyDescent="0.2">
      <c r="A26" s="13" t="s">
        <v>514</v>
      </c>
      <c r="B26" s="203">
        <v>1100497.5788833012</v>
      </c>
      <c r="C26" s="206">
        <v>973299.73440065503</v>
      </c>
      <c r="G26" s="13" t="s">
        <v>514</v>
      </c>
      <c r="H26" s="56">
        <f t="shared" si="0"/>
        <v>1100497.5788833012</v>
      </c>
      <c r="L26" s="204">
        <v>18341626.314721689</v>
      </c>
    </row>
    <row r="27" spans="1:12" x14ac:dyDescent="0.2">
      <c r="A27" s="13" t="s">
        <v>515</v>
      </c>
      <c r="B27" s="203">
        <v>1100497.5788833012</v>
      </c>
      <c r="C27" s="206">
        <v>973299.73440065503</v>
      </c>
      <c r="G27" s="13" t="s">
        <v>515</v>
      </c>
      <c r="H27" s="56">
        <f t="shared" si="0"/>
        <v>1100497.5788833012</v>
      </c>
      <c r="L27" s="204">
        <v>18341626.314721689</v>
      </c>
    </row>
    <row r="28" spans="1:12" x14ac:dyDescent="0.2">
      <c r="A28" s="13" t="s">
        <v>516</v>
      </c>
      <c r="B28" s="203">
        <v>2342082.6615974777</v>
      </c>
      <c r="C28" s="206">
        <v>1242370.4576984185</v>
      </c>
      <c r="E28" s="55"/>
      <c r="G28" s="13" t="s">
        <v>516</v>
      </c>
      <c r="H28" s="56">
        <f t="shared" si="0"/>
        <v>2342082.6615974777</v>
      </c>
      <c r="L28" s="204">
        <v>39034711.026624627</v>
      </c>
    </row>
    <row r="29" spans="1:12" x14ac:dyDescent="0.2">
      <c r="A29" s="13" t="s">
        <v>517</v>
      </c>
      <c r="B29" s="203">
        <v>46131.025743768478</v>
      </c>
      <c r="C29" s="206">
        <v>49933.605209033623</v>
      </c>
      <c r="G29" s="13" t="s">
        <v>517</v>
      </c>
      <c r="H29" s="56">
        <f t="shared" si="0"/>
        <v>46131.025743768478</v>
      </c>
      <c r="L29" s="204">
        <v>768850.42906280805</v>
      </c>
    </row>
    <row r="30" spans="1:12" x14ac:dyDescent="0.2">
      <c r="A30" s="13" t="s">
        <v>518</v>
      </c>
      <c r="B30" s="203">
        <v>71917.091236003529</v>
      </c>
      <c r="C30" s="206">
        <v>87101.823119372915</v>
      </c>
      <c r="G30" s="13" t="s">
        <v>518</v>
      </c>
      <c r="H30" s="56">
        <f t="shared" si="0"/>
        <v>71917.091236003529</v>
      </c>
      <c r="L30" s="204">
        <v>1198618.1872667256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0"/>
  <sheetViews>
    <sheetView topLeftCell="B1" workbookViewId="0">
      <selection activeCell="A49" sqref="A49"/>
    </sheetView>
  </sheetViews>
  <sheetFormatPr defaultRowHeight="12.75" x14ac:dyDescent="0.2"/>
  <cols>
    <col min="2" max="2" width="10.42578125" bestFit="1" customWidth="1"/>
    <col min="3" max="3" width="12.85546875" customWidth="1"/>
    <col min="4" max="4" width="16.85546875" style="55" customWidth="1"/>
    <col min="5" max="12" width="12.28515625" style="55" customWidth="1"/>
    <col min="13" max="13" width="16.85546875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7109375" customWidth="1"/>
    <col min="25" max="25" width="12.140625" customWidth="1"/>
    <col min="26" max="26" width="10.42578125" customWidth="1"/>
    <col min="27" max="27" width="11.140625" customWidth="1"/>
    <col min="28" max="28" width="11.28515625" customWidth="1"/>
    <col min="29" max="29" width="12.7109375" bestFit="1" customWidth="1"/>
    <col min="30" max="30" width="9.140625" style="14"/>
    <col min="32" max="32" width="11.285156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4"/>
    <col min="40" max="40" width="10.140625" customWidth="1"/>
    <col min="61" max="61" width="10.5703125" customWidth="1"/>
  </cols>
  <sheetData>
    <row r="1" spans="1:52" x14ac:dyDescent="0.2">
      <c r="C1" s="2" t="s">
        <v>102</v>
      </c>
      <c r="D1" s="53" t="s">
        <v>311</v>
      </c>
      <c r="E1" s="163" t="s">
        <v>336</v>
      </c>
      <c r="F1" s="53"/>
      <c r="G1" s="53"/>
      <c r="H1" s="53"/>
      <c r="I1" s="53"/>
      <c r="J1" s="53"/>
      <c r="K1" s="53"/>
      <c r="L1" s="53"/>
      <c r="M1" s="2" t="s">
        <v>103</v>
      </c>
      <c r="N1" s="2" t="s">
        <v>104</v>
      </c>
      <c r="P1" s="246"/>
      <c r="Q1" s="42" t="s">
        <v>567</v>
      </c>
      <c r="AD1" s="80" t="s">
        <v>550</v>
      </c>
      <c r="AL1" s="80" t="s">
        <v>560</v>
      </c>
      <c r="AT1" s="42" t="s">
        <v>551</v>
      </c>
    </row>
    <row r="2" spans="1:52" x14ac:dyDescent="0.2">
      <c r="C2" s="2">
        <v>2009</v>
      </c>
      <c r="D2" s="54" t="s">
        <v>28</v>
      </c>
      <c r="E2" t="s">
        <v>244</v>
      </c>
      <c r="F2"/>
      <c r="G2"/>
      <c r="H2"/>
      <c r="I2"/>
      <c r="J2"/>
      <c r="K2"/>
      <c r="L2"/>
      <c r="M2" s="3" t="s">
        <v>101</v>
      </c>
      <c r="V2" s="159" t="s">
        <v>549</v>
      </c>
      <c r="Y2" t="s">
        <v>244</v>
      </c>
      <c r="AL2" s="14" t="s">
        <v>309</v>
      </c>
      <c r="AM2">
        <v>0.25</v>
      </c>
    </row>
    <row r="3" spans="1:52" x14ac:dyDescent="0.2">
      <c r="B3" s="3" t="s">
        <v>43</v>
      </c>
      <c r="C3" s="7" t="s">
        <v>521</v>
      </c>
      <c r="D3" s="112"/>
      <c r="E3" s="112" t="s">
        <v>191</v>
      </c>
      <c r="F3" s="112" t="s">
        <v>270</v>
      </c>
      <c r="G3" s="112" t="s">
        <v>189</v>
      </c>
      <c r="H3" s="112" t="s">
        <v>192</v>
      </c>
      <c r="I3" s="112" t="s">
        <v>188</v>
      </c>
      <c r="J3" s="112" t="s">
        <v>190</v>
      </c>
      <c r="K3" s="42"/>
      <c r="L3"/>
      <c r="M3" s="112"/>
      <c r="N3" s="112" t="s">
        <v>191</v>
      </c>
      <c r="O3" s="112" t="s">
        <v>270</v>
      </c>
      <c r="P3" s="112" t="s">
        <v>189</v>
      </c>
      <c r="Q3" s="112" t="s">
        <v>192</v>
      </c>
      <c r="R3" s="112" t="s">
        <v>188</v>
      </c>
      <c r="S3" s="112" t="s">
        <v>190</v>
      </c>
      <c r="V3" s="131"/>
      <c r="W3" s="132" t="s">
        <v>191</v>
      </c>
      <c r="X3" s="132" t="s">
        <v>270</v>
      </c>
      <c r="Y3" s="132" t="s">
        <v>189</v>
      </c>
      <c r="Z3" s="132" t="s">
        <v>192</v>
      </c>
      <c r="AA3" s="132" t="s">
        <v>188</v>
      </c>
      <c r="AB3" s="133" t="s">
        <v>190</v>
      </c>
      <c r="AD3" s="131"/>
      <c r="AE3" s="132" t="s">
        <v>191</v>
      </c>
      <c r="AF3" s="132" t="s">
        <v>270</v>
      </c>
      <c r="AG3" s="132" t="s">
        <v>189</v>
      </c>
      <c r="AH3" s="132" t="s">
        <v>192</v>
      </c>
      <c r="AI3" s="132" t="s">
        <v>188</v>
      </c>
      <c r="AJ3" s="133" t="s">
        <v>190</v>
      </c>
      <c r="AL3" s="131"/>
      <c r="AM3" s="132" t="s">
        <v>191</v>
      </c>
      <c r="AN3" s="132" t="s">
        <v>270</v>
      </c>
      <c r="AO3" s="132" t="s">
        <v>189</v>
      </c>
      <c r="AP3" s="132" t="s">
        <v>192</v>
      </c>
      <c r="AQ3" s="132" t="s">
        <v>188</v>
      </c>
      <c r="AR3" s="133" t="s">
        <v>190</v>
      </c>
      <c r="AT3" s="131"/>
      <c r="AU3" s="132" t="s">
        <v>191</v>
      </c>
      <c r="AV3" s="132" t="s">
        <v>270</v>
      </c>
      <c r="AW3" s="132" t="s">
        <v>189</v>
      </c>
      <c r="AX3" s="132" t="s">
        <v>192</v>
      </c>
      <c r="AY3" s="132" t="s">
        <v>188</v>
      </c>
      <c r="AZ3" s="133" t="s">
        <v>190</v>
      </c>
    </row>
    <row r="4" spans="1:52" x14ac:dyDescent="0.2">
      <c r="A4">
        <v>1</v>
      </c>
      <c r="B4" s="104" t="s">
        <v>1</v>
      </c>
      <c r="C4" s="236">
        <v>0</v>
      </c>
      <c r="D4" s="104" t="s">
        <v>1</v>
      </c>
      <c r="E4" s="228">
        <v>100000</v>
      </c>
      <c r="F4" s="228">
        <v>100000</v>
      </c>
      <c r="G4" s="228">
        <v>100000</v>
      </c>
      <c r="H4" s="228">
        <v>100000</v>
      </c>
      <c r="I4" s="228">
        <v>100000</v>
      </c>
      <c r="J4" s="228">
        <v>100000</v>
      </c>
      <c r="K4"/>
      <c r="L4"/>
      <c r="M4" s="104" t="s">
        <v>1</v>
      </c>
      <c r="N4" s="14">
        <v>0</v>
      </c>
      <c r="O4" s="14">
        <v>12.11125</v>
      </c>
      <c r="P4" s="14">
        <v>39.603750000000005</v>
      </c>
      <c r="Q4" s="14">
        <v>0</v>
      </c>
      <c r="R4" s="14">
        <v>0</v>
      </c>
      <c r="S4" s="14">
        <v>0</v>
      </c>
      <c r="V4" s="104" t="s">
        <v>1</v>
      </c>
      <c r="W4" s="228">
        <v>100000</v>
      </c>
      <c r="X4" s="228">
        <v>100000</v>
      </c>
      <c r="Y4" s="228">
        <v>100000</v>
      </c>
      <c r="Z4" s="228">
        <v>100000</v>
      </c>
      <c r="AA4" s="228">
        <v>100000</v>
      </c>
      <c r="AB4" s="228">
        <v>100000</v>
      </c>
      <c r="AD4" s="104" t="s">
        <v>1</v>
      </c>
      <c r="AE4" s="14">
        <v>0</v>
      </c>
      <c r="AF4" s="14">
        <v>9.6890000000000001</v>
      </c>
      <c r="AG4" s="14">
        <v>31.683000000000003</v>
      </c>
      <c r="AH4" s="14">
        <v>0</v>
      </c>
      <c r="AI4" s="14">
        <v>0</v>
      </c>
      <c r="AJ4" s="14">
        <v>0</v>
      </c>
      <c r="AK4" s="130"/>
      <c r="AL4" s="134" t="s">
        <v>1</v>
      </c>
      <c r="AM4" s="135">
        <f t="shared" ref="AM4:AM43" si="0">AE4*(1+$AM$2)</f>
        <v>0</v>
      </c>
      <c r="AN4" s="135">
        <f t="shared" ref="AN4:AN43" si="1">AF4*(1+$AM$2)</f>
        <v>12.11125</v>
      </c>
      <c r="AO4" s="135">
        <f t="shared" ref="AO4:AO43" si="2">AG4*(1+$AM$2)</f>
        <v>39.603750000000005</v>
      </c>
      <c r="AP4" s="135">
        <f t="shared" ref="AP4:AP43" si="3">AH4*(1+$AM$2)</f>
        <v>0</v>
      </c>
      <c r="AQ4" s="135">
        <f t="shared" ref="AQ4:AQ43" si="4">AI4*(1+$AM$2)</f>
        <v>0</v>
      </c>
      <c r="AR4" s="136">
        <f t="shared" ref="AR4:AR43" si="5">AJ4*(1+$AM$2)</f>
        <v>0</v>
      </c>
      <c r="AT4" s="134" t="s">
        <v>1</v>
      </c>
      <c r="AU4" s="135">
        <f t="shared" ref="AU4:AU43" si="6">IF(E4=100000,AM4,E4)</f>
        <v>0</v>
      </c>
      <c r="AV4" s="135">
        <f t="shared" ref="AV4:AV43" si="7">IF(F4=100000,AN4,F4)</f>
        <v>12.11125</v>
      </c>
      <c r="AW4" s="135">
        <f t="shared" ref="AW4:AW43" si="8">IF(G4=100000,AO4,G4)</f>
        <v>39.603750000000005</v>
      </c>
      <c r="AX4" s="135">
        <f t="shared" ref="AX4:AX43" si="9">IF(H4=100000,AP4,H4)</f>
        <v>0</v>
      </c>
      <c r="AY4" s="135">
        <f t="shared" ref="AY4:AY43" si="10">IF(I4=100000,AQ4,I4)</f>
        <v>0</v>
      </c>
      <c r="AZ4" s="136">
        <f t="shared" ref="AZ4:AZ43" si="11">IF(J4=100000,AR4,J4)</f>
        <v>0</v>
      </c>
    </row>
    <row r="5" spans="1:52" x14ac:dyDescent="0.2">
      <c r="A5">
        <v>2</v>
      </c>
      <c r="B5" s="190" t="s">
        <v>255</v>
      </c>
      <c r="C5" s="236">
        <v>0</v>
      </c>
      <c r="D5" s="190" t="s">
        <v>255</v>
      </c>
      <c r="E5" s="228">
        <v>100000</v>
      </c>
      <c r="F5" s="228">
        <v>100000</v>
      </c>
      <c r="G5" s="228">
        <v>100000</v>
      </c>
      <c r="H5" s="228">
        <v>100000</v>
      </c>
      <c r="I5" s="228">
        <v>100000</v>
      </c>
      <c r="J5" s="228">
        <v>100000</v>
      </c>
      <c r="K5"/>
      <c r="L5"/>
      <c r="M5" s="190" t="s">
        <v>255</v>
      </c>
      <c r="N5" s="14">
        <v>31.627499999999998</v>
      </c>
      <c r="O5" s="14">
        <v>213.03250000000003</v>
      </c>
      <c r="P5" s="14">
        <v>1.3650000000000002</v>
      </c>
      <c r="Q5" s="14">
        <v>8.5324999999999989</v>
      </c>
      <c r="R5" s="14">
        <v>95.762500000000003</v>
      </c>
      <c r="S5" s="14">
        <v>0</v>
      </c>
      <c r="V5" s="190" t="s">
        <v>255</v>
      </c>
      <c r="W5" s="228">
        <v>100000</v>
      </c>
      <c r="X5" s="228">
        <v>100000</v>
      </c>
      <c r="Y5" s="228">
        <v>100000</v>
      </c>
      <c r="Z5" s="228">
        <v>100000</v>
      </c>
      <c r="AA5" s="228">
        <v>100000</v>
      </c>
      <c r="AB5" s="228">
        <v>100000</v>
      </c>
      <c r="AD5" s="190" t="s">
        <v>255</v>
      </c>
      <c r="AE5" s="14">
        <v>25.302</v>
      </c>
      <c r="AF5" s="14">
        <v>170.42600000000002</v>
      </c>
      <c r="AG5" s="14">
        <v>1.0920000000000001</v>
      </c>
      <c r="AH5" s="14">
        <v>6.8259999999999996</v>
      </c>
      <c r="AI5" s="14">
        <v>76.61</v>
      </c>
      <c r="AJ5" s="14">
        <v>0</v>
      </c>
      <c r="AK5" s="130"/>
      <c r="AL5" s="134" t="s">
        <v>193</v>
      </c>
      <c r="AM5" s="135">
        <f t="shared" si="0"/>
        <v>31.627499999999998</v>
      </c>
      <c r="AN5" s="135">
        <f t="shared" si="1"/>
        <v>213.03250000000003</v>
      </c>
      <c r="AO5" s="135">
        <f t="shared" si="2"/>
        <v>1.3650000000000002</v>
      </c>
      <c r="AP5" s="135">
        <f t="shared" si="3"/>
        <v>8.5324999999999989</v>
      </c>
      <c r="AQ5" s="135">
        <f t="shared" si="4"/>
        <v>95.762500000000003</v>
      </c>
      <c r="AR5" s="136">
        <f t="shared" si="5"/>
        <v>0</v>
      </c>
      <c r="AT5" s="134" t="s">
        <v>193</v>
      </c>
      <c r="AU5" s="135">
        <f t="shared" si="6"/>
        <v>31.627499999999998</v>
      </c>
      <c r="AV5" s="135">
        <f t="shared" si="7"/>
        <v>213.03250000000003</v>
      </c>
      <c r="AW5" s="135">
        <f t="shared" si="8"/>
        <v>1.3650000000000002</v>
      </c>
      <c r="AX5" s="135">
        <f t="shared" si="9"/>
        <v>8.5324999999999989</v>
      </c>
      <c r="AY5" s="135">
        <f t="shared" si="10"/>
        <v>95.762500000000003</v>
      </c>
      <c r="AZ5" s="136">
        <f t="shared" si="11"/>
        <v>0</v>
      </c>
    </row>
    <row r="6" spans="1:52" x14ac:dyDescent="0.2">
      <c r="A6">
        <v>3</v>
      </c>
      <c r="B6" s="104" t="s">
        <v>2</v>
      </c>
      <c r="C6" s="236">
        <v>0</v>
      </c>
      <c r="D6" s="104" t="s">
        <v>2</v>
      </c>
      <c r="E6" s="228">
        <v>100000</v>
      </c>
      <c r="F6" s="228">
        <v>100000</v>
      </c>
      <c r="G6" s="228">
        <v>100000</v>
      </c>
      <c r="H6" s="228">
        <v>100000</v>
      </c>
      <c r="I6" s="228">
        <v>100000</v>
      </c>
      <c r="J6" s="228">
        <v>6</v>
      </c>
      <c r="K6"/>
      <c r="L6"/>
      <c r="M6" s="104" t="s">
        <v>2</v>
      </c>
      <c r="N6" s="14">
        <v>0</v>
      </c>
      <c r="O6" s="14">
        <v>0</v>
      </c>
      <c r="P6" s="14">
        <v>0</v>
      </c>
      <c r="Q6" s="14">
        <v>6.6937500000000005</v>
      </c>
      <c r="R6" s="14">
        <v>0.59250000000000003</v>
      </c>
      <c r="S6" s="14">
        <v>0</v>
      </c>
      <c r="V6" s="104" t="s">
        <v>2</v>
      </c>
      <c r="W6" s="228">
        <v>100000</v>
      </c>
      <c r="X6" s="228">
        <v>100000</v>
      </c>
      <c r="Y6" s="228">
        <v>100000</v>
      </c>
      <c r="Z6" s="228">
        <v>100000</v>
      </c>
      <c r="AA6" s="228">
        <v>100000</v>
      </c>
      <c r="AB6" s="228">
        <v>6</v>
      </c>
      <c r="AD6" s="104" t="s">
        <v>2</v>
      </c>
      <c r="AE6" s="14">
        <v>0</v>
      </c>
      <c r="AF6" s="14">
        <v>0</v>
      </c>
      <c r="AG6" s="14">
        <v>0</v>
      </c>
      <c r="AH6" s="14">
        <v>5.3550000000000004</v>
      </c>
      <c r="AI6" s="14">
        <v>0.47399999999999998</v>
      </c>
      <c r="AJ6" s="14">
        <v>0</v>
      </c>
      <c r="AK6" s="130"/>
      <c r="AL6" s="134" t="s">
        <v>2</v>
      </c>
      <c r="AM6" s="135">
        <f t="shared" si="0"/>
        <v>0</v>
      </c>
      <c r="AN6" s="135">
        <f t="shared" si="1"/>
        <v>0</v>
      </c>
      <c r="AO6" s="135">
        <f t="shared" si="2"/>
        <v>0</v>
      </c>
      <c r="AP6" s="135">
        <f t="shared" si="3"/>
        <v>6.6937500000000005</v>
      </c>
      <c r="AQ6" s="135">
        <f t="shared" si="4"/>
        <v>0.59250000000000003</v>
      </c>
      <c r="AR6" s="136">
        <f t="shared" si="5"/>
        <v>0</v>
      </c>
      <c r="AT6" s="134" t="s">
        <v>2</v>
      </c>
      <c r="AU6" s="135">
        <f t="shared" si="6"/>
        <v>0</v>
      </c>
      <c r="AV6" s="135">
        <f t="shared" si="7"/>
        <v>0</v>
      </c>
      <c r="AW6" s="135">
        <f t="shared" si="8"/>
        <v>0</v>
      </c>
      <c r="AX6" s="135">
        <f t="shared" si="9"/>
        <v>6.6937500000000005</v>
      </c>
      <c r="AY6" s="135">
        <f t="shared" si="10"/>
        <v>0.59250000000000003</v>
      </c>
      <c r="AZ6" s="136">
        <f t="shared" si="11"/>
        <v>6</v>
      </c>
    </row>
    <row r="7" spans="1:52" x14ac:dyDescent="0.2">
      <c r="A7">
        <v>4</v>
      </c>
      <c r="B7" s="190" t="s">
        <v>256</v>
      </c>
      <c r="C7" s="236">
        <v>0</v>
      </c>
      <c r="D7" s="190" t="s">
        <v>256</v>
      </c>
      <c r="E7" s="228">
        <v>0</v>
      </c>
      <c r="F7" s="228">
        <v>0</v>
      </c>
      <c r="G7" s="228">
        <v>0</v>
      </c>
      <c r="H7" s="228">
        <v>0</v>
      </c>
      <c r="I7" s="228">
        <v>0</v>
      </c>
      <c r="J7" s="228">
        <v>2797</v>
      </c>
      <c r="K7"/>
      <c r="L7"/>
      <c r="M7" s="190" t="s">
        <v>256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V7" s="190" t="s">
        <v>256</v>
      </c>
      <c r="W7" s="228">
        <v>0</v>
      </c>
      <c r="X7" s="228">
        <v>0</v>
      </c>
      <c r="Y7" s="228">
        <v>0</v>
      </c>
      <c r="Z7" s="228">
        <v>0</v>
      </c>
      <c r="AA7" s="228">
        <v>0</v>
      </c>
      <c r="AB7" s="228">
        <v>2797</v>
      </c>
      <c r="AD7" s="190" t="s">
        <v>256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30"/>
      <c r="AL7" s="134" t="s">
        <v>194</v>
      </c>
      <c r="AM7" s="135">
        <f t="shared" si="0"/>
        <v>0</v>
      </c>
      <c r="AN7" s="135">
        <f t="shared" si="1"/>
        <v>0</v>
      </c>
      <c r="AO7" s="135">
        <f t="shared" si="2"/>
        <v>0</v>
      </c>
      <c r="AP7" s="135">
        <f t="shared" si="3"/>
        <v>0</v>
      </c>
      <c r="AQ7" s="135">
        <f t="shared" si="4"/>
        <v>0</v>
      </c>
      <c r="AR7" s="136">
        <f t="shared" si="5"/>
        <v>0</v>
      </c>
      <c r="AT7" s="134" t="s">
        <v>194</v>
      </c>
      <c r="AU7" s="135">
        <f t="shared" si="6"/>
        <v>0</v>
      </c>
      <c r="AV7" s="135">
        <f t="shared" si="7"/>
        <v>0</v>
      </c>
      <c r="AW7" s="135">
        <f t="shared" si="8"/>
        <v>0</v>
      </c>
      <c r="AX7" s="135">
        <f t="shared" si="9"/>
        <v>0</v>
      </c>
      <c r="AY7" s="135">
        <f t="shared" si="10"/>
        <v>0</v>
      </c>
      <c r="AZ7" s="136">
        <f t="shared" si="11"/>
        <v>2797</v>
      </c>
    </row>
    <row r="8" spans="1:52" x14ac:dyDescent="0.2">
      <c r="A8">
        <v>5</v>
      </c>
      <c r="B8" s="104" t="s">
        <v>195</v>
      </c>
      <c r="C8" s="236">
        <v>0</v>
      </c>
      <c r="D8" s="104" t="s">
        <v>195</v>
      </c>
      <c r="E8" s="228">
        <v>0</v>
      </c>
      <c r="F8" s="228">
        <v>0</v>
      </c>
      <c r="G8" s="228">
        <v>0</v>
      </c>
      <c r="H8" s="228">
        <v>100000</v>
      </c>
      <c r="I8" s="228">
        <v>100000</v>
      </c>
      <c r="J8" s="228">
        <v>192</v>
      </c>
      <c r="K8"/>
      <c r="L8"/>
      <c r="M8" s="104" t="s">
        <v>195</v>
      </c>
      <c r="N8" s="14">
        <v>0</v>
      </c>
      <c r="O8" s="14">
        <v>0</v>
      </c>
      <c r="P8" s="14">
        <v>0</v>
      </c>
      <c r="Q8" s="14">
        <v>3.9662500000000001</v>
      </c>
      <c r="R8" s="14">
        <v>28.993749999999999</v>
      </c>
      <c r="S8" s="14">
        <v>39.365000000000002</v>
      </c>
      <c r="V8" s="104" t="s">
        <v>195</v>
      </c>
      <c r="W8" s="228">
        <v>0</v>
      </c>
      <c r="X8" s="228">
        <v>0</v>
      </c>
      <c r="Y8" s="228">
        <v>0</v>
      </c>
      <c r="Z8" s="228">
        <v>100000</v>
      </c>
      <c r="AA8" s="228">
        <v>100000</v>
      </c>
      <c r="AB8" s="228">
        <v>192</v>
      </c>
      <c r="AD8" s="104" t="s">
        <v>195</v>
      </c>
      <c r="AE8" s="14">
        <v>0</v>
      </c>
      <c r="AF8" s="14">
        <v>0</v>
      </c>
      <c r="AG8" s="14">
        <v>0</v>
      </c>
      <c r="AH8" s="14">
        <v>3.173</v>
      </c>
      <c r="AI8" s="14">
        <v>23.195</v>
      </c>
      <c r="AJ8" s="14">
        <v>31.492000000000001</v>
      </c>
      <c r="AK8" s="130"/>
      <c r="AL8" s="134" t="s">
        <v>195</v>
      </c>
      <c r="AM8" s="135">
        <f t="shared" si="0"/>
        <v>0</v>
      </c>
      <c r="AN8" s="135">
        <f t="shared" si="1"/>
        <v>0</v>
      </c>
      <c r="AO8" s="135">
        <f t="shared" si="2"/>
        <v>0</v>
      </c>
      <c r="AP8" s="135">
        <f t="shared" si="3"/>
        <v>3.9662500000000001</v>
      </c>
      <c r="AQ8" s="135">
        <f t="shared" si="4"/>
        <v>28.993749999999999</v>
      </c>
      <c r="AR8" s="136">
        <f t="shared" si="5"/>
        <v>39.365000000000002</v>
      </c>
      <c r="AT8" s="134" t="s">
        <v>195</v>
      </c>
      <c r="AU8" s="135">
        <f t="shared" si="6"/>
        <v>0</v>
      </c>
      <c r="AV8" s="135">
        <f t="shared" si="7"/>
        <v>0</v>
      </c>
      <c r="AW8" s="135">
        <f t="shared" si="8"/>
        <v>0</v>
      </c>
      <c r="AX8" s="135">
        <f t="shared" si="9"/>
        <v>3.9662500000000001</v>
      </c>
      <c r="AY8" s="135">
        <f t="shared" si="10"/>
        <v>28.993749999999999</v>
      </c>
      <c r="AZ8" s="136">
        <f t="shared" si="11"/>
        <v>192</v>
      </c>
    </row>
    <row r="9" spans="1:52" x14ac:dyDescent="0.2">
      <c r="A9">
        <v>6</v>
      </c>
      <c r="B9" s="104" t="s">
        <v>114</v>
      </c>
      <c r="C9" s="236">
        <v>0</v>
      </c>
      <c r="D9" s="104" t="s">
        <v>114</v>
      </c>
      <c r="E9" s="228">
        <v>100000</v>
      </c>
      <c r="F9" s="228">
        <v>100000</v>
      </c>
      <c r="G9" s="228">
        <v>100000</v>
      </c>
      <c r="H9" s="228">
        <v>100000</v>
      </c>
      <c r="I9" s="228">
        <v>100000</v>
      </c>
      <c r="J9" s="228">
        <v>100000</v>
      </c>
      <c r="K9"/>
      <c r="L9"/>
      <c r="M9" s="104" t="s">
        <v>114</v>
      </c>
      <c r="N9" s="14">
        <v>0</v>
      </c>
      <c r="O9" s="14">
        <v>10.831249999999999</v>
      </c>
      <c r="P9" s="14">
        <v>0</v>
      </c>
      <c r="Q9" s="14">
        <v>0</v>
      </c>
      <c r="R9" s="14">
        <v>0</v>
      </c>
      <c r="S9" s="14">
        <v>0</v>
      </c>
      <c r="V9" s="104" t="s">
        <v>114</v>
      </c>
      <c r="W9" s="228">
        <v>100000</v>
      </c>
      <c r="X9" s="228">
        <v>100000</v>
      </c>
      <c r="Y9" s="228">
        <v>100000</v>
      </c>
      <c r="Z9" s="228">
        <v>100000</v>
      </c>
      <c r="AA9" s="228">
        <v>100000</v>
      </c>
      <c r="AB9" s="228">
        <v>100000</v>
      </c>
      <c r="AD9" s="104" t="s">
        <v>114</v>
      </c>
      <c r="AE9" s="14">
        <v>0</v>
      </c>
      <c r="AF9" s="14">
        <v>8.6649999999999991</v>
      </c>
      <c r="AG9" s="14">
        <v>0</v>
      </c>
      <c r="AH9" s="14">
        <v>0</v>
      </c>
      <c r="AI9" s="14">
        <v>0</v>
      </c>
      <c r="AJ9" s="14">
        <v>0</v>
      </c>
      <c r="AK9" s="130"/>
      <c r="AL9" s="134" t="s">
        <v>114</v>
      </c>
      <c r="AM9" s="135">
        <f t="shared" si="0"/>
        <v>0</v>
      </c>
      <c r="AN9" s="135">
        <f t="shared" si="1"/>
        <v>10.831249999999999</v>
      </c>
      <c r="AO9" s="135">
        <f t="shared" si="2"/>
        <v>0</v>
      </c>
      <c r="AP9" s="135">
        <f t="shared" si="3"/>
        <v>0</v>
      </c>
      <c r="AQ9" s="135">
        <f t="shared" si="4"/>
        <v>0</v>
      </c>
      <c r="AR9" s="136">
        <f t="shared" si="5"/>
        <v>0</v>
      </c>
      <c r="AT9" s="134" t="s">
        <v>114</v>
      </c>
      <c r="AU9" s="135">
        <f t="shared" si="6"/>
        <v>0</v>
      </c>
      <c r="AV9" s="135">
        <f t="shared" si="7"/>
        <v>10.831249999999999</v>
      </c>
      <c r="AW9" s="135">
        <f t="shared" si="8"/>
        <v>0</v>
      </c>
      <c r="AX9" s="135">
        <f t="shared" si="9"/>
        <v>0</v>
      </c>
      <c r="AY9" s="135">
        <f t="shared" si="10"/>
        <v>0</v>
      </c>
      <c r="AZ9" s="136">
        <f t="shared" si="11"/>
        <v>0</v>
      </c>
    </row>
    <row r="10" spans="1:52" x14ac:dyDescent="0.2">
      <c r="A10">
        <v>7</v>
      </c>
      <c r="B10" s="190" t="s">
        <v>258</v>
      </c>
      <c r="C10" s="236">
        <v>0</v>
      </c>
      <c r="D10" s="190" t="s">
        <v>258</v>
      </c>
      <c r="E10" s="228">
        <v>100000</v>
      </c>
      <c r="F10" s="228">
        <v>100000</v>
      </c>
      <c r="G10" s="228">
        <v>100000</v>
      </c>
      <c r="H10" s="228">
        <v>100000</v>
      </c>
      <c r="I10" s="228">
        <v>100000</v>
      </c>
      <c r="J10" s="228">
        <v>100000</v>
      </c>
      <c r="K10"/>
      <c r="L10"/>
      <c r="M10" s="190" t="s">
        <v>258</v>
      </c>
      <c r="N10" s="14">
        <v>0</v>
      </c>
      <c r="O10" s="14">
        <v>0</v>
      </c>
      <c r="P10" s="14">
        <v>0</v>
      </c>
      <c r="Q10" s="14">
        <v>12.665624999999999</v>
      </c>
      <c r="R10" s="14">
        <v>0</v>
      </c>
      <c r="S10" s="14">
        <v>0</v>
      </c>
      <c r="V10" s="190" t="s">
        <v>258</v>
      </c>
      <c r="W10" s="228">
        <v>100000</v>
      </c>
      <c r="X10" s="228">
        <v>100000</v>
      </c>
      <c r="Y10" s="228">
        <v>100000</v>
      </c>
      <c r="Z10" s="228">
        <v>100000</v>
      </c>
      <c r="AA10" s="228">
        <v>100000</v>
      </c>
      <c r="AB10" s="228">
        <v>100000</v>
      </c>
      <c r="AD10" s="190" t="s">
        <v>258</v>
      </c>
      <c r="AE10" s="14">
        <v>0</v>
      </c>
      <c r="AF10" s="14">
        <v>0</v>
      </c>
      <c r="AG10" s="14">
        <v>0</v>
      </c>
      <c r="AH10" s="14">
        <v>10.132499999999999</v>
      </c>
      <c r="AI10" s="14">
        <v>0</v>
      </c>
      <c r="AJ10" s="14">
        <v>0</v>
      </c>
      <c r="AK10" s="130"/>
      <c r="AL10" s="134" t="s">
        <v>197</v>
      </c>
      <c r="AM10" s="135">
        <f t="shared" si="0"/>
        <v>0</v>
      </c>
      <c r="AN10" s="135">
        <f t="shared" si="1"/>
        <v>0</v>
      </c>
      <c r="AO10" s="135">
        <f t="shared" si="2"/>
        <v>0</v>
      </c>
      <c r="AP10" s="135">
        <f t="shared" si="3"/>
        <v>12.665624999999999</v>
      </c>
      <c r="AQ10" s="135">
        <f t="shared" si="4"/>
        <v>0</v>
      </c>
      <c r="AR10" s="136">
        <f t="shared" si="5"/>
        <v>0</v>
      </c>
      <c r="AT10" s="134" t="s">
        <v>197</v>
      </c>
      <c r="AU10" s="135">
        <f t="shared" si="6"/>
        <v>0</v>
      </c>
      <c r="AV10" s="135">
        <f t="shared" si="7"/>
        <v>0</v>
      </c>
      <c r="AW10" s="135">
        <f t="shared" si="8"/>
        <v>0</v>
      </c>
      <c r="AX10" s="135">
        <f t="shared" si="9"/>
        <v>12.665624999999999</v>
      </c>
      <c r="AY10" s="135">
        <f t="shared" si="10"/>
        <v>0</v>
      </c>
      <c r="AZ10" s="136">
        <f t="shared" si="11"/>
        <v>0</v>
      </c>
    </row>
    <row r="11" spans="1:52" x14ac:dyDescent="0.2">
      <c r="A11">
        <v>8</v>
      </c>
      <c r="B11" s="190" t="s">
        <v>257</v>
      </c>
      <c r="C11" s="236">
        <v>0</v>
      </c>
      <c r="D11" s="190" t="s">
        <v>257</v>
      </c>
      <c r="E11" s="228">
        <v>100000</v>
      </c>
      <c r="F11" s="228">
        <v>100000</v>
      </c>
      <c r="G11" s="228">
        <v>100000</v>
      </c>
      <c r="H11" s="228">
        <v>100000</v>
      </c>
      <c r="I11" s="228">
        <v>100000</v>
      </c>
      <c r="J11" s="228">
        <v>100000</v>
      </c>
      <c r="K11"/>
      <c r="L11"/>
      <c r="M11" s="190" t="s">
        <v>257</v>
      </c>
      <c r="N11" s="14">
        <v>0</v>
      </c>
      <c r="O11" s="14">
        <v>5.6187500000000004</v>
      </c>
      <c r="P11" s="14">
        <v>8.0141249999999999</v>
      </c>
      <c r="Q11" s="14">
        <v>0</v>
      </c>
      <c r="R11" s="14">
        <v>0</v>
      </c>
      <c r="S11" s="14">
        <v>0</v>
      </c>
      <c r="V11" s="190" t="s">
        <v>257</v>
      </c>
      <c r="W11" s="228">
        <v>100000</v>
      </c>
      <c r="X11" s="228">
        <v>100000</v>
      </c>
      <c r="Y11" s="228">
        <v>100000</v>
      </c>
      <c r="Z11" s="228">
        <v>100000</v>
      </c>
      <c r="AA11" s="228">
        <v>100000</v>
      </c>
      <c r="AB11" s="228">
        <v>100000</v>
      </c>
      <c r="AD11" s="190" t="s">
        <v>257</v>
      </c>
      <c r="AE11" s="14">
        <v>0</v>
      </c>
      <c r="AF11" s="14">
        <v>4.4950000000000001</v>
      </c>
      <c r="AG11" s="14">
        <v>6.4112999999999998</v>
      </c>
      <c r="AH11" s="14">
        <v>0</v>
      </c>
      <c r="AI11" s="14">
        <v>0</v>
      </c>
      <c r="AJ11" s="14">
        <v>0</v>
      </c>
      <c r="AK11" s="130"/>
      <c r="AL11" s="134" t="s">
        <v>196</v>
      </c>
      <c r="AM11" s="135">
        <f t="shared" si="0"/>
        <v>0</v>
      </c>
      <c r="AN11" s="135">
        <f t="shared" si="1"/>
        <v>5.6187500000000004</v>
      </c>
      <c r="AO11" s="135">
        <f t="shared" si="2"/>
        <v>8.0141249999999999</v>
      </c>
      <c r="AP11" s="135">
        <f t="shared" si="3"/>
        <v>0</v>
      </c>
      <c r="AQ11" s="135">
        <f t="shared" si="4"/>
        <v>0</v>
      </c>
      <c r="AR11" s="136">
        <f t="shared" si="5"/>
        <v>0</v>
      </c>
      <c r="AT11" s="134" t="s">
        <v>196</v>
      </c>
      <c r="AU11" s="135">
        <f t="shared" si="6"/>
        <v>0</v>
      </c>
      <c r="AV11" s="135">
        <f t="shared" si="7"/>
        <v>5.6187500000000004</v>
      </c>
      <c r="AW11" s="135">
        <f t="shared" si="8"/>
        <v>8.0141249999999999</v>
      </c>
      <c r="AX11" s="135">
        <f t="shared" si="9"/>
        <v>0</v>
      </c>
      <c r="AY11" s="135">
        <f t="shared" si="10"/>
        <v>0</v>
      </c>
      <c r="AZ11" s="136">
        <f t="shared" si="11"/>
        <v>0</v>
      </c>
    </row>
    <row r="12" spans="1:52" x14ac:dyDescent="0.2">
      <c r="A12">
        <v>9</v>
      </c>
      <c r="B12" s="190" t="s">
        <v>259</v>
      </c>
      <c r="C12" s="236">
        <v>0</v>
      </c>
      <c r="D12" s="190" t="s">
        <v>259</v>
      </c>
      <c r="E12" s="228">
        <v>100000</v>
      </c>
      <c r="F12" s="228">
        <v>100000</v>
      </c>
      <c r="G12" s="228">
        <v>100000</v>
      </c>
      <c r="H12" s="228">
        <v>100000</v>
      </c>
      <c r="I12" s="228">
        <v>100000</v>
      </c>
      <c r="J12" s="228">
        <v>100000</v>
      </c>
      <c r="K12"/>
      <c r="L12"/>
      <c r="M12" s="190" t="s">
        <v>259</v>
      </c>
      <c r="N12" s="14">
        <v>0</v>
      </c>
      <c r="O12" s="14">
        <v>6.9775</v>
      </c>
      <c r="P12" s="14">
        <v>13.65</v>
      </c>
      <c r="Q12" s="14">
        <v>0</v>
      </c>
      <c r="R12" s="14">
        <v>0</v>
      </c>
      <c r="S12" s="14">
        <v>0</v>
      </c>
      <c r="V12" s="190" t="s">
        <v>259</v>
      </c>
      <c r="W12" s="228">
        <v>100000</v>
      </c>
      <c r="X12" s="228">
        <v>100000</v>
      </c>
      <c r="Y12" s="228">
        <v>100000</v>
      </c>
      <c r="Z12" s="228">
        <v>100000</v>
      </c>
      <c r="AA12" s="228">
        <v>100000</v>
      </c>
      <c r="AB12" s="228">
        <v>100000</v>
      </c>
      <c r="AD12" s="190" t="s">
        <v>259</v>
      </c>
      <c r="AE12" s="14">
        <v>0</v>
      </c>
      <c r="AF12" s="14">
        <v>5.5819999999999999</v>
      </c>
      <c r="AG12" s="14">
        <v>10.92</v>
      </c>
      <c r="AH12" s="14">
        <v>0</v>
      </c>
      <c r="AI12" s="14">
        <v>0</v>
      </c>
      <c r="AJ12" s="14">
        <v>0</v>
      </c>
      <c r="AK12" s="130"/>
      <c r="AL12" s="134" t="s">
        <v>198</v>
      </c>
      <c r="AM12" s="135">
        <f t="shared" si="0"/>
        <v>0</v>
      </c>
      <c r="AN12" s="135">
        <f t="shared" si="1"/>
        <v>6.9775</v>
      </c>
      <c r="AO12" s="135">
        <f t="shared" si="2"/>
        <v>13.65</v>
      </c>
      <c r="AP12" s="135">
        <f t="shared" si="3"/>
        <v>0</v>
      </c>
      <c r="AQ12" s="135">
        <f t="shared" si="4"/>
        <v>0</v>
      </c>
      <c r="AR12" s="136">
        <f t="shared" si="5"/>
        <v>0</v>
      </c>
      <c r="AT12" s="134" t="s">
        <v>198</v>
      </c>
      <c r="AU12" s="135">
        <f t="shared" si="6"/>
        <v>0</v>
      </c>
      <c r="AV12" s="135">
        <f t="shared" si="7"/>
        <v>6.9775</v>
      </c>
      <c r="AW12" s="135">
        <f t="shared" si="8"/>
        <v>13.65</v>
      </c>
      <c r="AX12" s="135">
        <f t="shared" si="9"/>
        <v>0</v>
      </c>
      <c r="AY12" s="135">
        <f t="shared" si="10"/>
        <v>0</v>
      </c>
      <c r="AZ12" s="136">
        <f t="shared" si="11"/>
        <v>0</v>
      </c>
    </row>
    <row r="13" spans="1:52" x14ac:dyDescent="0.2">
      <c r="A13">
        <v>10</v>
      </c>
      <c r="B13" s="190" t="s">
        <v>260</v>
      </c>
      <c r="C13" s="236">
        <v>0</v>
      </c>
      <c r="D13" s="190" t="s">
        <v>260</v>
      </c>
      <c r="E13" s="228">
        <v>0</v>
      </c>
      <c r="F13" s="228">
        <v>0</v>
      </c>
      <c r="G13" s="228">
        <v>0</v>
      </c>
      <c r="H13" s="228">
        <v>100000</v>
      </c>
      <c r="I13" s="228">
        <v>100000</v>
      </c>
      <c r="J13" s="228">
        <v>1598</v>
      </c>
      <c r="K13"/>
      <c r="L13"/>
      <c r="M13" s="190" t="s">
        <v>260</v>
      </c>
      <c r="N13" s="14">
        <v>0</v>
      </c>
      <c r="O13" s="14">
        <v>0</v>
      </c>
      <c r="P13" s="14">
        <v>0</v>
      </c>
      <c r="Q13" s="14">
        <v>3.5875000000000004</v>
      </c>
      <c r="R13" s="14">
        <v>647.61812499999996</v>
      </c>
      <c r="S13" s="14">
        <v>1016.4500000000003</v>
      </c>
      <c r="V13" s="190" t="s">
        <v>260</v>
      </c>
      <c r="W13" s="228">
        <v>0</v>
      </c>
      <c r="X13" s="228">
        <v>0</v>
      </c>
      <c r="Y13" s="228">
        <v>0</v>
      </c>
      <c r="Z13" s="228">
        <v>100000</v>
      </c>
      <c r="AA13" s="228">
        <v>100000</v>
      </c>
      <c r="AB13" s="228">
        <v>1598</v>
      </c>
      <c r="AD13" s="190" t="s">
        <v>260</v>
      </c>
      <c r="AE13" s="14">
        <v>0</v>
      </c>
      <c r="AF13" s="14">
        <v>0</v>
      </c>
      <c r="AG13" s="14">
        <v>0</v>
      </c>
      <c r="AH13" s="14">
        <v>2.87</v>
      </c>
      <c r="AI13" s="14">
        <v>518.09449999999993</v>
      </c>
      <c r="AJ13" s="14">
        <v>813.1600000000002</v>
      </c>
      <c r="AK13" s="130"/>
      <c r="AL13" s="134" t="s">
        <v>199</v>
      </c>
      <c r="AM13" s="135">
        <f t="shared" si="0"/>
        <v>0</v>
      </c>
      <c r="AN13" s="135">
        <f t="shared" si="1"/>
        <v>0</v>
      </c>
      <c r="AO13" s="135">
        <f t="shared" si="2"/>
        <v>0</v>
      </c>
      <c r="AP13" s="135">
        <f t="shared" si="3"/>
        <v>3.5875000000000004</v>
      </c>
      <c r="AQ13" s="135">
        <f t="shared" si="4"/>
        <v>647.61812499999996</v>
      </c>
      <c r="AR13" s="136">
        <f t="shared" si="5"/>
        <v>1016.4500000000003</v>
      </c>
      <c r="AT13" s="134" t="s">
        <v>199</v>
      </c>
      <c r="AU13" s="135">
        <f t="shared" si="6"/>
        <v>0</v>
      </c>
      <c r="AV13" s="135">
        <f t="shared" si="7"/>
        <v>0</v>
      </c>
      <c r="AW13" s="135">
        <f t="shared" si="8"/>
        <v>0</v>
      </c>
      <c r="AX13" s="135">
        <f t="shared" si="9"/>
        <v>3.5875000000000004</v>
      </c>
      <c r="AY13" s="135">
        <f t="shared" si="10"/>
        <v>647.61812499999996</v>
      </c>
      <c r="AZ13" s="136">
        <f t="shared" si="11"/>
        <v>1598</v>
      </c>
    </row>
    <row r="14" spans="1:52" x14ac:dyDescent="0.2">
      <c r="A14">
        <v>11</v>
      </c>
      <c r="B14" s="104" t="s">
        <v>3</v>
      </c>
      <c r="C14" s="236">
        <v>0</v>
      </c>
      <c r="D14" s="104" t="s">
        <v>3</v>
      </c>
      <c r="E14" s="228">
        <v>100000</v>
      </c>
      <c r="F14" s="228">
        <v>100000</v>
      </c>
      <c r="G14" s="228">
        <v>100000</v>
      </c>
      <c r="H14" s="228">
        <v>100000</v>
      </c>
      <c r="I14" s="228">
        <v>100000</v>
      </c>
      <c r="J14" s="228">
        <v>100000</v>
      </c>
      <c r="K14"/>
      <c r="L14"/>
      <c r="M14" s="104" t="s">
        <v>3</v>
      </c>
      <c r="N14" s="14">
        <v>0</v>
      </c>
      <c r="O14" s="14">
        <v>0</v>
      </c>
      <c r="P14" s="14">
        <v>0</v>
      </c>
      <c r="Q14" s="14">
        <v>0.66</v>
      </c>
      <c r="R14" s="14">
        <v>3.4393750000000001</v>
      </c>
      <c r="S14" s="14">
        <v>0</v>
      </c>
      <c r="V14" s="104" t="s">
        <v>3</v>
      </c>
      <c r="W14" s="228">
        <v>100000</v>
      </c>
      <c r="X14" s="228">
        <v>100000</v>
      </c>
      <c r="Y14" s="228">
        <v>100000</v>
      </c>
      <c r="Z14" s="228">
        <v>100000</v>
      </c>
      <c r="AA14" s="228">
        <v>100000</v>
      </c>
      <c r="AB14" s="228">
        <v>100000</v>
      </c>
      <c r="AD14" s="104" t="s">
        <v>3</v>
      </c>
      <c r="AE14" s="14">
        <v>0</v>
      </c>
      <c r="AF14" s="14">
        <v>0</v>
      </c>
      <c r="AG14" s="14">
        <v>0</v>
      </c>
      <c r="AH14" s="14">
        <v>0.52800000000000002</v>
      </c>
      <c r="AI14" s="14">
        <v>2.7515000000000001</v>
      </c>
      <c r="AJ14" s="14">
        <v>0</v>
      </c>
      <c r="AK14" s="130"/>
      <c r="AL14" s="134" t="s">
        <v>3</v>
      </c>
      <c r="AM14" s="135">
        <f t="shared" si="0"/>
        <v>0</v>
      </c>
      <c r="AN14" s="135">
        <f t="shared" si="1"/>
        <v>0</v>
      </c>
      <c r="AO14" s="135">
        <f t="shared" si="2"/>
        <v>0</v>
      </c>
      <c r="AP14" s="135">
        <f t="shared" si="3"/>
        <v>0.66</v>
      </c>
      <c r="AQ14" s="135">
        <f t="shared" si="4"/>
        <v>3.4393750000000001</v>
      </c>
      <c r="AR14" s="136">
        <f t="shared" si="5"/>
        <v>0</v>
      </c>
      <c r="AT14" s="134" t="s">
        <v>3</v>
      </c>
      <c r="AU14" s="135">
        <f t="shared" si="6"/>
        <v>0</v>
      </c>
      <c r="AV14" s="135">
        <f t="shared" si="7"/>
        <v>0</v>
      </c>
      <c r="AW14" s="135">
        <f t="shared" si="8"/>
        <v>0</v>
      </c>
      <c r="AX14" s="135">
        <f t="shared" si="9"/>
        <v>0.66</v>
      </c>
      <c r="AY14" s="135">
        <f t="shared" si="10"/>
        <v>3.4393750000000001</v>
      </c>
      <c r="AZ14" s="136">
        <f t="shared" si="11"/>
        <v>0</v>
      </c>
    </row>
    <row r="15" spans="1:52" x14ac:dyDescent="0.2">
      <c r="A15">
        <v>12</v>
      </c>
      <c r="B15" s="190" t="s">
        <v>522</v>
      </c>
      <c r="C15" s="236">
        <v>0</v>
      </c>
      <c r="D15" s="190" t="s">
        <v>522</v>
      </c>
      <c r="E15" s="228">
        <v>0</v>
      </c>
      <c r="F15" s="228">
        <v>0</v>
      </c>
      <c r="G15" s="228">
        <v>0</v>
      </c>
      <c r="H15" s="228">
        <v>1359</v>
      </c>
      <c r="I15" s="228">
        <v>1359</v>
      </c>
      <c r="J15" s="228">
        <v>0</v>
      </c>
      <c r="K15"/>
      <c r="L15"/>
      <c r="M15" s="190" t="s">
        <v>522</v>
      </c>
      <c r="N15" s="14">
        <v>0</v>
      </c>
      <c r="O15" s="14">
        <v>0</v>
      </c>
      <c r="P15" s="14">
        <v>0</v>
      </c>
      <c r="Q15" s="14">
        <v>569.80324999999993</v>
      </c>
      <c r="R15" s="14">
        <v>1016.034375</v>
      </c>
      <c r="S15" s="14">
        <v>0</v>
      </c>
      <c r="V15" s="190" t="s">
        <v>522</v>
      </c>
      <c r="W15" s="228">
        <v>0</v>
      </c>
      <c r="X15" s="228">
        <v>0</v>
      </c>
      <c r="Y15" s="228">
        <v>0</v>
      </c>
      <c r="Z15" s="228">
        <v>1359</v>
      </c>
      <c r="AA15" s="228">
        <v>1359</v>
      </c>
      <c r="AB15" s="228">
        <v>0</v>
      </c>
      <c r="AD15" s="190" t="s">
        <v>522</v>
      </c>
      <c r="AE15" s="14">
        <v>0</v>
      </c>
      <c r="AF15" s="14">
        <v>0</v>
      </c>
      <c r="AG15" s="14">
        <v>0</v>
      </c>
      <c r="AH15" s="14">
        <v>455.84259999999995</v>
      </c>
      <c r="AI15" s="14">
        <v>812.82749999999999</v>
      </c>
      <c r="AJ15" s="14">
        <v>0</v>
      </c>
      <c r="AK15" s="130"/>
      <c r="AL15" s="134" t="s">
        <v>395</v>
      </c>
      <c r="AM15" s="135">
        <f t="shared" si="0"/>
        <v>0</v>
      </c>
      <c r="AN15" s="135">
        <f t="shared" si="1"/>
        <v>0</v>
      </c>
      <c r="AO15" s="135">
        <f t="shared" si="2"/>
        <v>0</v>
      </c>
      <c r="AP15" s="135">
        <f t="shared" si="3"/>
        <v>569.80324999999993</v>
      </c>
      <c r="AQ15" s="135">
        <f t="shared" si="4"/>
        <v>1016.034375</v>
      </c>
      <c r="AR15" s="136">
        <f t="shared" si="5"/>
        <v>0</v>
      </c>
      <c r="AT15" s="134" t="s">
        <v>395</v>
      </c>
      <c r="AU15" s="135">
        <f t="shared" si="6"/>
        <v>0</v>
      </c>
      <c r="AV15" s="135">
        <f t="shared" si="7"/>
        <v>0</v>
      </c>
      <c r="AW15" s="135">
        <f t="shared" si="8"/>
        <v>0</v>
      </c>
      <c r="AX15" s="135">
        <f t="shared" si="9"/>
        <v>1359</v>
      </c>
      <c r="AY15" s="135">
        <f t="shared" si="10"/>
        <v>1359</v>
      </c>
      <c r="AZ15" s="136">
        <f t="shared" si="11"/>
        <v>0</v>
      </c>
    </row>
    <row r="16" spans="1:52" x14ac:dyDescent="0.2">
      <c r="A16">
        <v>13</v>
      </c>
      <c r="B16" s="190" t="s">
        <v>523</v>
      </c>
      <c r="C16" s="236">
        <v>0</v>
      </c>
      <c r="D16" s="190" t="s">
        <v>523</v>
      </c>
      <c r="E16" s="228">
        <v>4835</v>
      </c>
      <c r="F16" s="228">
        <v>48032</v>
      </c>
      <c r="G16" s="228">
        <v>14892</v>
      </c>
      <c r="H16" s="228">
        <v>17481</v>
      </c>
      <c r="I16" s="228">
        <v>17481</v>
      </c>
      <c r="J16" s="228">
        <v>16166</v>
      </c>
      <c r="K16"/>
      <c r="L16"/>
      <c r="M16" s="190" t="s">
        <v>523</v>
      </c>
      <c r="N16" s="245">
        <v>200000</v>
      </c>
      <c r="O16" s="245">
        <v>200000</v>
      </c>
      <c r="P16" s="245">
        <v>200000</v>
      </c>
      <c r="Q16" s="245">
        <v>200000</v>
      </c>
      <c r="R16" s="245">
        <v>200000</v>
      </c>
      <c r="S16" s="245">
        <v>200000</v>
      </c>
      <c r="V16" s="190" t="s">
        <v>523</v>
      </c>
      <c r="W16" s="228">
        <v>4835</v>
      </c>
      <c r="X16" s="228">
        <v>48032</v>
      </c>
      <c r="Y16" s="228">
        <v>14892</v>
      </c>
      <c r="Z16" s="228">
        <v>17481</v>
      </c>
      <c r="AA16" s="228">
        <v>17481</v>
      </c>
      <c r="AB16" s="228">
        <v>16166</v>
      </c>
      <c r="AD16" s="190" t="s">
        <v>523</v>
      </c>
      <c r="AE16" s="14">
        <v>80.404809000000014</v>
      </c>
      <c r="AF16" s="14">
        <v>35016.981228999997</v>
      </c>
      <c r="AG16" s="14">
        <v>2304.634141</v>
      </c>
      <c r="AH16" s="14">
        <v>0</v>
      </c>
      <c r="AI16" s="14">
        <v>0</v>
      </c>
      <c r="AJ16" s="14">
        <v>0</v>
      </c>
      <c r="AK16" s="130"/>
      <c r="AL16" s="134" t="s">
        <v>396</v>
      </c>
      <c r="AM16" s="135">
        <f t="shared" si="0"/>
        <v>100.50601125000001</v>
      </c>
      <c r="AN16" s="135">
        <f t="shared" si="1"/>
        <v>43771.226536249997</v>
      </c>
      <c r="AO16" s="135">
        <f t="shared" si="2"/>
        <v>2880.7926762500001</v>
      </c>
      <c r="AP16" s="135">
        <f t="shared" si="3"/>
        <v>0</v>
      </c>
      <c r="AQ16" s="135">
        <f t="shared" si="4"/>
        <v>0</v>
      </c>
      <c r="AR16" s="136">
        <f t="shared" si="5"/>
        <v>0</v>
      </c>
      <c r="AT16" s="134" t="s">
        <v>396</v>
      </c>
      <c r="AU16" s="135">
        <f t="shared" si="6"/>
        <v>4835</v>
      </c>
      <c r="AV16" s="135">
        <f t="shared" si="7"/>
        <v>48032</v>
      </c>
      <c r="AW16" s="135">
        <f t="shared" si="8"/>
        <v>14892</v>
      </c>
      <c r="AX16" s="135">
        <f t="shared" si="9"/>
        <v>17481</v>
      </c>
      <c r="AY16" s="135">
        <f t="shared" si="10"/>
        <v>17481</v>
      </c>
      <c r="AZ16" s="136">
        <f t="shared" si="11"/>
        <v>16166</v>
      </c>
    </row>
    <row r="17" spans="1:52" x14ac:dyDescent="0.2">
      <c r="A17">
        <v>14</v>
      </c>
      <c r="B17" s="190" t="s">
        <v>524</v>
      </c>
      <c r="C17" s="236">
        <v>0</v>
      </c>
      <c r="D17" s="190" t="s">
        <v>524</v>
      </c>
      <c r="E17" s="228">
        <v>4835</v>
      </c>
      <c r="F17" s="228">
        <v>48032</v>
      </c>
      <c r="G17" s="228">
        <v>14892</v>
      </c>
      <c r="H17" s="228">
        <v>16329</v>
      </c>
      <c r="I17" s="228">
        <v>16329</v>
      </c>
      <c r="J17" s="229">
        <v>16241</v>
      </c>
      <c r="K17"/>
      <c r="L17"/>
      <c r="M17" s="190" t="s">
        <v>524</v>
      </c>
      <c r="N17" s="245">
        <v>200000</v>
      </c>
      <c r="O17" s="245">
        <v>200000</v>
      </c>
      <c r="P17" s="245">
        <v>200000</v>
      </c>
      <c r="Q17" s="245">
        <v>200000</v>
      </c>
      <c r="R17" s="245">
        <v>200000</v>
      </c>
      <c r="S17" s="245">
        <v>200000</v>
      </c>
      <c r="V17" s="190" t="s">
        <v>524</v>
      </c>
      <c r="W17" s="228">
        <v>4835</v>
      </c>
      <c r="X17" s="228">
        <v>48032</v>
      </c>
      <c r="Y17" s="228">
        <v>14892</v>
      </c>
      <c r="Z17" s="228">
        <v>16329</v>
      </c>
      <c r="AA17" s="228">
        <v>16329</v>
      </c>
      <c r="AB17" s="229">
        <v>16241</v>
      </c>
      <c r="AD17" s="190" t="s">
        <v>524</v>
      </c>
      <c r="AE17" s="14">
        <v>4393.8661499999998</v>
      </c>
      <c r="AF17" s="14">
        <v>10156.511753000002</v>
      </c>
      <c r="AG17" s="14">
        <v>1448.885575</v>
      </c>
      <c r="AH17" s="14">
        <v>1738.18</v>
      </c>
      <c r="AI17" s="14">
        <v>10178.5972</v>
      </c>
      <c r="AJ17" s="14">
        <v>5299</v>
      </c>
      <c r="AK17" s="130"/>
      <c r="AL17" s="134" t="s">
        <v>397</v>
      </c>
      <c r="AM17" s="135">
        <f t="shared" si="0"/>
        <v>5492.3326875000002</v>
      </c>
      <c r="AN17" s="135">
        <f t="shared" si="1"/>
        <v>12695.639691250002</v>
      </c>
      <c r="AO17" s="135">
        <f t="shared" si="2"/>
        <v>1811.1069687500001</v>
      </c>
      <c r="AP17" s="135">
        <f t="shared" si="3"/>
        <v>2172.7249999999999</v>
      </c>
      <c r="AQ17" s="135">
        <f t="shared" si="4"/>
        <v>12723.246500000001</v>
      </c>
      <c r="AR17" s="136">
        <f t="shared" si="5"/>
        <v>6623.75</v>
      </c>
      <c r="AT17" s="134" t="s">
        <v>397</v>
      </c>
      <c r="AU17" s="135">
        <f t="shared" si="6"/>
        <v>4835</v>
      </c>
      <c r="AV17" s="135">
        <f t="shared" si="7"/>
        <v>48032</v>
      </c>
      <c r="AW17" s="135">
        <f t="shared" si="8"/>
        <v>14892</v>
      </c>
      <c r="AX17" s="135">
        <f t="shared" si="9"/>
        <v>16329</v>
      </c>
      <c r="AY17" s="135">
        <f t="shared" si="10"/>
        <v>16329</v>
      </c>
      <c r="AZ17" s="136">
        <f t="shared" si="11"/>
        <v>16241</v>
      </c>
    </row>
    <row r="18" spans="1:52" x14ac:dyDescent="0.2">
      <c r="A18">
        <v>15</v>
      </c>
      <c r="B18" s="104" t="s">
        <v>4</v>
      </c>
      <c r="C18" s="236">
        <v>0</v>
      </c>
      <c r="D18" s="104" t="s">
        <v>4</v>
      </c>
      <c r="E18" s="228">
        <v>100000</v>
      </c>
      <c r="F18" s="228">
        <v>100000</v>
      </c>
      <c r="G18" s="228">
        <v>100000</v>
      </c>
      <c r="H18" s="228">
        <v>100000</v>
      </c>
      <c r="I18" s="228">
        <v>100000</v>
      </c>
      <c r="J18" s="228">
        <v>100000</v>
      </c>
      <c r="K18"/>
      <c r="L18"/>
      <c r="M18" s="104" t="s">
        <v>4</v>
      </c>
      <c r="N18" s="14">
        <v>0</v>
      </c>
      <c r="O18" s="14">
        <v>0</v>
      </c>
      <c r="P18" s="14">
        <v>0</v>
      </c>
      <c r="Q18" s="14">
        <v>5.8722500000000002</v>
      </c>
      <c r="R18" s="14">
        <v>32.920499999999997</v>
      </c>
      <c r="S18" s="14">
        <v>0</v>
      </c>
      <c r="V18" s="104" t="s">
        <v>4</v>
      </c>
      <c r="W18" s="228">
        <v>100000</v>
      </c>
      <c r="X18" s="228">
        <v>100000</v>
      </c>
      <c r="Y18" s="228">
        <v>100000</v>
      </c>
      <c r="Z18" s="228">
        <v>100000</v>
      </c>
      <c r="AA18" s="228">
        <v>100000</v>
      </c>
      <c r="AB18" s="228">
        <v>100000</v>
      </c>
      <c r="AD18" s="104" t="s">
        <v>4</v>
      </c>
      <c r="AE18" s="14">
        <v>0</v>
      </c>
      <c r="AF18" s="14">
        <v>0</v>
      </c>
      <c r="AG18" s="14">
        <v>0</v>
      </c>
      <c r="AH18" s="14">
        <v>4.6978</v>
      </c>
      <c r="AI18" s="14">
        <v>26.336399999999998</v>
      </c>
      <c r="AJ18" s="14">
        <v>0</v>
      </c>
      <c r="AK18" s="130"/>
      <c r="AL18" s="134" t="s">
        <v>4</v>
      </c>
      <c r="AM18" s="135">
        <f t="shared" si="0"/>
        <v>0</v>
      </c>
      <c r="AN18" s="135">
        <f t="shared" si="1"/>
        <v>0</v>
      </c>
      <c r="AO18" s="135">
        <f t="shared" si="2"/>
        <v>0</v>
      </c>
      <c r="AP18" s="135">
        <f t="shared" si="3"/>
        <v>5.8722500000000002</v>
      </c>
      <c r="AQ18" s="135">
        <f t="shared" si="4"/>
        <v>32.920499999999997</v>
      </c>
      <c r="AR18" s="136">
        <f t="shared" si="5"/>
        <v>0</v>
      </c>
      <c r="AT18" s="134" t="s">
        <v>4</v>
      </c>
      <c r="AU18" s="135">
        <f t="shared" si="6"/>
        <v>0</v>
      </c>
      <c r="AV18" s="135">
        <f t="shared" si="7"/>
        <v>0</v>
      </c>
      <c r="AW18" s="135">
        <f t="shared" si="8"/>
        <v>0</v>
      </c>
      <c r="AX18" s="135">
        <f t="shared" si="9"/>
        <v>5.8722500000000002</v>
      </c>
      <c r="AY18" s="135">
        <f t="shared" si="10"/>
        <v>32.920499999999997</v>
      </c>
      <c r="AZ18" s="136">
        <f t="shared" si="11"/>
        <v>0</v>
      </c>
    </row>
    <row r="19" spans="1:52" x14ac:dyDescent="0.2">
      <c r="A19">
        <v>16</v>
      </c>
      <c r="B19" s="104" t="s">
        <v>200</v>
      </c>
      <c r="C19" s="236">
        <v>0</v>
      </c>
      <c r="D19" s="104" t="s">
        <v>200</v>
      </c>
      <c r="E19" s="228">
        <v>0</v>
      </c>
      <c r="F19" s="228">
        <v>0</v>
      </c>
      <c r="G19" s="228">
        <v>0</v>
      </c>
      <c r="H19" s="228">
        <v>220</v>
      </c>
      <c r="I19" s="228">
        <v>220</v>
      </c>
      <c r="J19" s="228">
        <v>875</v>
      </c>
      <c r="K19"/>
      <c r="L19"/>
      <c r="M19" s="104" t="s">
        <v>200</v>
      </c>
      <c r="N19" s="14">
        <v>0</v>
      </c>
      <c r="O19" s="14">
        <v>0</v>
      </c>
      <c r="P19" s="14">
        <v>0</v>
      </c>
      <c r="Q19" s="14">
        <v>20.38</v>
      </c>
      <c r="R19" s="14">
        <v>174.91250000000002</v>
      </c>
      <c r="S19" s="14">
        <v>175.54750000000001</v>
      </c>
      <c r="V19" s="104" t="s">
        <v>200</v>
      </c>
      <c r="W19" s="228">
        <v>0</v>
      </c>
      <c r="X19" s="228">
        <v>0</v>
      </c>
      <c r="Y19" s="228">
        <v>0</v>
      </c>
      <c r="Z19" s="228">
        <v>220</v>
      </c>
      <c r="AA19" s="228">
        <v>220</v>
      </c>
      <c r="AB19" s="228">
        <v>875</v>
      </c>
      <c r="AD19" s="104" t="s">
        <v>200</v>
      </c>
      <c r="AE19" s="14">
        <v>0</v>
      </c>
      <c r="AF19" s="14">
        <v>0</v>
      </c>
      <c r="AG19" s="14">
        <v>0</v>
      </c>
      <c r="AH19" s="14">
        <v>16.303999999999998</v>
      </c>
      <c r="AI19" s="14">
        <v>139.93</v>
      </c>
      <c r="AJ19" s="14">
        <v>140.43800000000002</v>
      </c>
      <c r="AK19" s="130"/>
      <c r="AL19" s="134" t="s">
        <v>200</v>
      </c>
      <c r="AM19" s="135">
        <f t="shared" si="0"/>
        <v>0</v>
      </c>
      <c r="AN19" s="135">
        <f t="shared" si="1"/>
        <v>0</v>
      </c>
      <c r="AO19" s="135">
        <f t="shared" si="2"/>
        <v>0</v>
      </c>
      <c r="AP19" s="135">
        <f t="shared" si="3"/>
        <v>20.38</v>
      </c>
      <c r="AQ19" s="135">
        <f t="shared" si="4"/>
        <v>174.91250000000002</v>
      </c>
      <c r="AR19" s="136">
        <f t="shared" si="5"/>
        <v>175.54750000000001</v>
      </c>
      <c r="AT19" s="134" t="s">
        <v>200</v>
      </c>
      <c r="AU19" s="135">
        <f t="shared" si="6"/>
        <v>0</v>
      </c>
      <c r="AV19" s="135">
        <f t="shared" si="7"/>
        <v>0</v>
      </c>
      <c r="AW19" s="135">
        <f t="shared" si="8"/>
        <v>0</v>
      </c>
      <c r="AX19" s="135">
        <f t="shared" si="9"/>
        <v>220</v>
      </c>
      <c r="AY19" s="135">
        <f t="shared" si="10"/>
        <v>220</v>
      </c>
      <c r="AZ19" s="136">
        <f t="shared" si="11"/>
        <v>875</v>
      </c>
    </row>
    <row r="20" spans="1:52" x14ac:dyDescent="0.2">
      <c r="A20">
        <v>17</v>
      </c>
      <c r="B20" s="104" t="s">
        <v>5</v>
      </c>
      <c r="C20" s="236">
        <v>0</v>
      </c>
      <c r="D20" s="104" t="s">
        <v>5</v>
      </c>
      <c r="E20" s="228">
        <v>100000</v>
      </c>
      <c r="F20" s="228">
        <v>100000</v>
      </c>
      <c r="G20" s="228">
        <v>100000</v>
      </c>
      <c r="H20" s="228">
        <v>100000</v>
      </c>
      <c r="I20" s="228">
        <v>100000</v>
      </c>
      <c r="J20" s="228">
        <v>100000</v>
      </c>
      <c r="K20"/>
      <c r="L20"/>
      <c r="M20" s="104" t="s">
        <v>5</v>
      </c>
      <c r="N20" s="14">
        <v>0</v>
      </c>
      <c r="O20" s="14">
        <v>0</v>
      </c>
      <c r="P20" s="14">
        <v>0</v>
      </c>
      <c r="Q20" s="14">
        <v>74.779749999999993</v>
      </c>
      <c r="R20" s="14">
        <v>109.16350000000001</v>
      </c>
      <c r="S20" s="14">
        <v>0</v>
      </c>
      <c r="V20" s="104" t="s">
        <v>5</v>
      </c>
      <c r="W20" s="228">
        <v>100000</v>
      </c>
      <c r="X20" s="228">
        <v>100000</v>
      </c>
      <c r="Y20" s="228">
        <v>100000</v>
      </c>
      <c r="Z20" s="228">
        <v>100000</v>
      </c>
      <c r="AA20" s="228">
        <v>100000</v>
      </c>
      <c r="AB20" s="228">
        <v>100000</v>
      </c>
      <c r="AD20" s="104" t="s">
        <v>5</v>
      </c>
      <c r="AE20" s="14">
        <v>0</v>
      </c>
      <c r="AF20" s="14">
        <v>0</v>
      </c>
      <c r="AG20" s="14">
        <v>0</v>
      </c>
      <c r="AH20" s="14">
        <v>59.823799999999999</v>
      </c>
      <c r="AI20" s="14">
        <v>87.330800000000011</v>
      </c>
      <c r="AJ20" s="14">
        <v>0</v>
      </c>
      <c r="AK20" s="130"/>
      <c r="AL20" s="134" t="s">
        <v>5</v>
      </c>
      <c r="AM20" s="135">
        <f t="shared" si="0"/>
        <v>0</v>
      </c>
      <c r="AN20" s="135">
        <f t="shared" si="1"/>
        <v>0</v>
      </c>
      <c r="AO20" s="135">
        <f t="shared" si="2"/>
        <v>0</v>
      </c>
      <c r="AP20" s="135">
        <f t="shared" si="3"/>
        <v>74.779749999999993</v>
      </c>
      <c r="AQ20" s="135">
        <f t="shared" si="4"/>
        <v>109.16350000000001</v>
      </c>
      <c r="AR20" s="136">
        <f t="shared" si="5"/>
        <v>0</v>
      </c>
      <c r="AT20" s="134" t="s">
        <v>5</v>
      </c>
      <c r="AU20" s="135">
        <f t="shared" si="6"/>
        <v>0</v>
      </c>
      <c r="AV20" s="135">
        <f t="shared" si="7"/>
        <v>0</v>
      </c>
      <c r="AW20" s="135">
        <f t="shared" si="8"/>
        <v>0</v>
      </c>
      <c r="AX20" s="135">
        <f t="shared" si="9"/>
        <v>74.779749999999993</v>
      </c>
      <c r="AY20" s="135">
        <f t="shared" si="10"/>
        <v>109.16350000000001</v>
      </c>
      <c r="AZ20" s="136">
        <f t="shared" si="11"/>
        <v>0</v>
      </c>
    </row>
    <row r="21" spans="1:52" x14ac:dyDescent="0.2">
      <c r="A21">
        <v>18</v>
      </c>
      <c r="B21" s="104" t="s">
        <v>6</v>
      </c>
      <c r="C21" s="236">
        <v>0</v>
      </c>
      <c r="D21" s="104" t="s">
        <v>6</v>
      </c>
      <c r="E21" s="228">
        <v>0</v>
      </c>
      <c r="F21" s="228">
        <v>0</v>
      </c>
      <c r="G21" s="228">
        <v>0</v>
      </c>
      <c r="H21" s="228">
        <v>122</v>
      </c>
      <c r="I21" s="228">
        <v>122</v>
      </c>
      <c r="J21" s="228">
        <v>0</v>
      </c>
      <c r="K21"/>
      <c r="L21"/>
      <c r="M21" s="104" t="s">
        <v>6</v>
      </c>
      <c r="N21" s="14">
        <v>0</v>
      </c>
      <c r="O21" s="14">
        <v>0</v>
      </c>
      <c r="P21" s="14">
        <v>0</v>
      </c>
      <c r="Q21" s="246">
        <v>122</v>
      </c>
      <c r="R21" s="246">
        <v>122</v>
      </c>
      <c r="S21" s="14">
        <v>33.811250000000001</v>
      </c>
      <c r="V21" s="104" t="s">
        <v>6</v>
      </c>
      <c r="W21" s="228">
        <v>0</v>
      </c>
      <c r="X21" s="228">
        <v>0</v>
      </c>
      <c r="Y21" s="228">
        <v>0</v>
      </c>
      <c r="Z21" s="228">
        <v>122</v>
      </c>
      <c r="AA21" s="228">
        <v>122</v>
      </c>
      <c r="AB21" s="228">
        <v>0</v>
      </c>
      <c r="AD21" s="104" t="s">
        <v>6</v>
      </c>
      <c r="AE21" s="14">
        <v>0</v>
      </c>
      <c r="AF21" s="14">
        <v>0</v>
      </c>
      <c r="AG21" s="14">
        <v>0</v>
      </c>
      <c r="AH21" s="14">
        <v>4.6980000000000004</v>
      </c>
      <c r="AI21" s="14">
        <v>33.271999999999998</v>
      </c>
      <c r="AJ21" s="14">
        <v>27.048999999999999</v>
      </c>
      <c r="AK21" s="130"/>
      <c r="AL21" s="134" t="s">
        <v>6</v>
      </c>
      <c r="AM21" s="135">
        <f t="shared" si="0"/>
        <v>0</v>
      </c>
      <c r="AN21" s="135">
        <f t="shared" si="1"/>
        <v>0</v>
      </c>
      <c r="AO21" s="135">
        <f t="shared" si="2"/>
        <v>0</v>
      </c>
      <c r="AP21" s="135">
        <f t="shared" si="3"/>
        <v>5.8725000000000005</v>
      </c>
      <c r="AQ21" s="135">
        <f t="shared" si="4"/>
        <v>41.589999999999996</v>
      </c>
      <c r="AR21" s="136">
        <f t="shared" si="5"/>
        <v>33.811250000000001</v>
      </c>
      <c r="AT21" s="134" t="s">
        <v>6</v>
      </c>
      <c r="AU21" s="135">
        <f t="shared" si="6"/>
        <v>0</v>
      </c>
      <c r="AV21" s="135">
        <f t="shared" si="7"/>
        <v>0</v>
      </c>
      <c r="AW21" s="135">
        <f t="shared" si="8"/>
        <v>0</v>
      </c>
      <c r="AX21" s="135">
        <f t="shared" si="9"/>
        <v>122</v>
      </c>
      <c r="AY21" s="135">
        <f t="shared" si="10"/>
        <v>122</v>
      </c>
      <c r="AZ21" s="136">
        <f t="shared" si="11"/>
        <v>0</v>
      </c>
    </row>
    <row r="22" spans="1:52" x14ac:dyDescent="0.2">
      <c r="A22">
        <v>19</v>
      </c>
      <c r="B22" s="190" t="s">
        <v>261</v>
      </c>
      <c r="C22" s="236">
        <v>0</v>
      </c>
      <c r="D22" s="190" t="s">
        <v>261</v>
      </c>
      <c r="E22" s="228">
        <v>0</v>
      </c>
      <c r="F22" s="228">
        <v>0</v>
      </c>
      <c r="G22" s="228">
        <v>0</v>
      </c>
      <c r="H22" s="228">
        <v>22</v>
      </c>
      <c r="I22" s="228">
        <v>22</v>
      </c>
      <c r="J22" s="228">
        <v>100000</v>
      </c>
      <c r="K22"/>
      <c r="L22"/>
      <c r="M22" s="190" t="s">
        <v>261</v>
      </c>
      <c r="N22" s="14">
        <v>0</v>
      </c>
      <c r="O22" s="14">
        <v>0</v>
      </c>
      <c r="P22" s="14">
        <v>0</v>
      </c>
      <c r="Q22" s="247">
        <v>22</v>
      </c>
      <c r="R22" s="247">
        <v>22</v>
      </c>
      <c r="S22" s="246">
        <v>100000</v>
      </c>
      <c r="V22" s="190" t="s">
        <v>261</v>
      </c>
      <c r="W22" s="228">
        <v>0</v>
      </c>
      <c r="X22" s="228">
        <v>0</v>
      </c>
      <c r="Y22" s="228">
        <v>0</v>
      </c>
      <c r="Z22" s="228">
        <v>22</v>
      </c>
      <c r="AA22" s="228">
        <v>22</v>
      </c>
      <c r="AB22" s="228">
        <v>100000</v>
      </c>
      <c r="AD22" s="190" t="s">
        <v>261</v>
      </c>
      <c r="AE22" s="14">
        <v>0</v>
      </c>
      <c r="AF22" s="14">
        <v>0</v>
      </c>
      <c r="AG22" s="14">
        <v>0</v>
      </c>
      <c r="AH22" s="14">
        <v>0</v>
      </c>
      <c r="AI22" s="14">
        <v>7.8730000000000002</v>
      </c>
      <c r="AJ22" s="14">
        <v>14.128</v>
      </c>
      <c r="AK22" s="130"/>
      <c r="AL22" s="134" t="s">
        <v>201</v>
      </c>
      <c r="AM22" s="135">
        <f t="shared" si="0"/>
        <v>0</v>
      </c>
      <c r="AN22" s="135">
        <f t="shared" si="1"/>
        <v>0</v>
      </c>
      <c r="AO22" s="135">
        <f t="shared" si="2"/>
        <v>0</v>
      </c>
      <c r="AP22" s="135">
        <f t="shared" si="3"/>
        <v>0</v>
      </c>
      <c r="AQ22" s="135">
        <f t="shared" si="4"/>
        <v>9.8412500000000005</v>
      </c>
      <c r="AR22" s="136">
        <f t="shared" si="5"/>
        <v>17.66</v>
      </c>
      <c r="AT22" s="134" t="s">
        <v>201</v>
      </c>
      <c r="AU22" s="135">
        <f t="shared" si="6"/>
        <v>0</v>
      </c>
      <c r="AV22" s="135">
        <f t="shared" si="7"/>
        <v>0</v>
      </c>
      <c r="AW22" s="135">
        <f t="shared" si="8"/>
        <v>0</v>
      </c>
      <c r="AX22" s="135">
        <f t="shared" si="9"/>
        <v>22</v>
      </c>
      <c r="AY22" s="135">
        <f t="shared" si="10"/>
        <v>22</v>
      </c>
      <c r="AZ22" s="136">
        <f t="shared" si="11"/>
        <v>17.66</v>
      </c>
    </row>
    <row r="23" spans="1:52" x14ac:dyDescent="0.2">
      <c r="A23">
        <v>20</v>
      </c>
      <c r="B23" s="104" t="s">
        <v>7</v>
      </c>
      <c r="C23" s="236">
        <v>0</v>
      </c>
      <c r="D23" s="104" t="s">
        <v>7</v>
      </c>
      <c r="E23" s="228">
        <v>86758</v>
      </c>
      <c r="F23" s="228">
        <v>86758</v>
      </c>
      <c r="G23" s="228">
        <v>86758</v>
      </c>
      <c r="H23" s="228">
        <v>0</v>
      </c>
      <c r="I23" s="228">
        <v>0</v>
      </c>
      <c r="J23" s="228">
        <v>0</v>
      </c>
      <c r="K23"/>
      <c r="L23"/>
      <c r="M23" s="104" t="s">
        <v>7</v>
      </c>
      <c r="N23" s="14">
        <v>6.0750000000000002</v>
      </c>
      <c r="O23" s="14">
        <v>52.548124999999999</v>
      </c>
      <c r="P23" s="14">
        <v>237.47087500000004</v>
      </c>
      <c r="Q23" s="14">
        <v>0.23625000000000002</v>
      </c>
      <c r="R23" s="14">
        <v>0</v>
      </c>
      <c r="S23" s="14">
        <v>0</v>
      </c>
      <c r="V23" s="104" t="s">
        <v>7</v>
      </c>
      <c r="W23" s="228">
        <v>86758</v>
      </c>
      <c r="X23" s="228">
        <v>86758</v>
      </c>
      <c r="Y23" s="228">
        <v>86758</v>
      </c>
      <c r="Z23" s="228">
        <v>0</v>
      </c>
      <c r="AA23" s="228">
        <v>0</v>
      </c>
      <c r="AB23" s="228">
        <v>0</v>
      </c>
      <c r="AD23" s="104" t="s">
        <v>7</v>
      </c>
      <c r="AE23" s="14">
        <v>4.8600000000000003</v>
      </c>
      <c r="AF23" s="14">
        <v>42.038499999999999</v>
      </c>
      <c r="AG23" s="14">
        <v>189.97670000000002</v>
      </c>
      <c r="AH23" s="14">
        <v>0.189</v>
      </c>
      <c r="AI23" s="14">
        <v>0</v>
      </c>
      <c r="AJ23" s="14">
        <v>0</v>
      </c>
      <c r="AK23" s="130"/>
      <c r="AL23" s="134" t="s">
        <v>7</v>
      </c>
      <c r="AM23" s="135">
        <f t="shared" si="0"/>
        <v>6.0750000000000002</v>
      </c>
      <c r="AN23" s="135">
        <f t="shared" si="1"/>
        <v>52.548124999999999</v>
      </c>
      <c r="AO23" s="135">
        <f t="shared" si="2"/>
        <v>237.47087500000004</v>
      </c>
      <c r="AP23" s="135">
        <f t="shared" si="3"/>
        <v>0.23625000000000002</v>
      </c>
      <c r="AQ23" s="135">
        <f t="shared" si="4"/>
        <v>0</v>
      </c>
      <c r="AR23" s="136">
        <f t="shared" si="5"/>
        <v>0</v>
      </c>
      <c r="AT23" s="134" t="s">
        <v>7</v>
      </c>
      <c r="AU23" s="135">
        <f t="shared" si="6"/>
        <v>86758</v>
      </c>
      <c r="AV23" s="135">
        <f t="shared" si="7"/>
        <v>86758</v>
      </c>
      <c r="AW23" s="135">
        <f t="shared" si="8"/>
        <v>86758</v>
      </c>
      <c r="AX23" s="135">
        <f t="shared" si="9"/>
        <v>0</v>
      </c>
      <c r="AY23" s="135">
        <f t="shared" si="10"/>
        <v>0</v>
      </c>
      <c r="AZ23" s="136">
        <f t="shared" si="11"/>
        <v>0</v>
      </c>
    </row>
    <row r="24" spans="1:52" x14ac:dyDescent="0.2">
      <c r="A24">
        <v>21</v>
      </c>
      <c r="B24" s="104" t="s">
        <v>8</v>
      </c>
      <c r="C24" s="236">
        <v>0</v>
      </c>
      <c r="D24" s="104" t="s">
        <v>8</v>
      </c>
      <c r="E24" s="228">
        <v>0</v>
      </c>
      <c r="F24" s="228">
        <v>0</v>
      </c>
      <c r="G24" s="228">
        <v>0</v>
      </c>
      <c r="H24" s="228">
        <v>100000</v>
      </c>
      <c r="I24" s="228">
        <v>100000</v>
      </c>
      <c r="J24" s="228">
        <v>4932</v>
      </c>
      <c r="K24"/>
      <c r="L24"/>
      <c r="M24" s="104" t="s">
        <v>8</v>
      </c>
      <c r="N24" s="14">
        <v>0</v>
      </c>
      <c r="O24" s="14">
        <v>0</v>
      </c>
      <c r="P24" s="14">
        <v>0</v>
      </c>
      <c r="Q24" s="14">
        <v>3.4187499999999997</v>
      </c>
      <c r="R24" s="14">
        <v>67.960625000000007</v>
      </c>
      <c r="S24" s="14">
        <v>8843</v>
      </c>
      <c r="V24" s="104" t="s">
        <v>8</v>
      </c>
      <c r="W24" s="228">
        <v>0</v>
      </c>
      <c r="X24" s="228">
        <v>0</v>
      </c>
      <c r="Y24" s="228">
        <v>0</v>
      </c>
      <c r="Z24" s="228">
        <v>100000</v>
      </c>
      <c r="AA24" s="228">
        <v>100000</v>
      </c>
      <c r="AB24" s="228">
        <v>4932</v>
      </c>
      <c r="AD24" s="104" t="s">
        <v>8</v>
      </c>
      <c r="AE24" s="14">
        <v>0</v>
      </c>
      <c r="AF24" s="14">
        <v>0</v>
      </c>
      <c r="AG24" s="14">
        <v>0</v>
      </c>
      <c r="AH24" s="14">
        <v>2.7349999999999999</v>
      </c>
      <c r="AI24" s="14">
        <v>54.368500000000004</v>
      </c>
      <c r="AJ24" s="14">
        <v>7074.4</v>
      </c>
      <c r="AK24" s="130"/>
      <c r="AL24" s="134" t="s">
        <v>8</v>
      </c>
      <c r="AM24" s="135">
        <f t="shared" si="0"/>
        <v>0</v>
      </c>
      <c r="AN24" s="135">
        <f t="shared" si="1"/>
        <v>0</v>
      </c>
      <c r="AO24" s="135">
        <f t="shared" si="2"/>
        <v>0</v>
      </c>
      <c r="AP24" s="135">
        <f t="shared" si="3"/>
        <v>3.4187499999999997</v>
      </c>
      <c r="AQ24" s="135">
        <f t="shared" si="4"/>
        <v>67.960625000000007</v>
      </c>
      <c r="AR24" s="136">
        <f t="shared" si="5"/>
        <v>8843</v>
      </c>
      <c r="AT24" s="134" t="s">
        <v>8</v>
      </c>
      <c r="AU24" s="135">
        <f t="shared" si="6"/>
        <v>0</v>
      </c>
      <c r="AV24" s="135">
        <f t="shared" si="7"/>
        <v>0</v>
      </c>
      <c r="AW24" s="135">
        <f t="shared" si="8"/>
        <v>0</v>
      </c>
      <c r="AX24" s="135">
        <f t="shared" si="9"/>
        <v>3.4187499999999997</v>
      </c>
      <c r="AY24" s="135">
        <f t="shared" si="10"/>
        <v>67.960625000000007</v>
      </c>
      <c r="AZ24" s="136">
        <f t="shared" si="11"/>
        <v>4932</v>
      </c>
    </row>
    <row r="25" spans="1:52" x14ac:dyDescent="0.2">
      <c r="A25">
        <v>22</v>
      </c>
      <c r="B25" s="104" t="s">
        <v>9</v>
      </c>
      <c r="C25" s="236">
        <v>0</v>
      </c>
      <c r="D25" s="104" t="s">
        <v>9</v>
      </c>
      <c r="E25" s="228">
        <v>0</v>
      </c>
      <c r="F25" s="228">
        <v>0</v>
      </c>
      <c r="G25" s="228">
        <v>0</v>
      </c>
      <c r="H25" s="228">
        <v>100000</v>
      </c>
      <c r="I25" s="228">
        <v>100000</v>
      </c>
      <c r="J25" s="228">
        <v>100000</v>
      </c>
      <c r="K25"/>
      <c r="L25"/>
      <c r="M25" s="104" t="s">
        <v>9</v>
      </c>
      <c r="N25" s="14">
        <v>0</v>
      </c>
      <c r="O25" s="14">
        <v>0</v>
      </c>
      <c r="P25" s="14">
        <v>0</v>
      </c>
      <c r="Q25" s="14">
        <v>0</v>
      </c>
      <c r="R25" s="14">
        <v>39.193750000000009</v>
      </c>
      <c r="S25" s="14">
        <v>32.053749999999994</v>
      </c>
      <c r="V25" s="104" t="s">
        <v>9</v>
      </c>
      <c r="W25" s="228">
        <v>0</v>
      </c>
      <c r="X25" s="228">
        <v>0</v>
      </c>
      <c r="Y25" s="228">
        <v>0</v>
      </c>
      <c r="Z25" s="228">
        <v>100000</v>
      </c>
      <c r="AA25" s="228">
        <v>100000</v>
      </c>
      <c r="AB25" s="228">
        <v>100000</v>
      </c>
      <c r="AD25" s="104" t="s">
        <v>9</v>
      </c>
      <c r="AE25" s="14">
        <v>0</v>
      </c>
      <c r="AF25" s="14">
        <v>0</v>
      </c>
      <c r="AG25" s="14">
        <v>0</v>
      </c>
      <c r="AH25" s="14">
        <v>0</v>
      </c>
      <c r="AI25" s="14">
        <v>31.355000000000004</v>
      </c>
      <c r="AJ25" s="14">
        <v>25.642999999999997</v>
      </c>
      <c r="AK25" s="130"/>
      <c r="AL25" s="134" t="s">
        <v>9</v>
      </c>
      <c r="AM25" s="135">
        <f t="shared" si="0"/>
        <v>0</v>
      </c>
      <c r="AN25" s="135">
        <f t="shared" si="1"/>
        <v>0</v>
      </c>
      <c r="AO25" s="135">
        <f t="shared" si="2"/>
        <v>0</v>
      </c>
      <c r="AP25" s="135">
        <f t="shared" si="3"/>
        <v>0</v>
      </c>
      <c r="AQ25" s="135">
        <f t="shared" si="4"/>
        <v>39.193750000000009</v>
      </c>
      <c r="AR25" s="136">
        <f t="shared" si="5"/>
        <v>32.053749999999994</v>
      </c>
      <c r="AT25" s="134" t="s">
        <v>9</v>
      </c>
      <c r="AU25" s="135">
        <f t="shared" si="6"/>
        <v>0</v>
      </c>
      <c r="AV25" s="135">
        <f t="shared" si="7"/>
        <v>0</v>
      </c>
      <c r="AW25" s="135">
        <f t="shared" si="8"/>
        <v>0</v>
      </c>
      <c r="AX25" s="135">
        <f t="shared" si="9"/>
        <v>0</v>
      </c>
      <c r="AY25" s="135">
        <f t="shared" si="10"/>
        <v>39.193750000000009</v>
      </c>
      <c r="AZ25" s="136">
        <f t="shared" si="11"/>
        <v>32.053749999999994</v>
      </c>
    </row>
    <row r="26" spans="1:52" x14ac:dyDescent="0.2">
      <c r="A26">
        <v>23</v>
      </c>
      <c r="B26" s="190" t="s">
        <v>262</v>
      </c>
      <c r="C26" s="236">
        <v>0</v>
      </c>
      <c r="D26" s="190" t="s">
        <v>262</v>
      </c>
      <c r="E26" s="228">
        <v>100000</v>
      </c>
      <c r="F26" s="228">
        <v>100000</v>
      </c>
      <c r="G26" s="228">
        <v>100000</v>
      </c>
      <c r="H26" s="228">
        <v>100000</v>
      </c>
      <c r="I26" s="228">
        <v>100000</v>
      </c>
      <c r="J26" s="228">
        <v>100000</v>
      </c>
      <c r="K26"/>
      <c r="L26"/>
      <c r="M26" s="190" t="s">
        <v>262</v>
      </c>
      <c r="N26" s="14">
        <v>0.35374999999999995</v>
      </c>
      <c r="O26" s="14">
        <v>2.2813750000000002</v>
      </c>
      <c r="P26" s="14">
        <v>15.700500000000002</v>
      </c>
      <c r="Q26" s="14">
        <v>3.5000000000000003E-2</v>
      </c>
      <c r="R26" s="14">
        <v>0</v>
      </c>
      <c r="S26" s="14">
        <v>0</v>
      </c>
      <c r="V26" s="190" t="s">
        <v>262</v>
      </c>
      <c r="W26" s="228">
        <v>100000</v>
      </c>
      <c r="X26" s="228">
        <v>100000</v>
      </c>
      <c r="Y26" s="228">
        <v>100000</v>
      </c>
      <c r="Z26" s="228">
        <v>100000</v>
      </c>
      <c r="AA26" s="228">
        <v>100000</v>
      </c>
      <c r="AB26" s="228">
        <v>100000</v>
      </c>
      <c r="AD26" s="190" t="s">
        <v>262</v>
      </c>
      <c r="AE26" s="14">
        <v>0.28299999999999997</v>
      </c>
      <c r="AF26" s="14">
        <v>1.8251000000000002</v>
      </c>
      <c r="AG26" s="14">
        <v>12.560400000000001</v>
      </c>
      <c r="AH26" s="14">
        <v>2.8000000000000001E-2</v>
      </c>
      <c r="AI26" s="14">
        <v>0</v>
      </c>
      <c r="AJ26" s="14">
        <v>0</v>
      </c>
      <c r="AK26" s="130"/>
      <c r="AL26" s="134" t="s">
        <v>202</v>
      </c>
      <c r="AM26" s="135">
        <f t="shared" si="0"/>
        <v>0.35374999999999995</v>
      </c>
      <c r="AN26" s="135">
        <f t="shared" si="1"/>
        <v>2.2813750000000002</v>
      </c>
      <c r="AO26" s="135">
        <f t="shared" si="2"/>
        <v>15.700500000000002</v>
      </c>
      <c r="AP26" s="135">
        <f t="shared" si="3"/>
        <v>3.5000000000000003E-2</v>
      </c>
      <c r="AQ26" s="135">
        <f t="shared" si="4"/>
        <v>0</v>
      </c>
      <c r="AR26" s="136">
        <f t="shared" si="5"/>
        <v>0</v>
      </c>
      <c r="AT26" s="134" t="s">
        <v>202</v>
      </c>
      <c r="AU26" s="135">
        <f t="shared" si="6"/>
        <v>0.35374999999999995</v>
      </c>
      <c r="AV26" s="135">
        <f t="shared" si="7"/>
        <v>2.2813750000000002</v>
      </c>
      <c r="AW26" s="135">
        <f t="shared" si="8"/>
        <v>15.700500000000002</v>
      </c>
      <c r="AX26" s="135">
        <f t="shared" si="9"/>
        <v>3.5000000000000003E-2</v>
      </c>
      <c r="AY26" s="135">
        <f t="shared" si="10"/>
        <v>0</v>
      </c>
      <c r="AZ26" s="136">
        <f t="shared" si="11"/>
        <v>0</v>
      </c>
    </row>
    <row r="27" spans="1:52" x14ac:dyDescent="0.2">
      <c r="A27">
        <v>24</v>
      </c>
      <c r="B27" s="104" t="s">
        <v>10</v>
      </c>
      <c r="C27" s="236">
        <v>0</v>
      </c>
      <c r="D27" s="104" t="s">
        <v>10</v>
      </c>
      <c r="E27" s="228">
        <v>0</v>
      </c>
      <c r="F27" s="228">
        <v>0</v>
      </c>
      <c r="G27" s="228">
        <v>0</v>
      </c>
      <c r="H27" s="228">
        <v>73</v>
      </c>
      <c r="I27" s="228">
        <v>73</v>
      </c>
      <c r="J27" s="228">
        <v>0</v>
      </c>
      <c r="K27"/>
      <c r="L27"/>
      <c r="M27" s="104" t="s">
        <v>10</v>
      </c>
      <c r="N27" s="14">
        <v>0</v>
      </c>
      <c r="O27" s="14">
        <v>0</v>
      </c>
      <c r="P27" s="14">
        <v>0</v>
      </c>
      <c r="Q27" s="247">
        <v>73</v>
      </c>
      <c r="R27" s="247">
        <v>73</v>
      </c>
      <c r="S27" s="14">
        <v>0</v>
      </c>
      <c r="V27" s="104" t="s">
        <v>10</v>
      </c>
      <c r="W27" s="228">
        <v>0</v>
      </c>
      <c r="X27" s="228">
        <v>0</v>
      </c>
      <c r="Y27" s="228">
        <v>0</v>
      </c>
      <c r="Z27" s="228">
        <v>73</v>
      </c>
      <c r="AA27" s="228">
        <v>73</v>
      </c>
      <c r="AB27" s="228">
        <v>0</v>
      </c>
      <c r="AD27" s="104" t="s">
        <v>10</v>
      </c>
      <c r="AE27" s="14">
        <v>0</v>
      </c>
      <c r="AF27" s="14">
        <v>0</v>
      </c>
      <c r="AG27" s="14">
        <v>0</v>
      </c>
      <c r="AH27" s="14">
        <v>15.571</v>
      </c>
      <c r="AI27" s="14">
        <v>27.639000000000003</v>
      </c>
      <c r="AJ27" s="14">
        <v>0</v>
      </c>
      <c r="AK27" s="130"/>
      <c r="AL27" s="134" t="s">
        <v>10</v>
      </c>
      <c r="AM27" s="135">
        <f t="shared" si="0"/>
        <v>0</v>
      </c>
      <c r="AN27" s="135">
        <f t="shared" si="1"/>
        <v>0</v>
      </c>
      <c r="AO27" s="135">
        <f t="shared" si="2"/>
        <v>0</v>
      </c>
      <c r="AP27" s="135">
        <f t="shared" si="3"/>
        <v>19.463750000000001</v>
      </c>
      <c r="AQ27" s="135">
        <f t="shared" si="4"/>
        <v>34.548750000000005</v>
      </c>
      <c r="AR27" s="136">
        <f t="shared" si="5"/>
        <v>0</v>
      </c>
      <c r="AT27" s="134" t="s">
        <v>10</v>
      </c>
      <c r="AU27" s="135">
        <f t="shared" si="6"/>
        <v>0</v>
      </c>
      <c r="AV27" s="135">
        <f t="shared" si="7"/>
        <v>0</v>
      </c>
      <c r="AW27" s="135">
        <f t="shared" si="8"/>
        <v>0</v>
      </c>
      <c r="AX27" s="135">
        <f t="shared" si="9"/>
        <v>73</v>
      </c>
      <c r="AY27" s="135">
        <f t="shared" si="10"/>
        <v>73</v>
      </c>
      <c r="AZ27" s="136">
        <f t="shared" si="11"/>
        <v>0</v>
      </c>
    </row>
    <row r="28" spans="1:52" x14ac:dyDescent="0.2">
      <c r="A28">
        <v>25</v>
      </c>
      <c r="B28" s="104" t="s">
        <v>11</v>
      </c>
      <c r="C28" s="236">
        <v>0</v>
      </c>
      <c r="D28" s="104" t="s">
        <v>11</v>
      </c>
      <c r="E28" s="228">
        <v>100000</v>
      </c>
      <c r="F28" s="228">
        <v>100000</v>
      </c>
      <c r="G28" s="228">
        <v>100000</v>
      </c>
      <c r="H28" s="228">
        <v>100000</v>
      </c>
      <c r="I28" s="228">
        <v>100000</v>
      </c>
      <c r="J28" s="228">
        <v>6</v>
      </c>
      <c r="K28"/>
      <c r="L28"/>
      <c r="M28" s="104" t="s">
        <v>11</v>
      </c>
      <c r="N28" s="14">
        <v>0</v>
      </c>
      <c r="O28" s="14">
        <v>9.8023749999999996</v>
      </c>
      <c r="P28" s="14">
        <v>0</v>
      </c>
      <c r="Q28" s="14">
        <v>13.30325</v>
      </c>
      <c r="R28" s="14">
        <v>0.52874999999999994</v>
      </c>
      <c r="S28" s="14">
        <v>0</v>
      </c>
      <c r="V28" s="104" t="s">
        <v>11</v>
      </c>
      <c r="W28" s="228">
        <v>100000</v>
      </c>
      <c r="X28" s="228">
        <v>100000</v>
      </c>
      <c r="Y28" s="228">
        <v>100000</v>
      </c>
      <c r="Z28" s="228">
        <v>100000</v>
      </c>
      <c r="AA28" s="228">
        <v>100000</v>
      </c>
      <c r="AB28" s="228">
        <v>6</v>
      </c>
      <c r="AD28" s="104" t="s">
        <v>11</v>
      </c>
      <c r="AE28" s="14">
        <v>0</v>
      </c>
      <c r="AF28" s="14">
        <v>7.8418999999999999</v>
      </c>
      <c r="AG28" s="14">
        <v>0</v>
      </c>
      <c r="AH28" s="14">
        <v>10.6426</v>
      </c>
      <c r="AI28" s="14">
        <v>0.42299999999999999</v>
      </c>
      <c r="AJ28" s="14">
        <v>0</v>
      </c>
      <c r="AK28" s="130"/>
      <c r="AL28" s="134" t="s">
        <v>11</v>
      </c>
      <c r="AM28" s="135">
        <f t="shared" si="0"/>
        <v>0</v>
      </c>
      <c r="AN28" s="135">
        <f t="shared" si="1"/>
        <v>9.8023749999999996</v>
      </c>
      <c r="AO28" s="135">
        <f t="shared" si="2"/>
        <v>0</v>
      </c>
      <c r="AP28" s="135">
        <f t="shared" si="3"/>
        <v>13.30325</v>
      </c>
      <c r="AQ28" s="135">
        <f t="shared" si="4"/>
        <v>0.52874999999999994</v>
      </c>
      <c r="AR28" s="136">
        <f t="shared" si="5"/>
        <v>0</v>
      </c>
      <c r="AT28" s="134" t="s">
        <v>11</v>
      </c>
      <c r="AU28" s="135">
        <f t="shared" si="6"/>
        <v>0</v>
      </c>
      <c r="AV28" s="135">
        <f t="shared" si="7"/>
        <v>9.8023749999999996</v>
      </c>
      <c r="AW28" s="135">
        <f t="shared" si="8"/>
        <v>0</v>
      </c>
      <c r="AX28" s="135">
        <f t="shared" si="9"/>
        <v>13.30325</v>
      </c>
      <c r="AY28" s="135">
        <f t="shared" si="10"/>
        <v>0.52874999999999994</v>
      </c>
      <c r="AZ28" s="136">
        <f t="shared" si="11"/>
        <v>6</v>
      </c>
    </row>
    <row r="29" spans="1:52" x14ac:dyDescent="0.2">
      <c r="A29">
        <v>26</v>
      </c>
      <c r="B29" s="190" t="s">
        <v>266</v>
      </c>
      <c r="C29" s="236">
        <v>0</v>
      </c>
      <c r="D29" s="190" t="s">
        <v>266</v>
      </c>
      <c r="E29" s="228">
        <v>0</v>
      </c>
      <c r="F29" s="228">
        <v>0</v>
      </c>
      <c r="G29" s="228">
        <v>0</v>
      </c>
      <c r="H29" s="228">
        <v>2172</v>
      </c>
      <c r="I29" s="228">
        <v>2172</v>
      </c>
      <c r="J29" s="228">
        <v>313</v>
      </c>
      <c r="K29"/>
      <c r="L29"/>
      <c r="M29" s="190" t="s">
        <v>266</v>
      </c>
      <c r="N29" s="14">
        <v>0</v>
      </c>
      <c r="O29" s="14">
        <v>0</v>
      </c>
      <c r="P29" s="14">
        <v>0</v>
      </c>
      <c r="Q29" s="14">
        <v>209.34249999999997</v>
      </c>
      <c r="R29" s="14">
        <v>2419.1550000000002</v>
      </c>
      <c r="S29" s="14">
        <v>211.33624999999998</v>
      </c>
      <c r="V29" s="190" t="s">
        <v>266</v>
      </c>
      <c r="W29" s="228">
        <v>0</v>
      </c>
      <c r="X29" s="228">
        <v>0</v>
      </c>
      <c r="Y29" s="228">
        <v>0</v>
      </c>
      <c r="Z29" s="228">
        <v>2172</v>
      </c>
      <c r="AA29" s="228">
        <v>2172</v>
      </c>
      <c r="AB29" s="228">
        <v>313</v>
      </c>
      <c r="AD29" s="190" t="s">
        <v>266</v>
      </c>
      <c r="AE29" s="14">
        <v>0</v>
      </c>
      <c r="AF29" s="14">
        <v>0</v>
      </c>
      <c r="AG29" s="14">
        <v>0</v>
      </c>
      <c r="AH29" s="14">
        <v>167.47399999999999</v>
      </c>
      <c r="AI29" s="14">
        <v>1935.3240000000001</v>
      </c>
      <c r="AJ29" s="14">
        <v>169.06899999999999</v>
      </c>
      <c r="AK29" s="130"/>
      <c r="AL29" s="134" t="s">
        <v>206</v>
      </c>
      <c r="AM29" s="135">
        <f t="shared" si="0"/>
        <v>0</v>
      </c>
      <c r="AN29" s="135">
        <f t="shared" si="1"/>
        <v>0</v>
      </c>
      <c r="AO29" s="135">
        <f t="shared" si="2"/>
        <v>0</v>
      </c>
      <c r="AP29" s="135">
        <f t="shared" si="3"/>
        <v>209.34249999999997</v>
      </c>
      <c r="AQ29" s="135">
        <f t="shared" si="4"/>
        <v>2419.1550000000002</v>
      </c>
      <c r="AR29" s="136">
        <f t="shared" si="5"/>
        <v>211.33624999999998</v>
      </c>
      <c r="AT29" s="134" t="s">
        <v>206</v>
      </c>
      <c r="AU29" s="135">
        <f t="shared" si="6"/>
        <v>0</v>
      </c>
      <c r="AV29" s="135">
        <f t="shared" si="7"/>
        <v>0</v>
      </c>
      <c r="AW29" s="135">
        <f t="shared" si="8"/>
        <v>0</v>
      </c>
      <c r="AX29" s="135">
        <f t="shared" si="9"/>
        <v>2172</v>
      </c>
      <c r="AY29" s="135">
        <f t="shared" si="10"/>
        <v>2172</v>
      </c>
      <c r="AZ29" s="136">
        <f t="shared" si="11"/>
        <v>313</v>
      </c>
    </row>
    <row r="30" spans="1:52" x14ac:dyDescent="0.2">
      <c r="A30">
        <v>27</v>
      </c>
      <c r="B30" s="190" t="s">
        <v>263</v>
      </c>
      <c r="C30" s="236">
        <v>0</v>
      </c>
      <c r="D30" s="190" t="s">
        <v>263</v>
      </c>
      <c r="E30" s="228">
        <v>164</v>
      </c>
      <c r="F30" s="228">
        <v>164</v>
      </c>
      <c r="G30" s="228">
        <v>164</v>
      </c>
      <c r="H30" s="228">
        <v>234</v>
      </c>
      <c r="I30" s="228">
        <v>390</v>
      </c>
      <c r="J30" s="228">
        <v>0</v>
      </c>
      <c r="K30"/>
      <c r="L30"/>
      <c r="M30" s="190" t="s">
        <v>263</v>
      </c>
      <c r="N30" s="14">
        <v>106.15687500000001</v>
      </c>
      <c r="O30" s="14">
        <v>24.839375</v>
      </c>
      <c r="P30" s="14">
        <v>0</v>
      </c>
      <c r="Q30" s="14">
        <v>88.254125000000002</v>
      </c>
      <c r="R30" s="14">
        <v>108.741625</v>
      </c>
      <c r="S30" s="14">
        <v>0</v>
      </c>
      <c r="V30" s="190" t="s">
        <v>263</v>
      </c>
      <c r="W30" s="228">
        <v>164</v>
      </c>
      <c r="X30" s="228">
        <v>164</v>
      </c>
      <c r="Y30" s="228">
        <v>164</v>
      </c>
      <c r="Z30" s="228">
        <v>234</v>
      </c>
      <c r="AA30" s="228">
        <v>390</v>
      </c>
      <c r="AB30" s="228">
        <v>0</v>
      </c>
      <c r="AD30" s="190" t="s">
        <v>263</v>
      </c>
      <c r="AE30" s="14">
        <v>84.925500000000014</v>
      </c>
      <c r="AF30" s="14">
        <v>19.871500000000001</v>
      </c>
      <c r="AG30" s="14">
        <v>0</v>
      </c>
      <c r="AH30" s="14">
        <v>70.603300000000004</v>
      </c>
      <c r="AI30" s="14">
        <v>86.993300000000005</v>
      </c>
      <c r="AJ30" s="14">
        <v>0</v>
      </c>
      <c r="AK30" s="130"/>
      <c r="AL30" s="134" t="s">
        <v>203</v>
      </c>
      <c r="AM30" s="135">
        <f t="shared" si="0"/>
        <v>106.15687500000001</v>
      </c>
      <c r="AN30" s="135">
        <f t="shared" si="1"/>
        <v>24.839375</v>
      </c>
      <c r="AO30" s="135">
        <f t="shared" si="2"/>
        <v>0</v>
      </c>
      <c r="AP30" s="135">
        <f t="shared" si="3"/>
        <v>88.254125000000002</v>
      </c>
      <c r="AQ30" s="135">
        <f t="shared" si="4"/>
        <v>108.741625</v>
      </c>
      <c r="AR30" s="136">
        <f t="shared" si="5"/>
        <v>0</v>
      </c>
      <c r="AT30" s="134" t="s">
        <v>203</v>
      </c>
      <c r="AU30" s="135">
        <f t="shared" si="6"/>
        <v>164</v>
      </c>
      <c r="AV30" s="135">
        <f t="shared" si="7"/>
        <v>164</v>
      </c>
      <c r="AW30" s="135">
        <f t="shared" si="8"/>
        <v>164</v>
      </c>
      <c r="AX30" s="135">
        <f t="shared" si="9"/>
        <v>234</v>
      </c>
      <c r="AY30" s="135">
        <f t="shared" si="10"/>
        <v>390</v>
      </c>
      <c r="AZ30" s="136">
        <f t="shared" si="11"/>
        <v>0</v>
      </c>
    </row>
    <row r="31" spans="1:52" x14ac:dyDescent="0.2">
      <c r="A31">
        <v>28</v>
      </c>
      <c r="B31" s="190" t="s">
        <v>264</v>
      </c>
      <c r="C31" s="236">
        <v>0</v>
      </c>
      <c r="D31" s="190" t="s">
        <v>264</v>
      </c>
      <c r="E31" s="228">
        <v>100000</v>
      </c>
      <c r="F31" s="228">
        <v>100000</v>
      </c>
      <c r="G31" s="228">
        <v>100000</v>
      </c>
      <c r="H31" s="228">
        <v>100000</v>
      </c>
      <c r="I31" s="228">
        <v>100000</v>
      </c>
      <c r="J31" s="228">
        <v>6</v>
      </c>
      <c r="K31"/>
      <c r="L31"/>
      <c r="M31" s="190" t="s">
        <v>264</v>
      </c>
      <c r="N31" s="14">
        <v>0</v>
      </c>
      <c r="O31" s="14">
        <v>0</v>
      </c>
      <c r="P31" s="14">
        <v>0</v>
      </c>
      <c r="Q31" s="14">
        <v>0.36749999999999999</v>
      </c>
      <c r="R31" s="14">
        <v>183.70124999999999</v>
      </c>
      <c r="S31" s="14">
        <v>0</v>
      </c>
      <c r="V31" s="190" t="s">
        <v>264</v>
      </c>
      <c r="W31" s="228">
        <v>100000</v>
      </c>
      <c r="X31" s="228">
        <v>100000</v>
      </c>
      <c r="Y31" s="228">
        <v>100000</v>
      </c>
      <c r="Z31" s="228">
        <v>100000</v>
      </c>
      <c r="AA31" s="228">
        <v>100000</v>
      </c>
      <c r="AB31" s="228">
        <v>6</v>
      </c>
      <c r="AD31" s="190" t="s">
        <v>264</v>
      </c>
      <c r="AE31" s="14">
        <v>0</v>
      </c>
      <c r="AF31" s="14">
        <v>0</v>
      </c>
      <c r="AG31" s="14">
        <v>0</v>
      </c>
      <c r="AH31" s="14">
        <v>0.29399999999999998</v>
      </c>
      <c r="AI31" s="14">
        <v>146.96099999999998</v>
      </c>
      <c r="AJ31" s="14">
        <v>0</v>
      </c>
      <c r="AK31" s="130"/>
      <c r="AL31" s="134" t="s">
        <v>204</v>
      </c>
      <c r="AM31" s="135">
        <f t="shared" si="0"/>
        <v>0</v>
      </c>
      <c r="AN31" s="135">
        <f t="shared" si="1"/>
        <v>0</v>
      </c>
      <c r="AO31" s="135">
        <f t="shared" si="2"/>
        <v>0</v>
      </c>
      <c r="AP31" s="135">
        <f t="shared" si="3"/>
        <v>0.36749999999999999</v>
      </c>
      <c r="AQ31" s="135">
        <f t="shared" si="4"/>
        <v>183.70124999999999</v>
      </c>
      <c r="AR31" s="136">
        <f t="shared" si="5"/>
        <v>0</v>
      </c>
      <c r="AT31" s="134" t="s">
        <v>204</v>
      </c>
      <c r="AU31" s="135">
        <f t="shared" si="6"/>
        <v>0</v>
      </c>
      <c r="AV31" s="135">
        <f t="shared" si="7"/>
        <v>0</v>
      </c>
      <c r="AW31" s="135">
        <f t="shared" si="8"/>
        <v>0</v>
      </c>
      <c r="AX31" s="135">
        <f t="shared" si="9"/>
        <v>0.36749999999999999</v>
      </c>
      <c r="AY31" s="135">
        <f t="shared" si="10"/>
        <v>183.70124999999999</v>
      </c>
      <c r="AZ31" s="136">
        <f t="shared" si="11"/>
        <v>6</v>
      </c>
    </row>
    <row r="32" spans="1:52" x14ac:dyDescent="0.2">
      <c r="A32">
        <v>29</v>
      </c>
      <c r="B32" s="190" t="s">
        <v>265</v>
      </c>
      <c r="C32" s="236">
        <v>0</v>
      </c>
      <c r="D32" s="190" t="s">
        <v>265</v>
      </c>
      <c r="E32" s="228">
        <v>100000</v>
      </c>
      <c r="F32" s="228">
        <v>100000</v>
      </c>
      <c r="G32" s="228">
        <v>100000</v>
      </c>
      <c r="H32" s="228">
        <v>100000</v>
      </c>
      <c r="I32" s="228">
        <v>100000</v>
      </c>
      <c r="J32" s="228">
        <v>6</v>
      </c>
      <c r="K32"/>
      <c r="L32"/>
      <c r="M32" s="190" t="s">
        <v>265</v>
      </c>
      <c r="N32" s="14">
        <v>0</v>
      </c>
      <c r="O32" s="14">
        <v>0</v>
      </c>
      <c r="P32" s="14">
        <v>0</v>
      </c>
      <c r="Q32" s="14">
        <v>9.8437500000000018</v>
      </c>
      <c r="R32" s="14">
        <v>0</v>
      </c>
      <c r="S32" s="14">
        <v>0</v>
      </c>
      <c r="V32" s="190" t="s">
        <v>265</v>
      </c>
      <c r="W32" s="228">
        <v>100000</v>
      </c>
      <c r="X32" s="228">
        <v>100000</v>
      </c>
      <c r="Y32" s="228">
        <v>100000</v>
      </c>
      <c r="Z32" s="228">
        <v>100000</v>
      </c>
      <c r="AA32" s="228">
        <v>100000</v>
      </c>
      <c r="AB32" s="228">
        <v>6</v>
      </c>
      <c r="AD32" s="190" t="s">
        <v>265</v>
      </c>
      <c r="AE32" s="14">
        <v>0</v>
      </c>
      <c r="AF32" s="14">
        <v>0</v>
      </c>
      <c r="AG32" s="14">
        <v>0</v>
      </c>
      <c r="AH32" s="14">
        <v>7.8750000000000009</v>
      </c>
      <c r="AI32" s="14">
        <v>0</v>
      </c>
      <c r="AJ32" s="14">
        <v>0</v>
      </c>
      <c r="AK32" s="130"/>
      <c r="AL32" s="134" t="s">
        <v>205</v>
      </c>
      <c r="AM32" s="135">
        <f t="shared" si="0"/>
        <v>0</v>
      </c>
      <c r="AN32" s="135">
        <f t="shared" si="1"/>
        <v>0</v>
      </c>
      <c r="AO32" s="135">
        <f t="shared" si="2"/>
        <v>0</v>
      </c>
      <c r="AP32" s="135">
        <f t="shared" si="3"/>
        <v>9.8437500000000018</v>
      </c>
      <c r="AQ32" s="135">
        <f t="shared" si="4"/>
        <v>0</v>
      </c>
      <c r="AR32" s="136">
        <f t="shared" si="5"/>
        <v>0</v>
      </c>
      <c r="AT32" s="134" t="s">
        <v>205</v>
      </c>
      <c r="AU32" s="135">
        <f t="shared" si="6"/>
        <v>0</v>
      </c>
      <c r="AV32" s="135">
        <f t="shared" si="7"/>
        <v>0</v>
      </c>
      <c r="AW32" s="135">
        <f t="shared" si="8"/>
        <v>0</v>
      </c>
      <c r="AX32" s="135">
        <f t="shared" si="9"/>
        <v>9.8437500000000018</v>
      </c>
      <c r="AY32" s="135">
        <f t="shared" si="10"/>
        <v>0</v>
      </c>
      <c r="AZ32" s="136">
        <f t="shared" si="11"/>
        <v>6</v>
      </c>
    </row>
    <row r="33" spans="1:52" x14ac:dyDescent="0.2">
      <c r="A33">
        <v>30</v>
      </c>
      <c r="B33" s="104" t="s">
        <v>115</v>
      </c>
      <c r="C33" s="236">
        <v>0</v>
      </c>
      <c r="D33" s="104" t="s">
        <v>115</v>
      </c>
      <c r="E33" s="228">
        <v>100000</v>
      </c>
      <c r="F33" s="228">
        <v>100000</v>
      </c>
      <c r="G33" s="228">
        <v>100000</v>
      </c>
      <c r="H33" s="228">
        <v>100000</v>
      </c>
      <c r="I33" s="228">
        <v>100000</v>
      </c>
      <c r="J33" s="228">
        <v>100000</v>
      </c>
      <c r="K33"/>
      <c r="L33"/>
      <c r="M33" s="104" t="s">
        <v>115</v>
      </c>
      <c r="N33" s="14">
        <v>0</v>
      </c>
      <c r="O33" s="14">
        <v>11.723750000000003</v>
      </c>
      <c r="P33" s="14">
        <v>76.881500000000003</v>
      </c>
      <c r="Q33" s="14">
        <v>0</v>
      </c>
      <c r="R33" s="14">
        <v>0</v>
      </c>
      <c r="S33" s="14">
        <v>0</v>
      </c>
      <c r="V33" s="104" t="s">
        <v>115</v>
      </c>
      <c r="W33" s="228">
        <v>100000</v>
      </c>
      <c r="X33" s="228">
        <v>100000</v>
      </c>
      <c r="Y33" s="228">
        <v>100000</v>
      </c>
      <c r="Z33" s="228">
        <v>100000</v>
      </c>
      <c r="AA33" s="228">
        <v>100000</v>
      </c>
      <c r="AB33" s="228">
        <v>100000</v>
      </c>
      <c r="AD33" s="104" t="s">
        <v>115</v>
      </c>
      <c r="AE33" s="14">
        <v>0</v>
      </c>
      <c r="AF33" s="14">
        <v>9.3790000000000013</v>
      </c>
      <c r="AG33" s="14">
        <v>61.505200000000002</v>
      </c>
      <c r="AH33" s="14">
        <v>0</v>
      </c>
      <c r="AI33" s="14">
        <v>0</v>
      </c>
      <c r="AJ33" s="14">
        <v>0</v>
      </c>
      <c r="AK33" s="130"/>
      <c r="AL33" s="134" t="s">
        <v>115</v>
      </c>
      <c r="AM33" s="135">
        <f t="shared" si="0"/>
        <v>0</v>
      </c>
      <c r="AN33" s="135">
        <f t="shared" si="1"/>
        <v>11.723750000000003</v>
      </c>
      <c r="AO33" s="135">
        <f t="shared" si="2"/>
        <v>76.881500000000003</v>
      </c>
      <c r="AP33" s="135">
        <f t="shared" si="3"/>
        <v>0</v>
      </c>
      <c r="AQ33" s="135">
        <f t="shared" si="4"/>
        <v>0</v>
      </c>
      <c r="AR33" s="136">
        <f t="shared" si="5"/>
        <v>0</v>
      </c>
      <c r="AT33" s="134" t="s">
        <v>115</v>
      </c>
      <c r="AU33" s="135">
        <f t="shared" si="6"/>
        <v>0</v>
      </c>
      <c r="AV33" s="135">
        <f t="shared" si="7"/>
        <v>11.723750000000003</v>
      </c>
      <c r="AW33" s="135">
        <f t="shared" si="8"/>
        <v>76.881500000000003</v>
      </c>
      <c r="AX33" s="135">
        <f t="shared" si="9"/>
        <v>0</v>
      </c>
      <c r="AY33" s="135">
        <f t="shared" si="10"/>
        <v>0</v>
      </c>
      <c r="AZ33" s="136">
        <f t="shared" si="11"/>
        <v>0</v>
      </c>
    </row>
    <row r="34" spans="1:52" x14ac:dyDescent="0.2">
      <c r="A34">
        <v>31</v>
      </c>
      <c r="B34" s="190" t="s">
        <v>267</v>
      </c>
      <c r="C34" s="236">
        <v>0</v>
      </c>
      <c r="D34" s="190" t="s">
        <v>267</v>
      </c>
      <c r="E34" s="228">
        <v>100000</v>
      </c>
      <c r="F34" s="228">
        <v>100000</v>
      </c>
      <c r="G34" s="228">
        <v>100000</v>
      </c>
      <c r="H34" s="228">
        <v>100000</v>
      </c>
      <c r="I34" s="228">
        <v>100000</v>
      </c>
      <c r="J34" s="228">
        <v>100000</v>
      </c>
      <c r="K34"/>
      <c r="L34"/>
      <c r="M34" s="190" t="s">
        <v>267</v>
      </c>
      <c r="N34" s="14">
        <v>0</v>
      </c>
      <c r="O34" s="14">
        <v>0</v>
      </c>
      <c r="P34" s="14">
        <v>1194.0887499999999</v>
      </c>
      <c r="Q34" s="14">
        <v>0</v>
      </c>
      <c r="R34" s="14">
        <v>0</v>
      </c>
      <c r="S34" s="14">
        <v>0</v>
      </c>
      <c r="U34" s="55"/>
      <c r="V34" s="190" t="s">
        <v>267</v>
      </c>
      <c r="W34" s="228">
        <v>100000</v>
      </c>
      <c r="X34" s="228">
        <v>100000</v>
      </c>
      <c r="Y34" s="228">
        <v>100000</v>
      </c>
      <c r="Z34" s="228">
        <v>100000</v>
      </c>
      <c r="AA34" s="228">
        <v>100000</v>
      </c>
      <c r="AB34" s="228">
        <v>100000</v>
      </c>
      <c r="AD34" s="190" t="s">
        <v>267</v>
      </c>
      <c r="AE34" s="14">
        <v>0</v>
      </c>
      <c r="AF34" s="14">
        <v>0</v>
      </c>
      <c r="AG34" s="14">
        <v>955.27099999999996</v>
      </c>
      <c r="AH34" s="14">
        <v>0</v>
      </c>
      <c r="AI34" s="14">
        <v>0</v>
      </c>
      <c r="AJ34" s="14">
        <v>0</v>
      </c>
      <c r="AK34" s="130"/>
      <c r="AL34" s="134" t="s">
        <v>207</v>
      </c>
      <c r="AM34" s="135">
        <f t="shared" si="0"/>
        <v>0</v>
      </c>
      <c r="AN34" s="135">
        <f t="shared" si="1"/>
        <v>0</v>
      </c>
      <c r="AO34" s="135">
        <f t="shared" si="2"/>
        <v>1194.0887499999999</v>
      </c>
      <c r="AP34" s="135">
        <f t="shared" si="3"/>
        <v>0</v>
      </c>
      <c r="AQ34" s="135">
        <f t="shared" si="4"/>
        <v>0</v>
      </c>
      <c r="AR34" s="136">
        <f t="shared" si="5"/>
        <v>0</v>
      </c>
      <c r="AT34" s="134" t="s">
        <v>207</v>
      </c>
      <c r="AU34" s="135">
        <f t="shared" si="6"/>
        <v>0</v>
      </c>
      <c r="AV34" s="135">
        <f t="shared" si="7"/>
        <v>0</v>
      </c>
      <c r="AW34" s="135">
        <f t="shared" si="8"/>
        <v>1194.0887499999999</v>
      </c>
      <c r="AX34" s="135">
        <f t="shared" si="9"/>
        <v>0</v>
      </c>
      <c r="AY34" s="135">
        <f t="shared" si="10"/>
        <v>0</v>
      </c>
      <c r="AZ34" s="136">
        <f t="shared" si="11"/>
        <v>0</v>
      </c>
    </row>
    <row r="35" spans="1:52" x14ac:dyDescent="0.2">
      <c r="A35">
        <v>32</v>
      </c>
      <c r="B35" s="104" t="s">
        <v>12</v>
      </c>
      <c r="C35" s="236">
        <v>0</v>
      </c>
      <c r="D35" s="104" t="s">
        <v>12</v>
      </c>
      <c r="E35" s="228">
        <v>100000</v>
      </c>
      <c r="F35" s="228">
        <v>100000</v>
      </c>
      <c r="G35" s="228">
        <v>100000</v>
      </c>
      <c r="H35" s="228">
        <v>100000</v>
      </c>
      <c r="I35" s="228">
        <v>100000</v>
      </c>
      <c r="J35" s="228">
        <v>100000</v>
      </c>
      <c r="K35"/>
      <c r="L35"/>
      <c r="M35" s="104" t="s">
        <v>12</v>
      </c>
      <c r="N35" s="14">
        <v>52.490625000000001</v>
      </c>
      <c r="O35" s="14">
        <v>0</v>
      </c>
      <c r="P35" s="14">
        <v>0</v>
      </c>
      <c r="Q35" s="14">
        <v>19.206250000000001</v>
      </c>
      <c r="R35" s="14">
        <v>2.1487499999999997</v>
      </c>
      <c r="S35" s="14">
        <v>0</v>
      </c>
      <c r="V35" s="104" t="s">
        <v>12</v>
      </c>
      <c r="W35" s="228">
        <v>100000</v>
      </c>
      <c r="X35" s="228">
        <v>100000</v>
      </c>
      <c r="Y35" s="228">
        <v>100000</v>
      </c>
      <c r="Z35" s="228">
        <v>100000</v>
      </c>
      <c r="AA35" s="228">
        <v>100000</v>
      </c>
      <c r="AB35" s="228">
        <v>100000</v>
      </c>
      <c r="AD35" s="104" t="s">
        <v>12</v>
      </c>
      <c r="AE35" s="14">
        <v>41.9925</v>
      </c>
      <c r="AF35" s="14">
        <v>0</v>
      </c>
      <c r="AG35" s="14">
        <v>0</v>
      </c>
      <c r="AH35" s="14">
        <v>15.365</v>
      </c>
      <c r="AI35" s="14">
        <v>1.7189999999999999</v>
      </c>
      <c r="AJ35" s="14">
        <v>0</v>
      </c>
      <c r="AK35" s="130"/>
      <c r="AL35" s="134" t="s">
        <v>12</v>
      </c>
      <c r="AM35" s="135">
        <f t="shared" si="0"/>
        <v>52.490625000000001</v>
      </c>
      <c r="AN35" s="135">
        <f t="shared" si="1"/>
        <v>0</v>
      </c>
      <c r="AO35" s="135">
        <f t="shared" si="2"/>
        <v>0</v>
      </c>
      <c r="AP35" s="135">
        <f t="shared" si="3"/>
        <v>19.206250000000001</v>
      </c>
      <c r="AQ35" s="135">
        <f t="shared" si="4"/>
        <v>2.1487499999999997</v>
      </c>
      <c r="AR35" s="136">
        <f t="shared" si="5"/>
        <v>0</v>
      </c>
      <c r="AT35" s="134" t="s">
        <v>12</v>
      </c>
      <c r="AU35" s="135">
        <f t="shared" si="6"/>
        <v>52.490625000000001</v>
      </c>
      <c r="AV35" s="135">
        <f t="shared" si="7"/>
        <v>0</v>
      </c>
      <c r="AW35" s="135">
        <f t="shared" si="8"/>
        <v>0</v>
      </c>
      <c r="AX35" s="135">
        <f t="shared" si="9"/>
        <v>19.206250000000001</v>
      </c>
      <c r="AY35" s="135">
        <f t="shared" si="10"/>
        <v>2.1487499999999997</v>
      </c>
      <c r="AZ35" s="136">
        <f t="shared" si="11"/>
        <v>0</v>
      </c>
    </row>
    <row r="36" spans="1:52" x14ac:dyDescent="0.2">
      <c r="A36">
        <v>33</v>
      </c>
      <c r="B36" s="190" t="s">
        <v>525</v>
      </c>
      <c r="C36" s="236">
        <v>0</v>
      </c>
      <c r="D36" s="190" t="s">
        <v>525</v>
      </c>
      <c r="E36" s="228">
        <v>100000</v>
      </c>
      <c r="F36" s="228">
        <v>100000</v>
      </c>
      <c r="G36" s="228">
        <v>100000</v>
      </c>
      <c r="H36" s="228">
        <v>100000</v>
      </c>
      <c r="I36" s="228">
        <v>100000</v>
      </c>
      <c r="J36" s="228">
        <v>6</v>
      </c>
      <c r="K36"/>
      <c r="L36"/>
      <c r="M36" s="190" t="s">
        <v>525</v>
      </c>
      <c r="N36" s="14">
        <v>75.143125000000012</v>
      </c>
      <c r="O36" s="14">
        <v>86.307249999999982</v>
      </c>
      <c r="P36" s="14">
        <v>0</v>
      </c>
      <c r="Q36" s="14">
        <v>35.727374999999995</v>
      </c>
      <c r="R36" s="246">
        <v>100000</v>
      </c>
      <c r="S36" s="14">
        <v>0</v>
      </c>
      <c r="U36" s="55"/>
      <c r="V36" s="190" t="s">
        <v>525</v>
      </c>
      <c r="W36" s="228">
        <v>100000</v>
      </c>
      <c r="X36" s="228">
        <v>100000</v>
      </c>
      <c r="Y36" s="228">
        <v>100000</v>
      </c>
      <c r="Z36" s="228">
        <v>100000</v>
      </c>
      <c r="AA36" s="228">
        <v>100000</v>
      </c>
      <c r="AB36" s="228">
        <v>6</v>
      </c>
      <c r="AD36" s="190" t="s">
        <v>525</v>
      </c>
      <c r="AE36" s="14">
        <v>60.114500000000007</v>
      </c>
      <c r="AF36" s="14">
        <v>69.045799999999986</v>
      </c>
      <c r="AG36" s="14">
        <v>0</v>
      </c>
      <c r="AH36" s="14">
        <v>28.581899999999997</v>
      </c>
      <c r="AI36" s="14">
        <v>0.99099999999999999</v>
      </c>
      <c r="AJ36" s="14">
        <v>0</v>
      </c>
      <c r="AK36" s="130"/>
      <c r="AL36" s="134" t="s">
        <v>398</v>
      </c>
      <c r="AM36" s="135">
        <f t="shared" si="0"/>
        <v>75.143125000000012</v>
      </c>
      <c r="AN36" s="135">
        <f t="shared" si="1"/>
        <v>86.307249999999982</v>
      </c>
      <c r="AO36" s="135">
        <f t="shared" si="2"/>
        <v>0</v>
      </c>
      <c r="AP36" s="135">
        <f t="shared" si="3"/>
        <v>35.727374999999995</v>
      </c>
      <c r="AQ36" s="135">
        <f t="shared" si="4"/>
        <v>1.23875</v>
      </c>
      <c r="AR36" s="136">
        <f t="shared" si="5"/>
        <v>0</v>
      </c>
      <c r="AT36" s="134" t="s">
        <v>398</v>
      </c>
      <c r="AU36" s="135">
        <f t="shared" si="6"/>
        <v>75.143125000000012</v>
      </c>
      <c r="AV36" s="135">
        <f t="shared" si="7"/>
        <v>86.307249999999982</v>
      </c>
      <c r="AW36" s="135">
        <f t="shared" si="8"/>
        <v>0</v>
      </c>
      <c r="AX36" s="135">
        <f t="shared" si="9"/>
        <v>35.727374999999995</v>
      </c>
      <c r="AY36" s="135">
        <f t="shared" si="10"/>
        <v>1.23875</v>
      </c>
      <c r="AZ36" s="136">
        <f t="shared" si="11"/>
        <v>6</v>
      </c>
    </row>
    <row r="37" spans="1:52" x14ac:dyDescent="0.2">
      <c r="A37">
        <v>34</v>
      </c>
      <c r="B37" s="190" t="s">
        <v>268</v>
      </c>
      <c r="C37" s="236">
        <v>0</v>
      </c>
      <c r="D37" s="190" t="s">
        <v>268</v>
      </c>
      <c r="E37" s="228">
        <v>100000</v>
      </c>
      <c r="F37" s="228">
        <v>100000</v>
      </c>
      <c r="G37" s="228">
        <v>100000</v>
      </c>
      <c r="H37" s="228">
        <v>100000</v>
      </c>
      <c r="I37" s="228">
        <v>100000</v>
      </c>
      <c r="J37" s="228">
        <v>6</v>
      </c>
      <c r="K37"/>
      <c r="L37"/>
      <c r="M37" s="190" t="s">
        <v>268</v>
      </c>
      <c r="N37" s="14">
        <v>0</v>
      </c>
      <c r="O37" s="14">
        <v>0</v>
      </c>
      <c r="P37" s="14">
        <v>0</v>
      </c>
      <c r="Q37" s="247">
        <v>100000</v>
      </c>
      <c r="R37" s="247">
        <v>100000</v>
      </c>
      <c r="S37" s="14">
        <v>0</v>
      </c>
      <c r="V37" s="190" t="s">
        <v>268</v>
      </c>
      <c r="W37" s="228">
        <v>100000</v>
      </c>
      <c r="X37" s="228">
        <v>100000</v>
      </c>
      <c r="Y37" s="228">
        <v>100000</v>
      </c>
      <c r="Z37" s="228">
        <v>100000</v>
      </c>
      <c r="AA37" s="228">
        <v>100000</v>
      </c>
      <c r="AB37" s="228">
        <v>6</v>
      </c>
      <c r="AD37" s="190" t="s">
        <v>268</v>
      </c>
      <c r="AE37" s="14">
        <v>0</v>
      </c>
      <c r="AF37" s="14">
        <v>0</v>
      </c>
      <c r="AG37" s="14">
        <v>0</v>
      </c>
      <c r="AH37" s="14">
        <v>17.447999999999997</v>
      </c>
      <c r="AI37" s="14">
        <v>3.5564</v>
      </c>
      <c r="AJ37" s="14">
        <v>0</v>
      </c>
      <c r="AK37" s="130"/>
      <c r="AL37" s="134" t="s">
        <v>208</v>
      </c>
      <c r="AM37" s="135">
        <f t="shared" si="0"/>
        <v>0</v>
      </c>
      <c r="AN37" s="135">
        <f t="shared" si="1"/>
        <v>0</v>
      </c>
      <c r="AO37" s="135">
        <f t="shared" si="2"/>
        <v>0</v>
      </c>
      <c r="AP37" s="135">
        <f t="shared" si="3"/>
        <v>21.809999999999995</v>
      </c>
      <c r="AQ37" s="135">
        <f t="shared" si="4"/>
        <v>4.4455</v>
      </c>
      <c r="AR37" s="136">
        <f t="shared" si="5"/>
        <v>0</v>
      </c>
      <c r="AT37" s="134" t="s">
        <v>208</v>
      </c>
      <c r="AU37" s="135">
        <f t="shared" si="6"/>
        <v>0</v>
      </c>
      <c r="AV37" s="135">
        <f t="shared" si="7"/>
        <v>0</v>
      </c>
      <c r="AW37" s="135">
        <f t="shared" si="8"/>
        <v>0</v>
      </c>
      <c r="AX37" s="135">
        <f t="shared" si="9"/>
        <v>21.809999999999995</v>
      </c>
      <c r="AY37" s="135">
        <f t="shared" si="10"/>
        <v>4.4455</v>
      </c>
      <c r="AZ37" s="136">
        <f t="shared" si="11"/>
        <v>6</v>
      </c>
    </row>
    <row r="38" spans="1:52" x14ac:dyDescent="0.2">
      <c r="A38">
        <v>35</v>
      </c>
      <c r="B38" s="190" t="s">
        <v>526</v>
      </c>
      <c r="C38" s="236">
        <v>0</v>
      </c>
      <c r="D38" s="190" t="s">
        <v>526</v>
      </c>
      <c r="E38" s="228">
        <v>76270</v>
      </c>
      <c r="F38" s="228">
        <v>76270</v>
      </c>
      <c r="G38" s="228">
        <v>76270</v>
      </c>
      <c r="H38" s="228">
        <v>13184</v>
      </c>
      <c r="I38" s="228">
        <v>13184</v>
      </c>
      <c r="J38" s="228">
        <v>1330</v>
      </c>
      <c r="K38"/>
      <c r="L38"/>
      <c r="M38" s="190" t="s">
        <v>526</v>
      </c>
      <c r="N38" s="245">
        <v>200000</v>
      </c>
      <c r="O38" s="245">
        <v>200000</v>
      </c>
      <c r="P38" s="245">
        <v>200000</v>
      </c>
      <c r="Q38" s="245">
        <v>200000</v>
      </c>
      <c r="R38" s="245">
        <v>200000</v>
      </c>
      <c r="S38" s="245">
        <v>200000</v>
      </c>
      <c r="V38" s="190" t="s">
        <v>526</v>
      </c>
      <c r="W38" s="228">
        <v>76270</v>
      </c>
      <c r="X38" s="228">
        <v>76270</v>
      </c>
      <c r="Y38" s="228">
        <v>76270</v>
      </c>
      <c r="Z38" s="228">
        <v>13184</v>
      </c>
      <c r="AA38" s="228">
        <v>13184</v>
      </c>
      <c r="AB38" s="228">
        <v>1330</v>
      </c>
      <c r="AD38" s="190" t="s">
        <v>526</v>
      </c>
      <c r="AE38" s="14">
        <v>0</v>
      </c>
      <c r="AF38" s="14">
        <v>63090.986677000001</v>
      </c>
      <c r="AG38" s="14">
        <v>0</v>
      </c>
      <c r="AH38" s="14">
        <v>0</v>
      </c>
      <c r="AI38" s="14">
        <v>0</v>
      </c>
      <c r="AJ38" s="14">
        <v>0</v>
      </c>
      <c r="AK38" s="130"/>
      <c r="AL38" s="134" t="s">
        <v>399</v>
      </c>
      <c r="AM38" s="135">
        <f t="shared" si="0"/>
        <v>0</v>
      </c>
      <c r="AN38" s="135">
        <f t="shared" si="1"/>
        <v>78863.733346249996</v>
      </c>
      <c r="AO38" s="135">
        <f t="shared" si="2"/>
        <v>0</v>
      </c>
      <c r="AP38" s="135">
        <f t="shared" si="3"/>
        <v>0</v>
      </c>
      <c r="AQ38" s="135">
        <f t="shared" si="4"/>
        <v>0</v>
      </c>
      <c r="AR38" s="136">
        <f t="shared" si="5"/>
        <v>0</v>
      </c>
      <c r="AT38" s="134" t="s">
        <v>399</v>
      </c>
      <c r="AU38" s="135">
        <f t="shared" si="6"/>
        <v>76270</v>
      </c>
      <c r="AV38" s="135">
        <f t="shared" si="7"/>
        <v>76270</v>
      </c>
      <c r="AW38" s="135">
        <f t="shared" si="8"/>
        <v>76270</v>
      </c>
      <c r="AX38" s="135">
        <f t="shared" si="9"/>
        <v>13184</v>
      </c>
      <c r="AY38" s="135">
        <f t="shared" si="10"/>
        <v>13184</v>
      </c>
      <c r="AZ38" s="136">
        <f t="shared" si="11"/>
        <v>1330</v>
      </c>
    </row>
    <row r="39" spans="1:52" x14ac:dyDescent="0.2">
      <c r="A39">
        <v>36</v>
      </c>
      <c r="B39" s="190" t="s">
        <v>527</v>
      </c>
      <c r="C39" s="236">
        <v>0</v>
      </c>
      <c r="D39" s="190" t="s">
        <v>527</v>
      </c>
      <c r="E39" s="228">
        <v>76270</v>
      </c>
      <c r="F39" s="228">
        <v>76270</v>
      </c>
      <c r="G39" s="228">
        <v>76270</v>
      </c>
      <c r="H39" s="228">
        <v>13184</v>
      </c>
      <c r="I39" s="228">
        <v>13184</v>
      </c>
      <c r="J39" s="228">
        <v>1330</v>
      </c>
      <c r="K39"/>
      <c r="L39"/>
      <c r="M39" s="190" t="s">
        <v>527</v>
      </c>
      <c r="N39" s="245">
        <v>200000</v>
      </c>
      <c r="O39" s="245">
        <v>200000</v>
      </c>
      <c r="P39" s="245">
        <v>200000</v>
      </c>
      <c r="Q39" s="245">
        <v>200000</v>
      </c>
      <c r="R39" s="245">
        <v>200000</v>
      </c>
      <c r="S39" s="245">
        <v>200000</v>
      </c>
      <c r="U39" s="130"/>
      <c r="V39" s="190" t="s">
        <v>527</v>
      </c>
      <c r="W39" s="228">
        <v>76270</v>
      </c>
      <c r="X39" s="228">
        <v>76270</v>
      </c>
      <c r="Y39" s="228">
        <v>76270</v>
      </c>
      <c r="Z39" s="228">
        <v>13184</v>
      </c>
      <c r="AA39" s="228">
        <v>13184</v>
      </c>
      <c r="AB39" s="228">
        <v>1330</v>
      </c>
      <c r="AD39" s="190" t="s">
        <v>527</v>
      </c>
      <c r="AE39" s="14">
        <v>2107.8352</v>
      </c>
      <c r="AF39" s="14">
        <v>14258.988440000001</v>
      </c>
      <c r="AG39" s="14">
        <v>0</v>
      </c>
      <c r="AH39" s="14">
        <v>40</v>
      </c>
      <c r="AI39" s="14">
        <v>73</v>
      </c>
      <c r="AJ39" s="14">
        <v>870</v>
      </c>
      <c r="AK39" s="130"/>
      <c r="AL39" s="134" t="s">
        <v>400</v>
      </c>
      <c r="AM39" s="135">
        <f t="shared" si="0"/>
        <v>2634.7939999999999</v>
      </c>
      <c r="AN39" s="135">
        <f t="shared" si="1"/>
        <v>17823.735550000001</v>
      </c>
      <c r="AO39" s="135">
        <f t="shared" si="2"/>
        <v>0</v>
      </c>
      <c r="AP39" s="135">
        <f t="shared" si="3"/>
        <v>50</v>
      </c>
      <c r="AQ39" s="135">
        <f t="shared" si="4"/>
        <v>91.25</v>
      </c>
      <c r="AR39" s="136">
        <f t="shared" si="5"/>
        <v>1087.5</v>
      </c>
      <c r="AT39" s="134" t="s">
        <v>400</v>
      </c>
      <c r="AU39" s="135">
        <f t="shared" si="6"/>
        <v>76270</v>
      </c>
      <c r="AV39" s="135">
        <f t="shared" si="7"/>
        <v>76270</v>
      </c>
      <c r="AW39" s="135">
        <f t="shared" si="8"/>
        <v>76270</v>
      </c>
      <c r="AX39" s="135">
        <f t="shared" si="9"/>
        <v>13184</v>
      </c>
      <c r="AY39" s="135">
        <f t="shared" si="10"/>
        <v>13184</v>
      </c>
      <c r="AZ39" s="136">
        <f t="shared" si="11"/>
        <v>1330</v>
      </c>
    </row>
    <row r="40" spans="1:52" x14ac:dyDescent="0.2">
      <c r="A40">
        <v>37</v>
      </c>
      <c r="B40" s="104" t="s">
        <v>13</v>
      </c>
      <c r="C40" s="236">
        <v>0</v>
      </c>
      <c r="D40" s="104" t="s">
        <v>13</v>
      </c>
      <c r="E40" s="228">
        <v>0</v>
      </c>
      <c r="F40" s="228">
        <v>0</v>
      </c>
      <c r="G40" s="228">
        <v>0</v>
      </c>
      <c r="H40" s="228">
        <v>0</v>
      </c>
      <c r="I40" s="228">
        <v>0</v>
      </c>
      <c r="J40" s="228">
        <v>750</v>
      </c>
      <c r="K40"/>
      <c r="L40"/>
      <c r="M40" s="104" t="s">
        <v>13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825</v>
      </c>
      <c r="V40" s="104" t="s">
        <v>13</v>
      </c>
      <c r="W40" s="228">
        <v>0</v>
      </c>
      <c r="X40" s="228">
        <v>0</v>
      </c>
      <c r="Y40" s="228">
        <v>0</v>
      </c>
      <c r="Z40" s="228">
        <v>0</v>
      </c>
      <c r="AA40" s="228">
        <v>0</v>
      </c>
      <c r="AB40" s="228">
        <v>750</v>
      </c>
      <c r="AD40" s="104" t="s">
        <v>13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660</v>
      </c>
      <c r="AK40" s="130"/>
      <c r="AL40" s="134" t="s">
        <v>13</v>
      </c>
      <c r="AM40" s="135">
        <f t="shared" si="0"/>
        <v>0</v>
      </c>
      <c r="AN40" s="135">
        <f t="shared" si="1"/>
        <v>0</v>
      </c>
      <c r="AO40" s="135">
        <f t="shared" si="2"/>
        <v>0</v>
      </c>
      <c r="AP40" s="135">
        <f t="shared" si="3"/>
        <v>0</v>
      </c>
      <c r="AQ40" s="135">
        <f t="shared" si="4"/>
        <v>0</v>
      </c>
      <c r="AR40" s="136">
        <f t="shared" si="5"/>
        <v>825</v>
      </c>
      <c r="AT40" s="134" t="s">
        <v>13</v>
      </c>
      <c r="AU40" s="135">
        <f t="shared" si="6"/>
        <v>0</v>
      </c>
      <c r="AV40" s="135">
        <f t="shared" si="7"/>
        <v>0</v>
      </c>
      <c r="AW40" s="135">
        <f t="shared" si="8"/>
        <v>0</v>
      </c>
      <c r="AX40" s="135">
        <f t="shared" si="9"/>
        <v>0</v>
      </c>
      <c r="AY40" s="135">
        <f t="shared" si="10"/>
        <v>0</v>
      </c>
      <c r="AZ40" s="136">
        <f t="shared" si="11"/>
        <v>750</v>
      </c>
    </row>
    <row r="41" spans="1:52" x14ac:dyDescent="0.2">
      <c r="A41">
        <v>38</v>
      </c>
      <c r="B41" s="104" t="s">
        <v>116</v>
      </c>
      <c r="C41" s="236">
        <v>0</v>
      </c>
      <c r="D41" s="104" t="s">
        <v>116</v>
      </c>
      <c r="E41" s="228">
        <v>0</v>
      </c>
      <c r="F41" s="228">
        <v>0</v>
      </c>
      <c r="G41" s="228">
        <v>0</v>
      </c>
      <c r="H41" s="228">
        <v>0</v>
      </c>
      <c r="I41" s="228">
        <v>0</v>
      </c>
      <c r="J41" s="228">
        <v>6148</v>
      </c>
      <c r="K41"/>
      <c r="L41"/>
      <c r="M41" s="104" t="s">
        <v>116</v>
      </c>
      <c r="N41" s="14">
        <v>0</v>
      </c>
      <c r="O41" s="14">
        <v>0</v>
      </c>
      <c r="P41" s="14">
        <v>0</v>
      </c>
      <c r="Q41" s="14">
        <v>0</v>
      </c>
      <c r="R41" s="14">
        <v>477.5</v>
      </c>
      <c r="S41" s="14">
        <v>15155</v>
      </c>
      <c r="V41" s="104" t="s">
        <v>116</v>
      </c>
      <c r="W41" s="228">
        <v>0</v>
      </c>
      <c r="X41" s="228">
        <v>0</v>
      </c>
      <c r="Y41" s="228">
        <v>0</v>
      </c>
      <c r="Z41" s="228">
        <v>0</v>
      </c>
      <c r="AA41" s="228">
        <v>0</v>
      </c>
      <c r="AB41" s="228">
        <v>6148</v>
      </c>
      <c r="AD41" s="104" t="s">
        <v>116</v>
      </c>
      <c r="AE41" s="14">
        <v>0</v>
      </c>
      <c r="AF41" s="14">
        <v>0</v>
      </c>
      <c r="AG41" s="14">
        <v>0</v>
      </c>
      <c r="AH41" s="14">
        <v>0</v>
      </c>
      <c r="AI41" s="14">
        <v>382</v>
      </c>
      <c r="AJ41" s="14">
        <v>12124</v>
      </c>
      <c r="AK41" s="130"/>
      <c r="AL41" s="134" t="s">
        <v>116</v>
      </c>
      <c r="AM41" s="135">
        <f t="shared" si="0"/>
        <v>0</v>
      </c>
      <c r="AN41" s="135">
        <f t="shared" si="1"/>
        <v>0</v>
      </c>
      <c r="AO41" s="135">
        <f t="shared" si="2"/>
        <v>0</v>
      </c>
      <c r="AP41" s="135">
        <f t="shared" si="3"/>
        <v>0</v>
      </c>
      <c r="AQ41" s="135">
        <f t="shared" si="4"/>
        <v>477.5</v>
      </c>
      <c r="AR41" s="136">
        <f t="shared" si="5"/>
        <v>15155</v>
      </c>
      <c r="AT41" s="134" t="s">
        <v>116</v>
      </c>
      <c r="AU41" s="135">
        <f t="shared" si="6"/>
        <v>0</v>
      </c>
      <c r="AV41" s="135">
        <f t="shared" si="7"/>
        <v>0</v>
      </c>
      <c r="AW41" s="135">
        <f t="shared" si="8"/>
        <v>0</v>
      </c>
      <c r="AX41" s="135">
        <f t="shared" si="9"/>
        <v>0</v>
      </c>
      <c r="AY41" s="135">
        <f t="shared" si="10"/>
        <v>0</v>
      </c>
      <c r="AZ41" s="136">
        <f t="shared" si="11"/>
        <v>6148</v>
      </c>
    </row>
    <row r="42" spans="1:52" x14ac:dyDescent="0.2">
      <c r="A42">
        <v>39</v>
      </c>
      <c r="B42" s="104" t="s">
        <v>209</v>
      </c>
      <c r="C42" s="236">
        <v>0</v>
      </c>
      <c r="D42" s="104" t="s">
        <v>209</v>
      </c>
      <c r="E42" s="228">
        <v>2541</v>
      </c>
      <c r="F42" s="228">
        <v>10375</v>
      </c>
      <c r="G42" s="228">
        <v>10375</v>
      </c>
      <c r="H42" s="228">
        <v>187</v>
      </c>
      <c r="I42" s="228">
        <v>576</v>
      </c>
      <c r="J42" s="228">
        <v>415</v>
      </c>
      <c r="K42"/>
      <c r="L42"/>
      <c r="M42" s="104" t="s">
        <v>209</v>
      </c>
      <c r="N42" s="245">
        <v>200000</v>
      </c>
      <c r="O42" s="245">
        <v>200000</v>
      </c>
      <c r="P42" s="245">
        <v>200000</v>
      </c>
      <c r="Q42" s="245">
        <v>200000</v>
      </c>
      <c r="R42" s="245">
        <v>200000</v>
      </c>
      <c r="S42" s="245">
        <v>200000</v>
      </c>
      <c r="V42" s="104" t="s">
        <v>209</v>
      </c>
      <c r="W42" s="228">
        <v>2541</v>
      </c>
      <c r="X42" s="228">
        <v>10375</v>
      </c>
      <c r="Y42" s="228">
        <v>10375</v>
      </c>
      <c r="Z42" s="228">
        <v>187</v>
      </c>
      <c r="AA42" s="228">
        <v>576</v>
      </c>
      <c r="AB42" s="228">
        <v>415</v>
      </c>
      <c r="AD42" s="104" t="s">
        <v>209</v>
      </c>
      <c r="AE42" s="14">
        <v>2017.759</v>
      </c>
      <c r="AF42" s="14">
        <v>9968.0496000000003</v>
      </c>
      <c r="AG42" s="14">
        <v>1.577</v>
      </c>
      <c r="AH42" s="14">
        <v>46.486499999999999</v>
      </c>
      <c r="AI42" s="14">
        <v>403.25050000000005</v>
      </c>
      <c r="AJ42" s="14">
        <v>376.04</v>
      </c>
      <c r="AK42" s="130"/>
      <c r="AL42" s="134" t="s">
        <v>209</v>
      </c>
      <c r="AM42" s="135">
        <f t="shared" si="0"/>
        <v>2522.19875</v>
      </c>
      <c r="AN42" s="135">
        <f t="shared" si="1"/>
        <v>12460.062</v>
      </c>
      <c r="AO42" s="135">
        <f t="shared" si="2"/>
        <v>1.9712499999999999</v>
      </c>
      <c r="AP42" s="135">
        <f t="shared" si="3"/>
        <v>58.108125000000001</v>
      </c>
      <c r="AQ42" s="135">
        <f t="shared" si="4"/>
        <v>504.06312500000007</v>
      </c>
      <c r="AR42" s="136">
        <f t="shared" si="5"/>
        <v>470.05</v>
      </c>
      <c r="AT42" s="134" t="s">
        <v>209</v>
      </c>
      <c r="AU42" s="135">
        <f t="shared" si="6"/>
        <v>2541</v>
      </c>
      <c r="AV42" s="135">
        <f t="shared" si="7"/>
        <v>10375</v>
      </c>
      <c r="AW42" s="135">
        <f t="shared" si="8"/>
        <v>10375</v>
      </c>
      <c r="AX42" s="135">
        <f t="shared" si="9"/>
        <v>187</v>
      </c>
      <c r="AY42" s="135">
        <f t="shared" si="10"/>
        <v>576</v>
      </c>
      <c r="AZ42" s="136">
        <f t="shared" si="11"/>
        <v>415</v>
      </c>
    </row>
    <row r="43" spans="1:52" x14ac:dyDescent="0.2">
      <c r="A43">
        <v>40</v>
      </c>
      <c r="B43" s="104" t="s">
        <v>117</v>
      </c>
      <c r="C43" s="236">
        <v>0</v>
      </c>
      <c r="D43" s="104" t="s">
        <v>117</v>
      </c>
      <c r="E43" s="228">
        <v>0</v>
      </c>
      <c r="F43" s="228">
        <v>0</v>
      </c>
      <c r="G43" s="228">
        <v>0</v>
      </c>
      <c r="H43" s="228">
        <v>25</v>
      </c>
      <c r="I43" s="228">
        <v>25</v>
      </c>
      <c r="J43" s="228">
        <v>0</v>
      </c>
      <c r="K43"/>
      <c r="L43"/>
      <c r="M43" s="104" t="s">
        <v>117</v>
      </c>
      <c r="N43" s="14">
        <v>0</v>
      </c>
      <c r="O43" s="14">
        <v>0</v>
      </c>
      <c r="P43" s="14">
        <v>0</v>
      </c>
      <c r="Q43" s="14">
        <v>37.179374999999993</v>
      </c>
      <c r="R43" s="14">
        <v>0.44499999999999995</v>
      </c>
      <c r="S43" s="14">
        <v>0</v>
      </c>
      <c r="V43" s="104" t="s">
        <v>117</v>
      </c>
      <c r="W43" s="228">
        <v>0</v>
      </c>
      <c r="X43" s="228">
        <v>0</v>
      </c>
      <c r="Y43" s="228">
        <v>0</v>
      </c>
      <c r="Z43" s="228">
        <v>25</v>
      </c>
      <c r="AA43" s="228">
        <v>25</v>
      </c>
      <c r="AB43" s="228">
        <v>0</v>
      </c>
      <c r="AD43" s="104" t="s">
        <v>117</v>
      </c>
      <c r="AE43" s="14">
        <v>0</v>
      </c>
      <c r="AF43" s="14">
        <v>0</v>
      </c>
      <c r="AG43" s="14">
        <v>0</v>
      </c>
      <c r="AH43" s="14">
        <v>29.743499999999997</v>
      </c>
      <c r="AI43" s="14">
        <v>0.35599999999999998</v>
      </c>
      <c r="AJ43" s="14">
        <v>0</v>
      </c>
      <c r="AK43" s="130"/>
      <c r="AL43" s="134" t="s">
        <v>117</v>
      </c>
      <c r="AM43" s="135">
        <f t="shared" si="0"/>
        <v>0</v>
      </c>
      <c r="AN43" s="135">
        <f t="shared" si="1"/>
        <v>0</v>
      </c>
      <c r="AO43" s="135">
        <f t="shared" si="2"/>
        <v>0</v>
      </c>
      <c r="AP43" s="135">
        <f t="shared" si="3"/>
        <v>37.179374999999993</v>
      </c>
      <c r="AQ43" s="135">
        <f t="shared" si="4"/>
        <v>0.44499999999999995</v>
      </c>
      <c r="AR43" s="136">
        <f t="shared" si="5"/>
        <v>0</v>
      </c>
      <c r="AT43" s="134" t="s">
        <v>117</v>
      </c>
      <c r="AU43" s="135">
        <f t="shared" si="6"/>
        <v>0</v>
      </c>
      <c r="AV43" s="135">
        <f t="shared" si="7"/>
        <v>0</v>
      </c>
      <c r="AW43" s="135">
        <f t="shared" si="8"/>
        <v>0</v>
      </c>
      <c r="AX43" s="135">
        <f t="shared" si="9"/>
        <v>25</v>
      </c>
      <c r="AY43" s="135">
        <f t="shared" si="10"/>
        <v>25</v>
      </c>
      <c r="AZ43" s="136">
        <f t="shared" si="11"/>
        <v>0</v>
      </c>
    </row>
    <row r="44" spans="1:52" x14ac:dyDescent="0.2">
      <c r="A44" s="14"/>
      <c r="B44" s="174" t="s">
        <v>210</v>
      </c>
      <c r="C44" s="236">
        <v>0</v>
      </c>
      <c r="D44" s="174" t="s">
        <v>210</v>
      </c>
      <c r="E44" s="228">
        <v>100000</v>
      </c>
      <c r="F44" s="228">
        <v>0</v>
      </c>
      <c r="G44" s="228">
        <v>0</v>
      </c>
      <c r="H44" s="228">
        <v>25</v>
      </c>
      <c r="I44" s="228">
        <v>25</v>
      </c>
      <c r="J44" s="228">
        <v>2</v>
      </c>
      <c r="K44" s="56"/>
      <c r="L44" s="56"/>
      <c r="M44" s="174" t="s">
        <v>210</v>
      </c>
      <c r="N44" s="14">
        <v>34.694874999999996</v>
      </c>
      <c r="O44" s="14">
        <v>0</v>
      </c>
      <c r="P44" s="14">
        <v>0</v>
      </c>
      <c r="Q44" s="247">
        <v>25</v>
      </c>
      <c r="R44" s="247">
        <v>25</v>
      </c>
      <c r="S44" s="14">
        <v>3.5612500000000002</v>
      </c>
      <c r="V44" s="174" t="s">
        <v>210</v>
      </c>
      <c r="W44" s="228">
        <v>100000</v>
      </c>
      <c r="X44" s="228">
        <v>0</v>
      </c>
      <c r="Y44" s="228">
        <v>0</v>
      </c>
      <c r="Z44" s="228">
        <v>25</v>
      </c>
      <c r="AA44" s="228">
        <v>25</v>
      </c>
      <c r="AB44" s="228">
        <v>2</v>
      </c>
      <c r="AD44" s="174" t="s">
        <v>210</v>
      </c>
      <c r="AE44" s="14">
        <v>27.755899999999997</v>
      </c>
      <c r="AF44" s="14">
        <v>0</v>
      </c>
      <c r="AG44" s="14">
        <v>0</v>
      </c>
      <c r="AH44" s="14">
        <v>11.749499999999998</v>
      </c>
      <c r="AI44" s="14">
        <v>10.893000000000001</v>
      </c>
      <c r="AJ44" s="14">
        <v>2.8490000000000002</v>
      </c>
      <c r="AL44" s="189" t="s">
        <v>210</v>
      </c>
      <c r="AM44" s="135">
        <f t="shared" ref="AM44:AR44" si="12">AE44*(1+$AM$2)</f>
        <v>34.694874999999996</v>
      </c>
      <c r="AN44" s="135">
        <f t="shared" si="12"/>
        <v>0</v>
      </c>
      <c r="AO44" s="135">
        <f t="shared" si="12"/>
        <v>0</v>
      </c>
      <c r="AP44" s="135">
        <f t="shared" si="12"/>
        <v>14.686874999999997</v>
      </c>
      <c r="AQ44" s="135">
        <f t="shared" si="12"/>
        <v>13.616250000000001</v>
      </c>
      <c r="AR44" s="136">
        <f t="shared" si="12"/>
        <v>3.5612500000000002</v>
      </c>
      <c r="AT44" s="189" t="s">
        <v>210</v>
      </c>
      <c r="AU44" s="135">
        <f t="shared" ref="AU44:AZ44" si="13">IF(E44=100000,AM44,E44)</f>
        <v>34.694874999999996</v>
      </c>
      <c r="AV44" s="135">
        <f t="shared" si="13"/>
        <v>0</v>
      </c>
      <c r="AW44" s="135">
        <f t="shared" si="13"/>
        <v>0</v>
      </c>
      <c r="AX44" s="135">
        <f t="shared" si="13"/>
        <v>25</v>
      </c>
      <c r="AY44" s="135">
        <f t="shared" si="13"/>
        <v>25</v>
      </c>
      <c r="AZ44" s="136">
        <f t="shared" si="13"/>
        <v>2</v>
      </c>
    </row>
    <row r="45" spans="1:52" x14ac:dyDescent="0.2">
      <c r="A45" s="14"/>
      <c r="B45" s="27"/>
      <c r="C45" s="16"/>
      <c r="D45" s="56"/>
      <c r="E45" s="56"/>
      <c r="F45" s="161"/>
      <c r="G45" s="161"/>
      <c r="H45" s="56"/>
      <c r="I45" s="56"/>
      <c r="J45" s="56"/>
      <c r="K45" s="56"/>
      <c r="L45" s="56"/>
      <c r="M45" s="27"/>
      <c r="O45" s="135"/>
      <c r="P45" s="135"/>
    </row>
    <row r="46" spans="1:52" x14ac:dyDescent="0.2">
      <c r="A46" s="14"/>
      <c r="B46" s="27"/>
      <c r="C46" s="16"/>
      <c r="D46" s="56"/>
      <c r="E46" s="228"/>
      <c r="F46" s="161"/>
      <c r="G46" s="161"/>
      <c r="H46" s="56"/>
      <c r="I46" s="56"/>
      <c r="J46" s="56"/>
      <c r="K46" s="56"/>
      <c r="L46" s="56"/>
      <c r="M46" s="27"/>
      <c r="O46" s="135"/>
      <c r="P46" s="135"/>
    </row>
    <row r="47" spans="1:52" s="94" customFormat="1" x14ac:dyDescent="0.2">
      <c r="B47" s="257"/>
      <c r="C47" s="258"/>
      <c r="D47" s="259"/>
      <c r="E47" s="259"/>
      <c r="F47" s="259"/>
      <c r="G47" s="259"/>
      <c r="H47" s="259"/>
      <c r="I47" s="259"/>
      <c r="J47" s="259"/>
      <c r="K47" s="259"/>
      <c r="L47" s="259"/>
    </row>
    <row r="48" spans="1:52" x14ac:dyDescent="0.2">
      <c r="A48" s="42" t="s">
        <v>573</v>
      </c>
      <c r="B48" s="107"/>
      <c r="C48" s="108"/>
      <c r="D48" s="155" t="s">
        <v>324</v>
      </c>
      <c r="E48" s="56"/>
      <c r="F48" s="56"/>
      <c r="G48" s="56"/>
      <c r="H48" s="56"/>
      <c r="I48" s="56"/>
      <c r="J48" s="56"/>
      <c r="K48" s="56"/>
      <c r="M48" s="55" t="s">
        <v>329</v>
      </c>
      <c r="V48" s="80" t="s">
        <v>327</v>
      </c>
    </row>
    <row r="49" spans="1:34" ht="16.5" thickBot="1" x14ac:dyDescent="0.3">
      <c r="A49" s="14"/>
      <c r="C49" s="108"/>
      <c r="D49" s="56"/>
      <c r="K49" s="56"/>
      <c r="M49" s="55"/>
      <c r="U49" s="56"/>
      <c r="V49" s="162" t="s">
        <v>332</v>
      </c>
      <c r="W49" s="130"/>
      <c r="X49" s="130"/>
      <c r="Y49" s="130"/>
      <c r="Z49" s="130"/>
      <c r="AA49" s="130"/>
    </row>
    <row r="50" spans="1:34" x14ac:dyDescent="0.2">
      <c r="A50" s="14"/>
      <c r="B50" s="107"/>
      <c r="C50" s="108"/>
      <c r="D50" s="56"/>
      <c r="E50" s="56" t="s">
        <v>191</v>
      </c>
      <c r="F50" s="155" t="s">
        <v>270</v>
      </c>
      <c r="G50" s="56" t="s">
        <v>189</v>
      </c>
      <c r="H50" s="56" t="s">
        <v>192</v>
      </c>
      <c r="I50" s="56" t="s">
        <v>188</v>
      </c>
      <c r="J50" s="56" t="s">
        <v>190</v>
      </c>
      <c r="K50" s="56"/>
      <c r="L50" s="55" t="s">
        <v>325</v>
      </c>
      <c r="M50" s="55" t="s">
        <v>328</v>
      </c>
      <c r="N50" s="56" t="s">
        <v>191</v>
      </c>
      <c r="O50" s="155" t="s">
        <v>270</v>
      </c>
      <c r="P50" s="56" t="s">
        <v>189</v>
      </c>
      <c r="Q50" s="56" t="s">
        <v>192</v>
      </c>
      <c r="R50" s="56" t="s">
        <v>188</v>
      </c>
      <c r="S50" s="56" t="s">
        <v>190</v>
      </c>
      <c r="V50" s="156"/>
      <c r="W50" s="157" t="s">
        <v>191</v>
      </c>
      <c r="X50" s="160" t="s">
        <v>270</v>
      </c>
      <c r="Y50" s="157" t="s">
        <v>189</v>
      </c>
      <c r="Z50" s="157" t="s">
        <v>192</v>
      </c>
      <c r="AA50" s="157" t="s">
        <v>188</v>
      </c>
      <c r="AB50" s="158" t="s">
        <v>190</v>
      </c>
    </row>
    <row r="51" spans="1:34" x14ac:dyDescent="0.2">
      <c r="A51" s="14"/>
      <c r="D51" s="104" t="s">
        <v>1</v>
      </c>
      <c r="E51" s="56">
        <f>SUMIF(CATCH2009!$C$9:$C$219,"22-24",CATCH2009!$E$9:$E$219)</f>
        <v>0</v>
      </c>
      <c r="F51" s="56">
        <f>SUMIF(CATCH2009!$C$9:$C$219,"25-29+32",CATCH2009!$E$9:$E$219)</f>
        <v>27.435379251362811</v>
      </c>
      <c r="G51" s="56">
        <f>SUMIF(CATCH2009!$C$9:$C$219,"30-31",CATCH2009!$E$9:$E$219)</f>
        <v>14.985367019619495</v>
      </c>
      <c r="H51" s="56">
        <f>SUMIF(CATCH2009!$C$9:$C$219,"K",CATCH2009!$E$9:$E$219)</f>
        <v>0</v>
      </c>
      <c r="I51" s="56">
        <f>SUMIF(CATCH2009!$C$9:$C$219,"S",CATCH2009!$E$9:$E$219)</f>
        <v>0</v>
      </c>
      <c r="J51" s="56">
        <f>SUMIF(CATCH2009!$C$9:$C$219,"N",CATCH2009!$E$9:$E$219)</f>
        <v>0</v>
      </c>
      <c r="K51" s="108"/>
      <c r="L51" s="23">
        <v>1</v>
      </c>
      <c r="M51">
        <f>ABS(1-POLICY!U2)</f>
        <v>0</v>
      </c>
      <c r="N51">
        <f>IF(CATCH2009!$C9="22-24",$M51,0)</f>
        <v>0</v>
      </c>
      <c r="O51">
        <f>IF(CATCH2009!$C9="25-29,32",$M51,0)</f>
        <v>0</v>
      </c>
      <c r="P51">
        <f>IF(CATCH2009!$C9="30-31",$M51,0)</f>
        <v>0</v>
      </c>
      <c r="Q51">
        <f>IF(CATCH2009!$C9="k",$M51,0)</f>
        <v>0</v>
      </c>
      <c r="R51">
        <f>IF(CATCH2009!$C9="s",$M51,0)</f>
        <v>0</v>
      </c>
      <c r="S51">
        <f>IF(CATCH2009!$C9="n",$M51,0)</f>
        <v>0</v>
      </c>
      <c r="V51" s="104" t="s">
        <v>1</v>
      </c>
      <c r="W51" s="135">
        <f t="shared" ref="W51:AB51" si="14">W4-W109</f>
        <v>100000</v>
      </c>
      <c r="X51" s="135">
        <f t="shared" si="14"/>
        <v>100000</v>
      </c>
      <c r="Y51" s="135">
        <f t="shared" si="14"/>
        <v>100000</v>
      </c>
      <c r="Z51" s="135">
        <f t="shared" si="14"/>
        <v>100000</v>
      </c>
      <c r="AA51" s="135">
        <f t="shared" si="14"/>
        <v>100000</v>
      </c>
      <c r="AB51" s="233">
        <f t="shared" si="14"/>
        <v>100000</v>
      </c>
    </row>
    <row r="52" spans="1:34" x14ac:dyDescent="0.2">
      <c r="A52" s="14"/>
      <c r="B52" s="107"/>
      <c r="D52" s="190" t="s">
        <v>255</v>
      </c>
      <c r="E52" s="56">
        <f>SUMIF(CATCH2009!$C$9:$C$219,"22-24",CATCH2009!$F$9:$F$219)</f>
        <v>52.355481198215422</v>
      </c>
      <c r="F52" s="56">
        <f>SUMIF(CATCH2009!$C$9:$C$219,"25-29+32",CATCH2009!$F$9:$F$219)</f>
        <v>212.22805873623821</v>
      </c>
      <c r="G52" s="56">
        <f>SUMIF(CATCH2009!$C$9:$C$219,"30-31",CATCH2009!$F$9:$F$219)</f>
        <v>12</v>
      </c>
      <c r="H52" s="56">
        <f>SUMIF(CATCH2009!$C$9:$C$219,"K",CATCH2009!$F$9:$F$219)</f>
        <v>10.533950617283951</v>
      </c>
      <c r="I52" s="56">
        <f>SUMIF(CATCH2009!$C$9:$C$219,"S",CATCH2009!$F$9:$F$219)</f>
        <v>69.212548331984536</v>
      </c>
      <c r="J52" s="56">
        <f>SUMIF(CATCH2009!$C$9:$C$219,"N",CATCH2009!$F$9:$F$219)</f>
        <v>0</v>
      </c>
      <c r="K52" s="108"/>
      <c r="L52" s="23">
        <v>2</v>
      </c>
      <c r="M52">
        <f>ABS(1-POLICY!U3)</f>
        <v>0</v>
      </c>
      <c r="N52">
        <f>IF(CATCH2009!$C10="22-24",$M52,0)</f>
        <v>0</v>
      </c>
      <c r="O52">
        <f>IF(CATCH2009!$C10="25-29,32",$M52,0)</f>
        <v>0</v>
      </c>
      <c r="P52">
        <f>IF(CATCH2009!$C10="30-31",$M52,0)</f>
        <v>0</v>
      </c>
      <c r="Q52">
        <f>IF(CATCH2009!$C10="k",$M52,0)</f>
        <v>0</v>
      </c>
      <c r="R52">
        <f>IF(CATCH2009!$C10="s",$M52,0)</f>
        <v>0</v>
      </c>
      <c r="S52">
        <f>IF(CATCH2009!$C10="n",$M52,0)</f>
        <v>0</v>
      </c>
      <c r="V52" s="190" t="s">
        <v>255</v>
      </c>
      <c r="W52" s="135">
        <f t="shared" ref="W52:AB52" si="15">W5-W110</f>
        <v>100000</v>
      </c>
      <c r="X52" s="135">
        <f t="shared" si="15"/>
        <v>100000</v>
      </c>
      <c r="Y52" s="135">
        <f t="shared" si="15"/>
        <v>100000</v>
      </c>
      <c r="Z52" s="135">
        <f t="shared" si="15"/>
        <v>100000</v>
      </c>
      <c r="AA52" s="135">
        <f t="shared" si="15"/>
        <v>100000</v>
      </c>
      <c r="AB52" s="233">
        <f t="shared" si="15"/>
        <v>100000</v>
      </c>
      <c r="AE52" s="14"/>
      <c r="AF52" s="14"/>
      <c r="AG52" s="14"/>
      <c r="AH52" s="14"/>
    </row>
    <row r="53" spans="1:34" x14ac:dyDescent="0.2">
      <c r="A53" s="14"/>
      <c r="B53" s="107"/>
      <c r="D53" s="104" t="s">
        <v>2</v>
      </c>
      <c r="E53" s="56">
        <f>SUMIF(CATCH2009!$C$9:$C$219,"22-24",CATCH2009!$G$9:$G$219)</f>
        <v>0</v>
      </c>
      <c r="F53" s="56">
        <f>SUMIF(CATCH2009!$C$9:$C$219,"25-29+32",CATCH2009!$G$9:$G$219)</f>
        <v>0</v>
      </c>
      <c r="G53" s="56">
        <f>SUMIF(CATCH2009!$C$9:$C$219,"30-31",CATCH2009!$G$9:$G$219)</f>
        <v>0</v>
      </c>
      <c r="H53" s="56">
        <f>SUMIF(CATCH2009!$C$9:$C$219,"K",CATCH2009!$G$9:$G$219)</f>
        <v>6.7784810126582276</v>
      </c>
      <c r="I53" s="56">
        <f>SUMIF(CATCH2009!$C$9:$C$219,"S",CATCH2009!$G$9:$G$219)</f>
        <v>2.8727272727272726</v>
      </c>
      <c r="J53" s="56">
        <f>SUMIF(CATCH2009!$C$9:$C$219,"N",CATCH2009!$G$9:$G$219)</f>
        <v>0</v>
      </c>
      <c r="K53" s="108"/>
      <c r="L53" s="23">
        <v>3</v>
      </c>
      <c r="M53">
        <f>ABS(1-POLICY!U4)</f>
        <v>0</v>
      </c>
      <c r="N53">
        <f>IF(CATCH2009!$C11="22-24",$M53,0)</f>
        <v>0</v>
      </c>
      <c r="O53">
        <f>IF(CATCH2009!$C11="25-29,32",$M53,0)</f>
        <v>0</v>
      </c>
      <c r="P53">
        <f>IF(CATCH2009!$C11="30-31",$M53,0)</f>
        <v>0</v>
      </c>
      <c r="Q53">
        <f>IF(CATCH2009!$C11="k",$M53,0)</f>
        <v>0</v>
      </c>
      <c r="R53">
        <f>IF(CATCH2009!$C11="s",$M53,0)</f>
        <v>0</v>
      </c>
      <c r="S53">
        <f>IF(CATCH2009!$C11="n",$M53,0)</f>
        <v>0</v>
      </c>
      <c r="V53" s="104" t="s">
        <v>2</v>
      </c>
      <c r="W53" s="135">
        <f t="shared" ref="W53:AB53" si="16">W6-W111</f>
        <v>100000</v>
      </c>
      <c r="X53" s="135">
        <f t="shared" si="16"/>
        <v>100000</v>
      </c>
      <c r="Y53" s="135">
        <f t="shared" si="16"/>
        <v>100000</v>
      </c>
      <c r="Z53" s="135">
        <f t="shared" si="16"/>
        <v>100000</v>
      </c>
      <c r="AA53" s="135">
        <f t="shared" si="16"/>
        <v>100000</v>
      </c>
      <c r="AB53" s="233">
        <f t="shared" si="16"/>
        <v>6</v>
      </c>
    </row>
    <row r="54" spans="1:34" x14ac:dyDescent="0.2">
      <c r="A54" s="14"/>
      <c r="B54" s="107"/>
      <c r="D54" s="190" t="s">
        <v>256</v>
      </c>
      <c r="E54" s="56">
        <f>SUMIF(CATCH2009!$C$9:$C$219,"22-24",CATCH2009!$H$9:$H$219)</f>
        <v>0</v>
      </c>
      <c r="F54" s="56">
        <f>SUMIF(CATCH2009!$C$9:$C$219,"25-29+32",CATCH2009!$H$9:$H$219)</f>
        <v>0</v>
      </c>
      <c r="G54" s="56">
        <f>SUMIF(CATCH2009!$C$9:$C$219,"30-31",CATCH2009!$H$9:$H$219)</f>
        <v>0</v>
      </c>
      <c r="H54" s="56">
        <f>SUMIF(CATCH2009!$C$9:$C$219,"K",CATCH2009!$H$9:$H$219)</f>
        <v>0</v>
      </c>
      <c r="I54" s="56">
        <f>SUMIF(CATCH2009!$C$9:$C$219,"S",CATCH2009!$H$9:$H$219)</f>
        <v>44.776119402985074</v>
      </c>
      <c r="J54" s="56">
        <f>SUMIF(CATCH2009!$C$9:$C$219,"N",CATCH2009!$H$9:$H$219)</f>
        <v>0</v>
      </c>
      <c r="K54" s="108"/>
      <c r="L54" s="23">
        <v>4</v>
      </c>
      <c r="M54">
        <f>ABS(1-POLICY!U5)</f>
        <v>0</v>
      </c>
      <c r="N54">
        <f>IF(CATCH2009!$C12="22-24",$M54,0)</f>
        <v>0</v>
      </c>
      <c r="O54">
        <f>IF(CATCH2009!$C12="25-29,32",$M54,0)</f>
        <v>0</v>
      </c>
      <c r="P54">
        <f>IF(CATCH2009!$C12="30-31",$M54,0)</f>
        <v>0</v>
      </c>
      <c r="Q54">
        <f>IF(CATCH2009!$C12="k",$M54,0)</f>
        <v>0</v>
      </c>
      <c r="R54">
        <f>IF(CATCH2009!$C12="s",$M54,0)</f>
        <v>0</v>
      </c>
      <c r="S54">
        <f>IF(CATCH2009!$C12="n",$M54,0)</f>
        <v>0</v>
      </c>
      <c r="V54" s="190" t="s">
        <v>256</v>
      </c>
      <c r="W54" s="135">
        <f t="shared" ref="W54:AB54" si="17">W7-W112</f>
        <v>0</v>
      </c>
      <c r="X54" s="135">
        <f t="shared" si="17"/>
        <v>0</v>
      </c>
      <c r="Y54" s="135">
        <f t="shared" si="17"/>
        <v>0</v>
      </c>
      <c r="Z54" s="135">
        <f t="shared" si="17"/>
        <v>0</v>
      </c>
      <c r="AA54" s="135">
        <f t="shared" si="17"/>
        <v>0</v>
      </c>
      <c r="AB54" s="233">
        <f t="shared" si="17"/>
        <v>2797</v>
      </c>
    </row>
    <row r="55" spans="1:34" x14ac:dyDescent="0.2">
      <c r="A55" s="14"/>
      <c r="B55" s="107"/>
      <c r="D55" s="104" t="s">
        <v>195</v>
      </c>
      <c r="E55" s="56">
        <f>SUMIF(CATCH2009!$C$9:$C$219,"22-24",CATCH2009!$I$9:$I$219)</f>
        <v>0</v>
      </c>
      <c r="F55" s="56">
        <f>SUMIF(CATCH2009!$C$9:$C$219,"25-29+32",CATCH2009!$I$9:$I$219)</f>
        <v>0</v>
      </c>
      <c r="G55" s="56">
        <f>SUMIF(CATCH2009!$C$9:$C$219,"30-31",CATCH2009!$I$9:$I$219)</f>
        <v>0</v>
      </c>
      <c r="H55" s="56">
        <f>SUMIF(CATCH2009!$C$9:$C$219,"K",CATCH2009!$I$9:$I$219)</f>
        <v>35.289434422894345</v>
      </c>
      <c r="I55" s="56">
        <f>SUMIF(CATCH2009!$C$9:$C$219,"S",CATCH2009!$I$9:$I$219)</f>
        <v>111.44766677193829</v>
      </c>
      <c r="J55" s="56">
        <f>SUMIF(CATCH2009!$C$9:$C$219,"N",CATCH2009!$I$9:$I$219)</f>
        <v>204.38418283262766</v>
      </c>
      <c r="K55" s="108"/>
      <c r="L55" s="23">
        <v>5</v>
      </c>
      <c r="M55">
        <f>ABS(1-POLICY!U6)</f>
        <v>0</v>
      </c>
      <c r="N55">
        <f>IF(CATCH2009!$C13="22-24",$M55,0)</f>
        <v>0</v>
      </c>
      <c r="O55">
        <f>IF(CATCH2009!$C13="25-29,32",$M55,0)</f>
        <v>0</v>
      </c>
      <c r="P55">
        <f>IF(CATCH2009!$C13="30-31",$M55,0)</f>
        <v>0</v>
      </c>
      <c r="Q55">
        <f>IF(CATCH2009!$C13="k",$M55,0)</f>
        <v>0</v>
      </c>
      <c r="R55">
        <f>IF(CATCH2009!$C13="s",$M55,0)</f>
        <v>0</v>
      </c>
      <c r="S55">
        <f>IF(CATCH2009!$C13="n",$M55,0)</f>
        <v>0</v>
      </c>
      <c r="V55" s="104" t="s">
        <v>195</v>
      </c>
      <c r="W55" s="135">
        <f t="shared" ref="W55:AB55" si="18">W8-W113</f>
        <v>0</v>
      </c>
      <c r="X55" s="135">
        <f t="shared" si="18"/>
        <v>0</v>
      </c>
      <c r="Y55" s="135">
        <f t="shared" si="18"/>
        <v>0</v>
      </c>
      <c r="Z55" s="135">
        <f t="shared" si="18"/>
        <v>100000</v>
      </c>
      <c r="AA55" s="135">
        <f t="shared" si="18"/>
        <v>100000</v>
      </c>
      <c r="AB55" s="233">
        <f t="shared" si="18"/>
        <v>192</v>
      </c>
    </row>
    <row r="56" spans="1:34" x14ac:dyDescent="0.2">
      <c r="A56" s="14"/>
      <c r="B56" s="107"/>
      <c r="D56" s="104" t="s">
        <v>114</v>
      </c>
      <c r="E56" s="56">
        <f>SUMIF(CATCH2009!$C$9:$C$219,"22-24",CATCH2009!$J$9:$J$219)</f>
        <v>0</v>
      </c>
      <c r="F56" s="56">
        <f>SUMIF(CATCH2009!$C$9:$C$219,"25-29+32",CATCH2009!$J$9:$J$219)</f>
        <v>19.333006917096469</v>
      </c>
      <c r="G56" s="56">
        <f>SUMIF(CATCH2009!$C$9:$C$219,"30-31",CATCH2009!$J$9:$J$219)</f>
        <v>0</v>
      </c>
      <c r="H56" s="56">
        <f>SUMIF(CATCH2009!$C$9:$C$219,"K",CATCH2009!$J$9:$J$219)</f>
        <v>0</v>
      </c>
      <c r="I56" s="56">
        <f>SUMIF(CATCH2009!$C$9:$C$219,"S",CATCH2009!$J$9:$J$219)</f>
        <v>0</v>
      </c>
      <c r="J56" s="56">
        <f>SUMIF(CATCH2009!$C$9:$C$219,"N",CATCH2009!$J$9:$J$219)</f>
        <v>0</v>
      </c>
      <c r="K56" s="108"/>
      <c r="L56" s="23">
        <v>6</v>
      </c>
      <c r="M56">
        <f>ABS(1-POLICY!U7)</f>
        <v>0</v>
      </c>
      <c r="N56">
        <f>IF(CATCH2009!$C14="22-24",$M56,0)</f>
        <v>0</v>
      </c>
      <c r="O56">
        <f>IF(CATCH2009!$C14="25-29,32",$M56,0)</f>
        <v>0</v>
      </c>
      <c r="P56">
        <f>IF(CATCH2009!$C14="30-31",$M56,0)</f>
        <v>0</v>
      </c>
      <c r="Q56">
        <f>IF(CATCH2009!$C14="k",$M56,0)</f>
        <v>0</v>
      </c>
      <c r="R56">
        <f>IF(CATCH2009!$C14="s",$M56,0)</f>
        <v>0</v>
      </c>
      <c r="S56">
        <f>IF(CATCH2009!$C14="n",$M56,0)</f>
        <v>0</v>
      </c>
      <c r="V56" s="104" t="s">
        <v>114</v>
      </c>
      <c r="W56" s="135">
        <f t="shared" ref="W56:AB56" si="19">W9-W114</f>
        <v>100000</v>
      </c>
      <c r="X56" s="135">
        <f t="shared" si="19"/>
        <v>100000</v>
      </c>
      <c r="Y56" s="135">
        <f t="shared" si="19"/>
        <v>100000</v>
      </c>
      <c r="Z56" s="135">
        <f t="shared" si="19"/>
        <v>100000</v>
      </c>
      <c r="AA56" s="135">
        <f t="shared" si="19"/>
        <v>100000</v>
      </c>
      <c r="AB56" s="233">
        <f t="shared" si="19"/>
        <v>100000</v>
      </c>
    </row>
    <row r="57" spans="1:34" x14ac:dyDescent="0.2">
      <c r="A57" s="14"/>
      <c r="B57" s="107"/>
      <c r="D57" s="190" t="s">
        <v>258</v>
      </c>
      <c r="E57" s="56">
        <f>SUMIF(CATCH2009!$C$9:$C$219,"22-24",CATCH2009!$K$9:$K$219)</f>
        <v>0</v>
      </c>
      <c r="F57" s="56">
        <f>SUMIF(CATCH2009!$C$9:$C$219,"25-29+32",CATCH2009!$K$9:$K$219)</f>
        <v>0</v>
      </c>
      <c r="G57" s="56">
        <f>SUMIF(CATCH2009!$C$9:$C$219,"30-31",CATCH2009!$K$9:$K$219)</f>
        <v>0</v>
      </c>
      <c r="H57" s="56">
        <f>SUMIF(CATCH2009!$C$9:$C$219,"K",CATCH2009!$K$9:$K$219)</f>
        <v>159.19324486668003</v>
      </c>
      <c r="I57" s="56">
        <f>SUMIF(CATCH2009!$C$9:$C$219,"S",CATCH2009!$K$9:$K$219)</f>
        <v>0</v>
      </c>
      <c r="J57" s="56">
        <f>SUMIF(CATCH2009!$C$9:$C$219,"N",CATCH2009!$K$9:$K$219)</f>
        <v>0</v>
      </c>
      <c r="K57" s="108"/>
      <c r="L57" s="23">
        <v>7</v>
      </c>
      <c r="M57">
        <f>ABS(1-POLICY!U8)</f>
        <v>0</v>
      </c>
      <c r="N57">
        <f>IF(CATCH2009!$C15="22-24",$M57,0)</f>
        <v>0</v>
      </c>
      <c r="O57">
        <f>IF(CATCH2009!$C15="25-29,32",$M57,0)</f>
        <v>0</v>
      </c>
      <c r="P57">
        <f>IF(CATCH2009!$C15="30-31",$M57,0)</f>
        <v>0</v>
      </c>
      <c r="Q57">
        <f>IF(CATCH2009!$C15="k",$M57,0)</f>
        <v>0</v>
      </c>
      <c r="R57">
        <f>IF(CATCH2009!$C15="s",$M57,0)</f>
        <v>0</v>
      </c>
      <c r="S57">
        <f>IF(CATCH2009!$C15="n",$M57,0)</f>
        <v>0</v>
      </c>
      <c r="V57" s="190" t="s">
        <v>258</v>
      </c>
      <c r="W57" s="135">
        <f t="shared" ref="W57:AB57" si="20">W10-W115</f>
        <v>100000</v>
      </c>
      <c r="X57" s="135">
        <f t="shared" si="20"/>
        <v>100000</v>
      </c>
      <c r="Y57" s="135">
        <f t="shared" si="20"/>
        <v>100000</v>
      </c>
      <c r="Z57" s="135">
        <f t="shared" si="20"/>
        <v>100000</v>
      </c>
      <c r="AA57" s="135">
        <f t="shared" si="20"/>
        <v>100000</v>
      </c>
      <c r="AB57" s="233">
        <f t="shared" si="20"/>
        <v>100000</v>
      </c>
    </row>
    <row r="58" spans="1:34" x14ac:dyDescent="0.2">
      <c r="A58" s="14"/>
      <c r="B58" s="107"/>
      <c r="D58" s="190" t="s">
        <v>257</v>
      </c>
      <c r="E58" s="56">
        <f>SUMIF(CATCH2009!$C$9:$C$219,"22-24",CATCH2009!$L$9:$L$219)</f>
        <v>0</v>
      </c>
      <c r="F58" s="56">
        <f>SUMIF(CATCH2009!$C$9:$C$219,"25-29+32",CATCH2009!$L$9:$L$219)</f>
        <v>16.69053453774481</v>
      </c>
      <c r="G58" s="56">
        <f>SUMIF(CATCH2009!$C$9:$C$219,"30-31",CATCH2009!$L$9:$L$219)</f>
        <v>3.8157832528998394</v>
      </c>
      <c r="H58" s="56">
        <f>SUMIF(CATCH2009!$C$9:$C$219,"K",CATCH2009!$L$9:$L$219)</f>
        <v>0</v>
      </c>
      <c r="I58" s="56">
        <f>SUMIF(CATCH2009!$C$9:$C$219,"S",CATCH2009!$L$9:$L$219)</f>
        <v>0</v>
      </c>
      <c r="J58" s="56">
        <f>SUMIF(CATCH2009!$C$9:$C$219,"N",CATCH2009!$L$9:$L$219)</f>
        <v>0</v>
      </c>
      <c r="K58" s="108"/>
      <c r="L58" s="23">
        <v>8</v>
      </c>
      <c r="M58">
        <f>ABS(1-POLICY!U9)</f>
        <v>0</v>
      </c>
      <c r="N58">
        <f>IF(CATCH2009!$C16="22-24",$M58,0)</f>
        <v>0</v>
      </c>
      <c r="O58">
        <f>IF(CATCH2009!$C16="25-29,32",$M58,0)</f>
        <v>0</v>
      </c>
      <c r="P58">
        <f>IF(CATCH2009!$C16="30-31",$M58,0)</f>
        <v>0</v>
      </c>
      <c r="Q58">
        <f>IF(CATCH2009!$C16="k",$M58,0)</f>
        <v>0</v>
      </c>
      <c r="R58">
        <f>IF(CATCH2009!$C16="s",$M58,0)</f>
        <v>0</v>
      </c>
      <c r="S58">
        <f>IF(CATCH2009!$C16="n",$M58,0)</f>
        <v>0</v>
      </c>
      <c r="V58" s="190" t="s">
        <v>257</v>
      </c>
      <c r="W58" s="135">
        <f t="shared" ref="W58:AB58" si="21">W11-W116</f>
        <v>100000</v>
      </c>
      <c r="X58" s="135">
        <f t="shared" si="21"/>
        <v>100000</v>
      </c>
      <c r="Y58" s="135">
        <f t="shared" si="21"/>
        <v>100000</v>
      </c>
      <c r="Z58" s="135">
        <f t="shared" si="21"/>
        <v>100000</v>
      </c>
      <c r="AA58" s="135">
        <f t="shared" si="21"/>
        <v>100000</v>
      </c>
      <c r="AB58" s="233">
        <f t="shared" si="21"/>
        <v>100000</v>
      </c>
    </row>
    <row r="59" spans="1:34" x14ac:dyDescent="0.2">
      <c r="A59" s="14"/>
      <c r="B59" s="107"/>
      <c r="D59" s="190" t="s">
        <v>259</v>
      </c>
      <c r="E59" s="56">
        <f>SUMIF(CATCH2009!$C$9:$C$219,"22-24",CATCH2009!$M$9:$M$219)</f>
        <v>0</v>
      </c>
      <c r="F59" s="56">
        <f>SUMIF(CATCH2009!$C$9:$C$219,"25-29+32",CATCH2009!$M$9:$M$219)</f>
        <v>8.3570130126503912</v>
      </c>
      <c r="G59" s="56">
        <f>SUMIF(CATCH2009!$C$9:$C$219,"30-31",CATCH2009!$M$9:$M$219)</f>
        <v>3.4393700787401573</v>
      </c>
      <c r="H59" s="56">
        <f>SUMIF(CATCH2009!$C$9:$C$219,"K",CATCH2009!$M$9:$M$219)</f>
        <v>0</v>
      </c>
      <c r="I59" s="56">
        <f>SUMIF(CATCH2009!$C$9:$C$219,"S",CATCH2009!$M$9:$M$219)</f>
        <v>0</v>
      </c>
      <c r="J59" s="56">
        <f>SUMIF(CATCH2009!$C$9:$C$219,"N",CATCH2009!$M$9:$M$219)</f>
        <v>0</v>
      </c>
      <c r="K59" s="108"/>
      <c r="L59" s="23">
        <v>9</v>
      </c>
      <c r="M59">
        <f>ABS(1-POLICY!U10)</f>
        <v>0</v>
      </c>
      <c r="N59">
        <f>IF(CATCH2009!$C17="22-24",$M59,0)</f>
        <v>0</v>
      </c>
      <c r="O59">
        <f>IF(CATCH2009!$C17="25-29,32",$M59,0)</f>
        <v>0</v>
      </c>
      <c r="P59">
        <f>IF(CATCH2009!$C17="30-31",$M59,0)</f>
        <v>0</v>
      </c>
      <c r="Q59">
        <f>IF(CATCH2009!$C17="k",$M59,0)</f>
        <v>0</v>
      </c>
      <c r="R59">
        <f>IF(CATCH2009!$C17="s",$M59,0)</f>
        <v>0</v>
      </c>
      <c r="S59">
        <f>IF(CATCH2009!$C17="n",$M59,0)</f>
        <v>0</v>
      </c>
      <c r="V59" s="190" t="s">
        <v>259</v>
      </c>
      <c r="W59" s="135">
        <f t="shared" ref="W59:AB59" si="22">W12-W117</f>
        <v>100000</v>
      </c>
      <c r="X59" s="135">
        <f t="shared" si="22"/>
        <v>100000</v>
      </c>
      <c r="Y59" s="135">
        <f t="shared" si="22"/>
        <v>100000</v>
      </c>
      <c r="Z59" s="135">
        <f t="shared" si="22"/>
        <v>100000</v>
      </c>
      <c r="AA59" s="135">
        <f t="shared" si="22"/>
        <v>100000</v>
      </c>
      <c r="AB59" s="233">
        <f t="shared" si="22"/>
        <v>100000</v>
      </c>
    </row>
    <row r="60" spans="1:34" x14ac:dyDescent="0.2">
      <c r="A60" s="14"/>
      <c r="B60" s="107"/>
      <c r="D60" s="190" t="s">
        <v>260</v>
      </c>
      <c r="E60" s="56">
        <f>SUMIF(CATCH2009!$C$9:$C$219,"22-24",CATCH2009!$N$9:$N$219)</f>
        <v>0</v>
      </c>
      <c r="F60" s="56">
        <f>SUMIF(CATCH2009!$C$9:$C$219,"25-29+32",CATCH2009!$N$9:$N$219)</f>
        <v>0</v>
      </c>
      <c r="G60" s="56">
        <f>SUMIF(CATCH2009!$C$9:$C$219,"30-31",CATCH2009!$N$9:$N$219)</f>
        <v>0</v>
      </c>
      <c r="H60" s="56">
        <f>SUMIF(CATCH2009!$C$9:$C$219,"K",CATCH2009!$N$9:$N$219)</f>
        <v>85</v>
      </c>
      <c r="I60" s="56">
        <f>SUMIF(CATCH2009!$C$9:$C$219,"S",CATCH2009!$N$9:$N$219)</f>
        <v>2258.5847113321647</v>
      </c>
      <c r="J60" s="56">
        <f>SUMIF(CATCH2009!$C$9:$C$219,"N",CATCH2009!$N$9:$N$219)</f>
        <v>5674.9536324692854</v>
      </c>
      <c r="K60" s="108"/>
      <c r="L60" s="23">
        <v>10</v>
      </c>
      <c r="M60">
        <f>ABS(1-POLICY!U11)</f>
        <v>0</v>
      </c>
      <c r="N60">
        <f>IF(CATCH2009!$C18="22-24",$M60,0)</f>
        <v>0</v>
      </c>
      <c r="O60">
        <f>IF(CATCH2009!$C18="25-29,32",$M60,0)</f>
        <v>0</v>
      </c>
      <c r="P60">
        <f>IF(CATCH2009!$C18="30-31",$M60,0)</f>
        <v>0</v>
      </c>
      <c r="Q60">
        <f>IF(CATCH2009!$C18="k",$M60,0)</f>
        <v>0</v>
      </c>
      <c r="R60">
        <f>IF(CATCH2009!$C18="s",$M60,0)</f>
        <v>0</v>
      </c>
      <c r="S60">
        <f>IF(CATCH2009!$C18="n",$M60,0)</f>
        <v>0</v>
      </c>
      <c r="V60" s="190" t="s">
        <v>260</v>
      </c>
      <c r="W60" s="135">
        <f t="shared" ref="W60:AB60" si="23">W13-W118</f>
        <v>0</v>
      </c>
      <c r="X60" s="135">
        <f t="shared" si="23"/>
        <v>0</v>
      </c>
      <c r="Y60" s="135">
        <f t="shared" si="23"/>
        <v>0</v>
      </c>
      <c r="Z60" s="135">
        <f t="shared" si="23"/>
        <v>100000</v>
      </c>
      <c r="AA60" s="135">
        <f t="shared" si="23"/>
        <v>100000</v>
      </c>
      <c r="AB60" s="233">
        <f t="shared" si="23"/>
        <v>1598</v>
      </c>
    </row>
    <row r="61" spans="1:34" x14ac:dyDescent="0.2">
      <c r="A61" s="14"/>
      <c r="B61" s="107"/>
      <c r="D61" s="104" t="s">
        <v>3</v>
      </c>
      <c r="E61" s="56">
        <f>SUMIF(CATCH2009!$C$9:$C$219,"22-24",CATCH2009!$O$9:$O$219)</f>
        <v>0</v>
      </c>
      <c r="F61" s="56">
        <f>SUMIF(CATCH2009!$C$9:$C$219,"25-29+32",CATCH2009!$O$9:$O$219)</f>
        <v>0</v>
      </c>
      <c r="G61" s="56">
        <f>SUMIF(CATCH2009!$C$9:$C$219,"30-31",CATCH2009!$O$9:$O$219)</f>
        <v>0</v>
      </c>
      <c r="H61" s="56">
        <f>SUMIF(CATCH2009!$C$9:$C$219,"K",CATCH2009!$O$9:$O$219)</f>
        <v>7.8501988510826335</v>
      </c>
      <c r="I61" s="56">
        <f>SUMIF(CATCH2009!$C$9:$C$219,"S",CATCH2009!$O$9:$O$219)</f>
        <v>25.125</v>
      </c>
      <c r="J61" s="56">
        <f>SUMIF(CATCH2009!$C$9:$C$219,"N",CATCH2009!$O$9:$O$219)</f>
        <v>0</v>
      </c>
      <c r="K61" s="108"/>
      <c r="L61" s="23">
        <v>11</v>
      </c>
      <c r="M61">
        <f>ABS(1-POLICY!U12)</f>
        <v>0</v>
      </c>
      <c r="N61">
        <f>IF(CATCH2009!$C19="22-24",$M61,0)</f>
        <v>0</v>
      </c>
      <c r="O61">
        <f>IF(CATCH2009!$C19="25-29,32",$M61,0)</f>
        <v>0</v>
      </c>
      <c r="P61">
        <f>IF(CATCH2009!$C19="30-31",$M61,0)</f>
        <v>0</v>
      </c>
      <c r="Q61">
        <f>IF(CATCH2009!$C19="k",$M61,0)</f>
        <v>0</v>
      </c>
      <c r="R61">
        <f>IF(CATCH2009!$C19="s",$M61,0)</f>
        <v>0</v>
      </c>
      <c r="S61">
        <f>IF(CATCH2009!$C19="n",$M61,0)</f>
        <v>0</v>
      </c>
      <c r="V61" s="104" t="s">
        <v>3</v>
      </c>
      <c r="W61" s="135">
        <f t="shared" ref="W61:AB61" si="24">W14-W119</f>
        <v>100000</v>
      </c>
      <c r="X61" s="135">
        <f t="shared" si="24"/>
        <v>100000</v>
      </c>
      <c r="Y61" s="135">
        <f t="shared" si="24"/>
        <v>100000</v>
      </c>
      <c r="Z61" s="135">
        <f t="shared" si="24"/>
        <v>100000</v>
      </c>
      <c r="AA61" s="135">
        <f t="shared" si="24"/>
        <v>100000</v>
      </c>
      <c r="AB61" s="233">
        <f t="shared" si="24"/>
        <v>100000</v>
      </c>
    </row>
    <row r="62" spans="1:34" x14ac:dyDescent="0.2">
      <c r="D62" s="190" t="s">
        <v>522</v>
      </c>
      <c r="E62" s="56">
        <f>SUMIF(CATCH2009!$C$9:$C$219,"22-24",CATCH2009!$P$9:$P$219)</f>
        <v>0</v>
      </c>
      <c r="F62" s="56">
        <f>SUMIF(CATCH2009!$C$9:$C$219,"25-29+32",CATCH2009!$P$9:$P$219)</f>
        <v>0</v>
      </c>
      <c r="G62" s="56">
        <f>SUMIF(CATCH2009!$C$9:$C$219,"30-31",CATCH2009!$P$9:$P$219)</f>
        <v>0</v>
      </c>
      <c r="H62" s="56">
        <f>SUMIF(CATCH2009!$C$9:$C$219,"K",CATCH2009!$P$9:$P$219)</f>
        <v>2007.5986793296304</v>
      </c>
      <c r="I62" s="56">
        <f>SUMIF(CATCH2009!$C$9:$C$219,"S",CATCH2009!$P$9:$P$219)</f>
        <v>2659.3330787966797</v>
      </c>
      <c r="J62" s="56">
        <f>SUMIF(CATCH2009!$C$9:$C$219,"N",CATCH2009!$P$9:$P$219)</f>
        <v>0</v>
      </c>
      <c r="K62" s="108"/>
      <c r="L62" s="23">
        <v>12</v>
      </c>
      <c r="M62">
        <f>ABS(1-POLICY!U13)</f>
        <v>0</v>
      </c>
      <c r="N62">
        <f>IF(CATCH2009!$C20="22-24",$M62,0)</f>
        <v>0</v>
      </c>
      <c r="O62">
        <f>IF(CATCH2009!$C20="25-29,32",$M62,0)</f>
        <v>0</v>
      </c>
      <c r="P62">
        <f>IF(CATCH2009!$C20="30-31",$M62,0)</f>
        <v>0</v>
      </c>
      <c r="Q62">
        <f>IF(CATCH2009!$C20="k",$M62,0)</f>
        <v>0</v>
      </c>
      <c r="R62">
        <f>IF(CATCH2009!$C20="s",$M62,0)</f>
        <v>0</v>
      </c>
      <c r="S62">
        <f>IF(CATCH2009!$C20="n",$M62,0)</f>
        <v>0</v>
      </c>
      <c r="V62" s="190" t="s">
        <v>522</v>
      </c>
      <c r="W62" s="135">
        <f t="shared" ref="W62:AB62" si="25">W15-W120</f>
        <v>0</v>
      </c>
      <c r="X62" s="135">
        <f t="shared" si="25"/>
        <v>0</v>
      </c>
      <c r="Y62" s="135">
        <f t="shared" si="25"/>
        <v>0</v>
      </c>
      <c r="Z62" s="135">
        <f t="shared" si="25"/>
        <v>1359</v>
      </c>
      <c r="AA62" s="135">
        <f t="shared" si="25"/>
        <v>1359</v>
      </c>
      <c r="AB62" s="233">
        <f t="shared" si="25"/>
        <v>0</v>
      </c>
    </row>
    <row r="63" spans="1:34" x14ac:dyDescent="0.2">
      <c r="D63" s="190" t="s">
        <v>523</v>
      </c>
      <c r="E63" s="56">
        <f>SUMIF(CATCH2009!$C$9:$C$219,"22-24",CATCH2009!$Q$9:$Q$219)</f>
        <v>4964.0910182284042</v>
      </c>
      <c r="F63" s="56">
        <f>SUMIF(CATCH2009!$C$9:$C$219,"25-29+32",CATCH2009!$Q$9:$Q$219)</f>
        <v>53610.364104311608</v>
      </c>
      <c r="G63" s="56">
        <f>SUMIF(CATCH2009!$C$9:$C$219,"30-31",CATCH2009!$Q$9:$Q$219)</f>
        <v>73227.389898034424</v>
      </c>
      <c r="H63" s="56">
        <f>SUMIF(CATCH2009!$C$9:$C$219,"K",CATCH2009!$Q$9:$Q$219)</f>
        <v>0</v>
      </c>
      <c r="I63" s="56">
        <f>SUMIF(CATCH2009!$C$9:$C$219,"S",CATCH2009!$Q$9:$Q$219)</f>
        <v>0</v>
      </c>
      <c r="J63" s="56">
        <f>SUMIF(CATCH2009!$C$9:$C$219,"N",CATCH2009!$Q$9:$Q$219)</f>
        <v>0</v>
      </c>
      <c r="K63" s="108"/>
      <c r="L63" s="23">
        <v>13</v>
      </c>
      <c r="M63">
        <f>ABS(1-POLICY!U14)</f>
        <v>0</v>
      </c>
      <c r="N63">
        <f>IF(CATCH2009!$C21="22-24",$M63,0)</f>
        <v>0</v>
      </c>
      <c r="O63">
        <f>IF(CATCH2009!$C21="25-29,32",$M63,0)</f>
        <v>0</v>
      </c>
      <c r="P63">
        <f>IF(CATCH2009!$C21="30-31",$M63,0)</f>
        <v>0</v>
      </c>
      <c r="Q63">
        <f>IF(CATCH2009!$C21="k",$M63,0)</f>
        <v>0</v>
      </c>
      <c r="R63">
        <f>IF(CATCH2009!$C21="s",$M63,0)</f>
        <v>0</v>
      </c>
      <c r="S63">
        <f>IF(CATCH2009!$C21="n",$M63,0)</f>
        <v>0</v>
      </c>
      <c r="V63" s="190" t="s">
        <v>523</v>
      </c>
      <c r="W63" s="135">
        <f t="shared" ref="W63:AB63" si="26">W16-W121</f>
        <v>4835</v>
      </c>
      <c r="X63" s="135">
        <f t="shared" si="26"/>
        <v>48032</v>
      </c>
      <c r="Y63" s="135">
        <f t="shared" si="26"/>
        <v>14892</v>
      </c>
      <c r="Z63" s="135">
        <f t="shared" si="26"/>
        <v>17481</v>
      </c>
      <c r="AA63" s="135">
        <f t="shared" si="26"/>
        <v>17481</v>
      </c>
      <c r="AB63" s="233">
        <f t="shared" si="26"/>
        <v>16166</v>
      </c>
    </row>
    <row r="64" spans="1:34" x14ac:dyDescent="0.2">
      <c r="D64" s="190" t="s">
        <v>524</v>
      </c>
      <c r="E64" s="56">
        <f>SUMIF(CATCH2009!$C$9:$C$219,"22-24",CATCH2009!$R$9:$R$219)</f>
        <v>69302.597332829217</v>
      </c>
      <c r="F64" s="56">
        <f>SUMIF(CATCH2009!$C$9:$C$219,"25-29+32",CATCH2009!$R$9:$R$219)</f>
        <v>56643.146546676202</v>
      </c>
      <c r="G64" s="56">
        <f>SUMIF(CATCH2009!$C$9:$C$219,"30-31",CATCH2009!$R$9:$R$219)</f>
        <v>8734.6176836992745</v>
      </c>
      <c r="H64" s="56">
        <f>SUMIF(CATCH2009!$C$9:$C$219,"K",CATCH2009!$R$9:$R$219)</f>
        <v>106710.84182484183</v>
      </c>
      <c r="I64" s="56">
        <f>SUMIF(CATCH2009!$C$9:$C$219,"S",CATCH2009!$R$9:$R$219)</f>
        <v>249914.4685236307</v>
      </c>
      <c r="J64" s="56">
        <f>SUMIF(CATCH2009!$C$9:$C$219,"N",CATCH2009!$R$9:$R$219)</f>
        <v>208408.65384615384</v>
      </c>
      <c r="K64" s="108"/>
      <c r="L64" s="23">
        <v>14</v>
      </c>
      <c r="M64">
        <f>ABS(1-POLICY!U15)</f>
        <v>0</v>
      </c>
      <c r="N64">
        <f>IF(CATCH2009!$C22="22-24",$M64,0)</f>
        <v>0</v>
      </c>
      <c r="O64">
        <f>IF(CATCH2009!$C22="25-29,32",$M64,0)</f>
        <v>0</v>
      </c>
      <c r="P64">
        <f>IF(CATCH2009!$C22="30-31",$M64,0)</f>
        <v>0</v>
      </c>
      <c r="Q64">
        <f>IF(CATCH2009!$C22="k",$M64,0)</f>
        <v>0</v>
      </c>
      <c r="R64">
        <f>IF(CATCH2009!$C22="s",$M64,0)</f>
        <v>0</v>
      </c>
      <c r="S64">
        <f>IF(CATCH2009!$C22="n",$M64,0)</f>
        <v>0</v>
      </c>
      <c r="V64" s="190" t="s">
        <v>524</v>
      </c>
      <c r="W64" s="135">
        <f t="shared" ref="W64:AB64" si="27">W17-W122</f>
        <v>4835</v>
      </c>
      <c r="X64" s="135">
        <f t="shared" si="27"/>
        <v>48032</v>
      </c>
      <c r="Y64" s="135">
        <f t="shared" si="27"/>
        <v>14892</v>
      </c>
      <c r="Z64" s="135">
        <f t="shared" si="27"/>
        <v>16329</v>
      </c>
      <c r="AA64" s="135">
        <f t="shared" si="27"/>
        <v>16329</v>
      </c>
      <c r="AB64" s="233">
        <f t="shared" si="27"/>
        <v>16241</v>
      </c>
    </row>
    <row r="65" spans="4:28" x14ac:dyDescent="0.2">
      <c r="D65" s="104" t="s">
        <v>4</v>
      </c>
      <c r="E65" s="56">
        <f>SUMIF(CATCH2009!$C$9:$C$219,"22-24",CATCH2009!$S$9:$S$219)</f>
        <v>0</v>
      </c>
      <c r="F65" s="56">
        <f>SUMIF(CATCH2009!$C$9:$C$219,"25-29+32",CATCH2009!$S$9:$S$219)</f>
        <v>0</v>
      </c>
      <c r="G65" s="56">
        <f>SUMIF(CATCH2009!$C$9:$C$219,"30-31",CATCH2009!$S$9:$S$219)</f>
        <v>0</v>
      </c>
      <c r="H65" s="56">
        <f>SUMIF(CATCH2009!$C$9:$C$219,"K",CATCH2009!$S$9:$S$219)</f>
        <v>7.7075357259349149</v>
      </c>
      <c r="I65" s="56">
        <f>SUMIF(CATCH2009!$C$9:$C$219,"S",CATCH2009!$S$9:$S$219)</f>
        <v>11.908735900910123</v>
      </c>
      <c r="J65" s="56">
        <f>SUMIF(CATCH2009!$C$9:$C$219,"N",CATCH2009!$S$9:$S$219)</f>
        <v>0</v>
      </c>
      <c r="K65" s="108"/>
      <c r="L65" s="23">
        <v>15</v>
      </c>
      <c r="M65">
        <f>ABS(1-POLICY!U16)</f>
        <v>0</v>
      </c>
      <c r="N65">
        <f>IF(CATCH2009!$C23="22-24",$M65,0)</f>
        <v>0</v>
      </c>
      <c r="O65">
        <f>IF(CATCH2009!$C23="25-29,32",$M65,0)</f>
        <v>0</v>
      </c>
      <c r="P65">
        <f>IF(CATCH2009!$C23="30-31",$M65,0)</f>
        <v>0</v>
      </c>
      <c r="Q65">
        <f>IF(CATCH2009!$C23="k",$M65,0)</f>
        <v>0</v>
      </c>
      <c r="R65">
        <f>IF(CATCH2009!$C23="s",$M65,0)</f>
        <v>0</v>
      </c>
      <c r="S65">
        <f>IF(CATCH2009!$C23="n",$M65,0)</f>
        <v>0</v>
      </c>
      <c r="V65" s="104" t="s">
        <v>4</v>
      </c>
      <c r="W65" s="135">
        <f t="shared" ref="W65:AB65" si="28">W18-W123</f>
        <v>100000</v>
      </c>
      <c r="X65" s="135">
        <f t="shared" si="28"/>
        <v>100000</v>
      </c>
      <c r="Y65" s="135">
        <f t="shared" si="28"/>
        <v>100000</v>
      </c>
      <c r="Z65" s="135">
        <f t="shared" si="28"/>
        <v>100000</v>
      </c>
      <c r="AA65" s="135">
        <f t="shared" si="28"/>
        <v>100000</v>
      </c>
      <c r="AB65" s="233">
        <f t="shared" si="28"/>
        <v>100000</v>
      </c>
    </row>
    <row r="66" spans="4:28" x14ac:dyDescent="0.2">
      <c r="D66" s="104" t="s">
        <v>200</v>
      </c>
      <c r="E66" s="56">
        <f>SUMIF(CATCH2009!$C$9:$C$219,"22-24",CATCH2009!$T$9:$T$219)</f>
        <v>0</v>
      </c>
      <c r="F66" s="56">
        <f>SUMIF(CATCH2009!$C$9:$C$219,"25-29+32",CATCH2009!$T$9:$T$219)</f>
        <v>0</v>
      </c>
      <c r="G66" s="56">
        <f>SUMIF(CATCH2009!$C$9:$C$219,"30-31",CATCH2009!$T$9:$T$219)</f>
        <v>0</v>
      </c>
      <c r="H66" s="56">
        <f>SUMIF(CATCH2009!$C$9:$C$219,"K",CATCH2009!$T$9:$T$219)</f>
        <v>279.80495508081373</v>
      </c>
      <c r="I66" s="56">
        <f>SUMIF(CATCH2009!$C$9:$C$219,"S",CATCH2009!$T$9:$T$219)</f>
        <v>869.69381826837093</v>
      </c>
      <c r="J66" s="56">
        <f>SUMIF(CATCH2009!$C$9:$C$219,"N",CATCH2009!$T$9:$T$219)</f>
        <v>896.99031734757295</v>
      </c>
      <c r="K66" s="108"/>
      <c r="L66" s="23">
        <v>16</v>
      </c>
      <c r="M66">
        <f>ABS(1-POLICY!U17)</f>
        <v>0</v>
      </c>
      <c r="N66">
        <f>IF(CATCH2009!$C24="22-24",$M66,0)</f>
        <v>0</v>
      </c>
      <c r="O66">
        <f>IF(CATCH2009!$C24="25-29,32",$M66,0)</f>
        <v>0</v>
      </c>
      <c r="P66">
        <f>IF(CATCH2009!$C24="30-31",$M66,0)</f>
        <v>0</v>
      </c>
      <c r="Q66">
        <f>IF(CATCH2009!$C24="k",$M66,0)</f>
        <v>0</v>
      </c>
      <c r="R66">
        <f>IF(CATCH2009!$C24="s",$M66,0)</f>
        <v>0</v>
      </c>
      <c r="S66">
        <f>IF(CATCH2009!$C24="n",$M66,0)</f>
        <v>0</v>
      </c>
      <c r="V66" s="104" t="s">
        <v>200</v>
      </c>
      <c r="W66" s="135">
        <f t="shared" ref="W66:AB66" si="29">W19-W124</f>
        <v>0</v>
      </c>
      <c r="X66" s="135">
        <f t="shared" si="29"/>
        <v>0</v>
      </c>
      <c r="Y66" s="135">
        <f t="shared" si="29"/>
        <v>0</v>
      </c>
      <c r="Z66" s="135">
        <f t="shared" si="29"/>
        <v>220</v>
      </c>
      <c r="AA66" s="135">
        <f t="shared" si="29"/>
        <v>220</v>
      </c>
      <c r="AB66" s="233">
        <f t="shared" si="29"/>
        <v>875</v>
      </c>
    </row>
    <row r="67" spans="4:28" x14ac:dyDescent="0.2">
      <c r="D67" s="104" t="s">
        <v>5</v>
      </c>
      <c r="E67" s="56">
        <f>SUMIF(CATCH2009!$C$9:$C$219,"22-24",CATCH2009!$U$9:$U$219)</f>
        <v>0</v>
      </c>
      <c r="F67" s="56">
        <f>SUMIF(CATCH2009!$C$9:$C$219,"25-29+32",CATCH2009!$U$9:$U$219)</f>
        <v>0</v>
      </c>
      <c r="G67" s="56">
        <f>SUMIF(CATCH2009!$C$9:$C$219,"30-31",CATCH2009!$U$9:$U$219)</f>
        <v>0</v>
      </c>
      <c r="H67" s="56">
        <f>SUMIF(CATCH2009!$C$9:$C$219,"K",CATCH2009!$U$9:$U$219)</f>
        <v>201.00911416944751</v>
      </c>
      <c r="I67" s="56">
        <f>SUMIF(CATCH2009!$C$9:$C$219,"S",CATCH2009!$U$9:$U$219)</f>
        <v>82.521355916547918</v>
      </c>
      <c r="J67" s="56">
        <f>SUMIF(CATCH2009!$C$9:$C$219,"N",CATCH2009!$U$9:$U$219)</f>
        <v>0</v>
      </c>
      <c r="K67" s="108"/>
      <c r="L67" s="23">
        <v>17</v>
      </c>
      <c r="M67">
        <f>ABS(1-POLICY!U18)</f>
        <v>0</v>
      </c>
      <c r="N67">
        <f>IF(CATCH2009!$C25="22-24",$M67,0)</f>
        <v>0</v>
      </c>
      <c r="O67">
        <f>IF(CATCH2009!$C25="25-29,32",$M67,0)</f>
        <v>0</v>
      </c>
      <c r="P67">
        <f>IF(CATCH2009!$C25="30-31",$M67,0)</f>
        <v>0</v>
      </c>
      <c r="Q67">
        <f>IF(CATCH2009!$C25="k",$M67,0)</f>
        <v>0</v>
      </c>
      <c r="R67">
        <f>IF(CATCH2009!$C25="s",$M67,0)</f>
        <v>0</v>
      </c>
      <c r="S67">
        <f>IF(CATCH2009!$C25="n",$M67,0)</f>
        <v>0</v>
      </c>
      <c r="V67" s="104" t="s">
        <v>5</v>
      </c>
      <c r="W67" s="135">
        <f t="shared" ref="W67:AB67" si="30">W20-W125</f>
        <v>100000</v>
      </c>
      <c r="X67" s="135">
        <f t="shared" si="30"/>
        <v>100000</v>
      </c>
      <c r="Y67" s="135">
        <f t="shared" si="30"/>
        <v>100000</v>
      </c>
      <c r="Z67" s="135">
        <f t="shared" si="30"/>
        <v>100000</v>
      </c>
      <c r="AA67" s="135">
        <f t="shared" si="30"/>
        <v>100000</v>
      </c>
      <c r="AB67" s="233">
        <f t="shared" si="30"/>
        <v>100000</v>
      </c>
    </row>
    <row r="68" spans="4:28" x14ac:dyDescent="0.2">
      <c r="D68" s="104" t="s">
        <v>6</v>
      </c>
      <c r="E68" s="56">
        <f>SUMIF(CATCH2009!$C$9:$C$219,"22-24",CATCH2009!$V$9:$V$219)</f>
        <v>0</v>
      </c>
      <c r="F68" s="56">
        <f>SUMIF(CATCH2009!$C$9:$C$219,"25-29+32",CATCH2009!$V$9:$V$219)</f>
        <v>0</v>
      </c>
      <c r="G68" s="56">
        <f>SUMIF(CATCH2009!$C$9:$C$219,"30-31",CATCH2009!$V$9:$V$219)</f>
        <v>0</v>
      </c>
      <c r="H68" s="56">
        <f>SUMIF(CATCH2009!$C$9:$C$219,"K",CATCH2009!$V$9:$V$219)</f>
        <v>57.784016223354087</v>
      </c>
      <c r="I68" s="56">
        <f>SUMIF(CATCH2009!$C$9:$C$219,"S",CATCH2009!$V$9:$V$219)</f>
        <v>203.2410123345044</v>
      </c>
      <c r="J68" s="56">
        <f>SUMIF(CATCH2009!$C$9:$C$219,"N",CATCH2009!$V$9:$V$219)</f>
        <v>194.6631046119235</v>
      </c>
      <c r="K68" s="108"/>
      <c r="L68" s="23">
        <v>18</v>
      </c>
      <c r="M68">
        <f>ABS(1-POLICY!U19)</f>
        <v>0</v>
      </c>
      <c r="N68">
        <f>IF(CATCH2009!$C26="22-24",$M68,0)</f>
        <v>0</v>
      </c>
      <c r="O68">
        <f>IF(CATCH2009!$C26="25-29,32",$M68,0)</f>
        <v>0</v>
      </c>
      <c r="P68">
        <f>IF(CATCH2009!$C26="30-31",$M68,0)</f>
        <v>0</v>
      </c>
      <c r="Q68">
        <f>IF(CATCH2009!$C26="k",$M68,0)</f>
        <v>0</v>
      </c>
      <c r="R68">
        <f>IF(CATCH2009!$C26="s",$M68,0)</f>
        <v>0</v>
      </c>
      <c r="S68">
        <f>IF(CATCH2009!$C26="n",$M68,0)</f>
        <v>0</v>
      </c>
      <c r="V68" s="104" t="s">
        <v>6</v>
      </c>
      <c r="W68" s="135">
        <f t="shared" ref="W68:AB68" si="31">W21-W126</f>
        <v>0</v>
      </c>
      <c r="X68" s="135">
        <f t="shared" si="31"/>
        <v>0</v>
      </c>
      <c r="Y68" s="135">
        <f t="shared" si="31"/>
        <v>0</v>
      </c>
      <c r="Z68" s="135">
        <f t="shared" si="31"/>
        <v>122</v>
      </c>
      <c r="AA68" s="135">
        <f t="shared" si="31"/>
        <v>122</v>
      </c>
      <c r="AB68" s="233">
        <f t="shared" si="31"/>
        <v>0</v>
      </c>
    </row>
    <row r="69" spans="4:28" x14ac:dyDescent="0.2">
      <c r="D69" s="190" t="s">
        <v>261</v>
      </c>
      <c r="E69" s="56">
        <f>SUMIF(CATCH2009!$C$9:$C$219,"22-24",CATCH2009!$W$9:$W$219)</f>
        <v>0</v>
      </c>
      <c r="F69" s="56">
        <f>SUMIF(CATCH2009!$C$9:$C$219,"25-29+32",CATCH2009!$W$9:$W$219)</f>
        <v>0</v>
      </c>
      <c r="G69" s="56">
        <f>SUMIF(CATCH2009!$C$9:$C$219,"30-31",CATCH2009!$W$9:$W$219)</f>
        <v>0</v>
      </c>
      <c r="H69" s="56">
        <f>SUMIF(CATCH2009!$C$9:$C$219,"K",CATCH2009!$W$9:$W$219)</f>
        <v>0</v>
      </c>
      <c r="I69" s="56">
        <f>SUMIF(CATCH2009!$C$9:$C$219,"S",CATCH2009!$W$9:$W$219)</f>
        <v>34.27046832884097</v>
      </c>
      <c r="J69" s="56">
        <f>SUMIF(CATCH2009!$C$9:$C$219,"N",CATCH2009!$W$9:$W$219)</f>
        <v>141.81869628836486</v>
      </c>
      <c r="K69" s="108"/>
      <c r="L69" s="23">
        <v>19</v>
      </c>
      <c r="M69">
        <f>ABS(1-POLICY!U20)</f>
        <v>0</v>
      </c>
      <c r="N69">
        <f>IF(CATCH2009!$C27="22-24",$M69,0)</f>
        <v>0</v>
      </c>
      <c r="O69">
        <f>IF(CATCH2009!$C27="25-29,32",$M69,0)</f>
        <v>0</v>
      </c>
      <c r="P69">
        <f>IF(CATCH2009!$C27="30-31",$M69,0)</f>
        <v>0</v>
      </c>
      <c r="Q69">
        <f>IF(CATCH2009!$C27="k",$M69,0)</f>
        <v>0</v>
      </c>
      <c r="R69">
        <f>IF(CATCH2009!$C27="s",$M69,0)</f>
        <v>0</v>
      </c>
      <c r="S69">
        <f>IF(CATCH2009!$C27="n",$M69,0)</f>
        <v>0</v>
      </c>
      <c r="V69" s="190" t="s">
        <v>261</v>
      </c>
      <c r="W69" s="135">
        <f t="shared" ref="W69:AB69" si="32">W22-W127</f>
        <v>0</v>
      </c>
      <c r="X69" s="135">
        <f t="shared" si="32"/>
        <v>0</v>
      </c>
      <c r="Y69" s="135">
        <f t="shared" si="32"/>
        <v>0</v>
      </c>
      <c r="Z69" s="135">
        <f t="shared" si="32"/>
        <v>22</v>
      </c>
      <c r="AA69" s="135">
        <f t="shared" si="32"/>
        <v>22</v>
      </c>
      <c r="AB69" s="233">
        <f t="shared" si="32"/>
        <v>100000</v>
      </c>
    </row>
    <row r="70" spans="4:28" x14ac:dyDescent="0.2">
      <c r="D70" s="104" t="s">
        <v>7</v>
      </c>
      <c r="E70" s="56">
        <f>SUMIF(CATCH2009!$C$9:$C$219,"22-24",CATCH2009!$X$9:$X$219)</f>
        <v>105.65217391304348</v>
      </c>
      <c r="F70" s="56">
        <f>SUMIF(CATCH2009!$C$9:$C$219,"25-29+32",CATCH2009!$X$9:$X$219)</f>
        <v>399.62502303231395</v>
      </c>
      <c r="G70" s="56">
        <f>SUMIF(CATCH2009!$C$9:$C$219,"30-31",CATCH2009!$X$9:$X$219)</f>
        <v>84.845861846315756</v>
      </c>
      <c r="H70" s="56">
        <f>SUMIF(CATCH2009!$C$9:$C$219,"K",CATCH2009!$X$9:$X$219)</f>
        <v>2.625</v>
      </c>
      <c r="I70" s="56">
        <f>SUMIF(CATCH2009!$C$9:$C$219,"S",CATCH2009!$X$9:$X$219)</f>
        <v>0</v>
      </c>
      <c r="J70" s="56">
        <f>SUMIF(CATCH2009!$C$9:$C$219,"N",CATCH2009!$X$9:$X$219)</f>
        <v>0</v>
      </c>
      <c r="K70" s="108"/>
      <c r="L70" s="23">
        <v>20</v>
      </c>
      <c r="M70">
        <f>ABS(1-POLICY!U21)</f>
        <v>0</v>
      </c>
      <c r="N70">
        <f>IF(CATCH2009!$C28="22-24",$M70,0)</f>
        <v>0</v>
      </c>
      <c r="O70">
        <f>IF(CATCH2009!$C28="25-29,32",$M70,0)</f>
        <v>0</v>
      </c>
      <c r="P70">
        <f>IF(CATCH2009!$C28="30-31",$M70,0)</f>
        <v>0</v>
      </c>
      <c r="Q70">
        <f>IF(CATCH2009!$C28="k",$M70,0)</f>
        <v>0</v>
      </c>
      <c r="R70">
        <f>IF(CATCH2009!$C28="s",$M70,0)</f>
        <v>0</v>
      </c>
      <c r="S70">
        <f>IF(CATCH2009!$C28="n",$M70,0)</f>
        <v>0</v>
      </c>
      <c r="V70" s="104" t="s">
        <v>7</v>
      </c>
      <c r="W70" s="135">
        <f t="shared" ref="W70:AB70" si="33">W23-W128</f>
        <v>86758</v>
      </c>
      <c r="X70" s="135">
        <f t="shared" si="33"/>
        <v>86758</v>
      </c>
      <c r="Y70" s="135">
        <f t="shared" si="33"/>
        <v>86758</v>
      </c>
      <c r="Z70" s="135">
        <f t="shared" si="33"/>
        <v>0</v>
      </c>
      <c r="AA70" s="135">
        <f t="shared" si="33"/>
        <v>0</v>
      </c>
      <c r="AB70" s="233">
        <f t="shared" si="33"/>
        <v>0</v>
      </c>
    </row>
    <row r="71" spans="4:28" x14ac:dyDescent="0.2">
      <c r="D71" s="104" t="s">
        <v>8</v>
      </c>
      <c r="E71" s="56">
        <f>SUMIF(CATCH2009!$C$9:$C$219,"22-24",CATCH2009!$Y$9:$Y$219)</f>
        <v>7.074829931972789</v>
      </c>
      <c r="F71" s="56">
        <f>SUMIF(CATCH2009!$C$9:$C$219,"25-29+32",CATCH2009!$Y$9:$Y$219)</f>
        <v>2.4976787372330547</v>
      </c>
      <c r="G71" s="56">
        <f>SUMIF(CATCH2009!$C$9:$C$219,"30-31",CATCH2009!$Y$9:$Y$219)</f>
        <v>0</v>
      </c>
      <c r="H71" s="56">
        <f>SUMIF(CATCH2009!$C$9:$C$219,"K",CATCH2009!$Y$9:$Y$219)</f>
        <v>21.03846153846154</v>
      </c>
      <c r="I71" s="56">
        <f>SUMIF(CATCH2009!$C$9:$C$219,"S",CATCH2009!$Y$9:$Y$219)</f>
        <v>287.26618787049705</v>
      </c>
      <c r="J71" s="56">
        <f>SUMIF(CATCH2009!$C$9:$C$219,"N",CATCH2009!$Y$9:$Y$219)</f>
        <v>231492.57703081233</v>
      </c>
      <c r="K71" s="108"/>
      <c r="L71" s="23">
        <v>21</v>
      </c>
      <c r="M71">
        <f>ABS(1-POLICY!U22)</f>
        <v>0</v>
      </c>
      <c r="N71">
        <f>IF(CATCH2009!$C29="22-24",$M71,0)</f>
        <v>0</v>
      </c>
      <c r="O71">
        <f>IF(CATCH2009!$C29="25-29,32",$M71,0)</f>
        <v>0</v>
      </c>
      <c r="P71">
        <f>IF(CATCH2009!$C29="30-31",$M71,0)</f>
        <v>0</v>
      </c>
      <c r="Q71">
        <f>IF(CATCH2009!$C29="k",$M71,0)</f>
        <v>0</v>
      </c>
      <c r="R71">
        <f>IF(CATCH2009!$C29="s",$M71,0)</f>
        <v>0</v>
      </c>
      <c r="S71">
        <f>IF(CATCH2009!$C29="n",$M71,0)</f>
        <v>0</v>
      </c>
      <c r="V71" s="104" t="s">
        <v>8</v>
      </c>
      <c r="W71" s="135">
        <f t="shared" ref="W71:AB71" si="34">W24-W129</f>
        <v>0</v>
      </c>
      <c r="X71" s="135">
        <f t="shared" si="34"/>
        <v>0</v>
      </c>
      <c r="Y71" s="135">
        <f t="shared" si="34"/>
        <v>0</v>
      </c>
      <c r="Z71" s="135">
        <f t="shared" si="34"/>
        <v>100000</v>
      </c>
      <c r="AA71" s="135">
        <f t="shared" si="34"/>
        <v>100000</v>
      </c>
      <c r="AB71" s="233">
        <f t="shared" si="34"/>
        <v>4932</v>
      </c>
    </row>
    <row r="72" spans="4:28" x14ac:dyDescent="0.2">
      <c r="D72" s="104" t="s">
        <v>9</v>
      </c>
      <c r="E72" s="56">
        <f>SUMIF(CATCH2009!$C$9:$C$219,"22-24",CATCH2009!$Z$9:$Z$219)</f>
        <v>0</v>
      </c>
      <c r="F72" s="56">
        <f>SUMIF(CATCH2009!$C$9:$C$219,"25-29+32",CATCH2009!$Z$9:$Z$219)</f>
        <v>0</v>
      </c>
      <c r="G72" s="56">
        <f>SUMIF(CATCH2009!$C$9:$C$219,"30-31",CATCH2009!$Z$9:$Z$219)</f>
        <v>0</v>
      </c>
      <c r="H72" s="56">
        <f>SUMIF(CATCH2009!$C$9:$C$219,"K",CATCH2009!$Z$9:$Z$219)</f>
        <v>0</v>
      </c>
      <c r="I72" s="56">
        <f>SUMIF(CATCH2009!$C$9:$C$219,"S",CATCH2009!$Z$9:$Z$219)</f>
        <v>123.29049462723793</v>
      </c>
      <c r="J72" s="56">
        <f>SUMIF(CATCH2009!$C$9:$C$219,"N",CATCH2009!$Z$9:$Z$219)</f>
        <v>113.74792195711078</v>
      </c>
      <c r="K72" s="108"/>
      <c r="L72" s="23">
        <v>22</v>
      </c>
      <c r="M72">
        <f>ABS(1-POLICY!U23)</f>
        <v>0</v>
      </c>
      <c r="N72">
        <f>IF(CATCH2009!$C30="22-24",$M72,0)</f>
        <v>0</v>
      </c>
      <c r="O72">
        <f>IF(CATCH2009!$C30="25-29,32",$M72,0)</f>
        <v>0</v>
      </c>
      <c r="P72">
        <f>IF(CATCH2009!$C30="30-31",$M72,0)</f>
        <v>0</v>
      </c>
      <c r="Q72">
        <f>IF(CATCH2009!$C30="k",$M72,0)</f>
        <v>0</v>
      </c>
      <c r="R72">
        <f>IF(CATCH2009!$C30="s",$M72,0)</f>
        <v>0</v>
      </c>
      <c r="S72">
        <f>IF(CATCH2009!$C30="n",$M72,0)</f>
        <v>0</v>
      </c>
      <c r="V72" s="104" t="s">
        <v>9</v>
      </c>
      <c r="W72" s="135">
        <f t="shared" ref="W72:AB72" si="35">W25-W130</f>
        <v>0</v>
      </c>
      <c r="X72" s="135">
        <f t="shared" si="35"/>
        <v>0</v>
      </c>
      <c r="Y72" s="135">
        <f t="shared" si="35"/>
        <v>0</v>
      </c>
      <c r="Z72" s="135">
        <f t="shared" si="35"/>
        <v>100000</v>
      </c>
      <c r="AA72" s="135">
        <f t="shared" si="35"/>
        <v>100000</v>
      </c>
      <c r="AB72" s="233">
        <f t="shared" si="35"/>
        <v>100000</v>
      </c>
    </row>
    <row r="73" spans="4:28" x14ac:dyDescent="0.2">
      <c r="D73" s="190" t="s">
        <v>262</v>
      </c>
      <c r="E73" s="56">
        <f>SUMIF(CATCH2009!$C$9:$C$219,"22-24",CATCH2009!$AA$9:$AA$219)</f>
        <v>6.1521739130434785</v>
      </c>
      <c r="F73" s="56">
        <f>SUMIF(CATCH2009!$C$9:$C$219,"25-29+32",CATCH2009!$AA$9:$AA$219)</f>
        <v>10.712240083101666</v>
      </c>
      <c r="G73" s="56">
        <f>SUMIF(CATCH2009!$C$9:$C$219,"30-31",CATCH2009!$AA$9:$AA$219)</f>
        <v>4.3200727330461124</v>
      </c>
      <c r="H73" s="56">
        <f>SUMIF(CATCH2009!$C$9:$C$219,"K",CATCH2009!$AA$9:$AA$219)</f>
        <v>0.3888888888888889</v>
      </c>
      <c r="I73" s="56">
        <f>SUMIF(CATCH2009!$C$9:$C$219,"S",CATCH2009!$AA$9:$AA$219)</f>
        <v>0</v>
      </c>
      <c r="J73" s="56">
        <f>SUMIF(CATCH2009!$C$9:$C$219,"N",CATCH2009!$AA$9:$AA$219)</f>
        <v>0</v>
      </c>
      <c r="K73" s="108"/>
      <c r="L73" s="23">
        <v>23</v>
      </c>
      <c r="M73">
        <f>ABS(1-POLICY!U24)</f>
        <v>0</v>
      </c>
      <c r="N73">
        <f>IF(CATCH2009!$C31="22-24",$M73,0)</f>
        <v>0</v>
      </c>
      <c r="O73">
        <f>IF(CATCH2009!$C31="25-29,32",$M73,0)</f>
        <v>0</v>
      </c>
      <c r="P73">
        <f>IF(CATCH2009!$C31="30-31",$M73,0)</f>
        <v>0</v>
      </c>
      <c r="Q73">
        <f>IF(CATCH2009!$C31="k",$M73,0)</f>
        <v>0</v>
      </c>
      <c r="R73">
        <f>IF(CATCH2009!$C31="s",$M73,0)</f>
        <v>0</v>
      </c>
      <c r="S73">
        <f>IF(CATCH2009!$C31="n",$M73,0)</f>
        <v>0</v>
      </c>
      <c r="V73" s="190" t="s">
        <v>262</v>
      </c>
      <c r="W73" s="135">
        <f t="shared" ref="W73:AB73" si="36">W26-W131</f>
        <v>100000</v>
      </c>
      <c r="X73" s="135">
        <f t="shared" si="36"/>
        <v>100000</v>
      </c>
      <c r="Y73" s="135">
        <f t="shared" si="36"/>
        <v>100000</v>
      </c>
      <c r="Z73" s="135">
        <f t="shared" si="36"/>
        <v>100000</v>
      </c>
      <c r="AA73" s="135">
        <f t="shared" si="36"/>
        <v>100000</v>
      </c>
      <c r="AB73" s="233">
        <f t="shared" si="36"/>
        <v>100000</v>
      </c>
    </row>
    <row r="74" spans="4:28" x14ac:dyDescent="0.2">
      <c r="D74" s="104" t="s">
        <v>10</v>
      </c>
      <c r="E74" s="56">
        <f>SUMIF(CATCH2009!$C$9:$C$219,"22-24",CATCH2009!$AB$9:$AB$219)</f>
        <v>0</v>
      </c>
      <c r="F74" s="56">
        <f>SUMIF(CATCH2009!$C$9:$C$219,"25-29+32",CATCH2009!$AB$9:$AB$219)</f>
        <v>0</v>
      </c>
      <c r="G74" s="56">
        <f>SUMIF(CATCH2009!$C$9:$C$219,"30-31",CATCH2009!$AB$9:$AB$219)</f>
        <v>0</v>
      </c>
      <c r="H74" s="56">
        <f>SUMIF(CATCH2009!$C$9:$C$219,"K",CATCH2009!$AB$9:$AB$219)</f>
        <v>152.64075062927495</v>
      </c>
      <c r="I74" s="56">
        <f>SUMIF(CATCH2009!$C$9:$C$219,"S",CATCH2009!$AB$9:$AB$219)</f>
        <v>179.65145784377307</v>
      </c>
      <c r="J74" s="56">
        <f>SUMIF(CATCH2009!$C$9:$C$219,"N",CATCH2009!$AB$9:$AB$219)</f>
        <v>0</v>
      </c>
      <c r="K74" s="108"/>
      <c r="L74" s="23">
        <v>24</v>
      </c>
      <c r="M74">
        <f>ABS(1-POLICY!U25)</f>
        <v>0</v>
      </c>
      <c r="N74">
        <f>IF(CATCH2009!$C32="22-24",$M74,0)</f>
        <v>0</v>
      </c>
      <c r="O74">
        <f>IF(CATCH2009!$C32="25-29,32",$M74,0)</f>
        <v>0</v>
      </c>
      <c r="P74">
        <f>IF(CATCH2009!$C32="30-31",$M74,0)</f>
        <v>0</v>
      </c>
      <c r="Q74">
        <f>IF(CATCH2009!$C32="k",$M74,0)</f>
        <v>0</v>
      </c>
      <c r="R74">
        <f>IF(CATCH2009!$C32="s",$M74,0)</f>
        <v>0</v>
      </c>
      <c r="S74">
        <f>IF(CATCH2009!$C32="n",$M74,0)</f>
        <v>0</v>
      </c>
      <c r="V74" s="104" t="s">
        <v>10</v>
      </c>
      <c r="W74" s="135">
        <f t="shared" ref="W74:AB74" si="37">W27-W132</f>
        <v>0</v>
      </c>
      <c r="X74" s="135">
        <f t="shared" si="37"/>
        <v>0</v>
      </c>
      <c r="Y74" s="135">
        <f t="shared" si="37"/>
        <v>0</v>
      </c>
      <c r="Z74" s="135">
        <f t="shared" si="37"/>
        <v>73</v>
      </c>
      <c r="AA74" s="135">
        <f t="shared" si="37"/>
        <v>73</v>
      </c>
      <c r="AB74" s="233">
        <f t="shared" si="37"/>
        <v>0</v>
      </c>
    </row>
    <row r="75" spans="4:28" x14ac:dyDescent="0.2">
      <c r="D75" s="104" t="s">
        <v>11</v>
      </c>
      <c r="E75" s="56">
        <f>SUMIF(CATCH2009!$C$9:$C$219,"22-24",CATCH2009!$AC$9:$AC$219)</f>
        <v>0</v>
      </c>
      <c r="F75" s="56">
        <f>SUMIF(CATCH2009!$C$9:$C$219,"25-29+32",CATCH2009!$AC$9:$AC$219)</f>
        <v>1.5265524625267666</v>
      </c>
      <c r="G75" s="56">
        <f>SUMIF(CATCH2009!$C$9:$C$219,"30-31",CATCH2009!$AC$9:$AC$219)</f>
        <v>0</v>
      </c>
      <c r="H75" s="56">
        <f>SUMIF(CATCH2009!$C$9:$C$219,"K",CATCH2009!$AC$9:$AC$219)</f>
        <v>30.108812199821145</v>
      </c>
      <c r="I75" s="56">
        <f>SUMIF(CATCH2009!$C$9:$C$219,"S",CATCH2009!$AC$9:$AC$219)</f>
        <v>2.5636363636363635</v>
      </c>
      <c r="J75" s="56">
        <f>SUMIF(CATCH2009!$C$9:$C$219,"N",CATCH2009!$AC$9:$AC$219)</f>
        <v>0</v>
      </c>
      <c r="K75" s="108"/>
      <c r="L75" s="23">
        <v>25</v>
      </c>
      <c r="M75">
        <f>ABS(1-POLICY!U26)</f>
        <v>0</v>
      </c>
      <c r="N75">
        <f>IF(CATCH2009!$C33="22-24",$M75,0)</f>
        <v>0</v>
      </c>
      <c r="O75">
        <f>IF(CATCH2009!$C33="25-29,32",$M75,0)</f>
        <v>0</v>
      </c>
      <c r="P75">
        <f>IF(CATCH2009!$C33="30-31",$M75,0)</f>
        <v>0</v>
      </c>
      <c r="Q75">
        <f>IF(CATCH2009!$C33="k",$M75,0)</f>
        <v>0</v>
      </c>
      <c r="R75">
        <f>IF(CATCH2009!$C33="s",$M75,0)</f>
        <v>0</v>
      </c>
      <c r="S75">
        <f>IF(CATCH2009!$C33="n",$M75,0)</f>
        <v>0</v>
      </c>
      <c r="V75" s="104" t="s">
        <v>11</v>
      </c>
      <c r="W75" s="135">
        <f t="shared" ref="W75:AB75" si="38">W28-W133</f>
        <v>100000</v>
      </c>
      <c r="X75" s="135">
        <f t="shared" si="38"/>
        <v>100000</v>
      </c>
      <c r="Y75" s="135">
        <f t="shared" si="38"/>
        <v>100000</v>
      </c>
      <c r="Z75" s="135">
        <f t="shared" si="38"/>
        <v>100000</v>
      </c>
      <c r="AA75" s="135">
        <f t="shared" si="38"/>
        <v>100000</v>
      </c>
      <c r="AB75" s="233">
        <f t="shared" si="38"/>
        <v>6</v>
      </c>
    </row>
    <row r="76" spans="4:28" x14ac:dyDescent="0.2">
      <c r="D76" s="190" t="s">
        <v>266</v>
      </c>
      <c r="E76" s="56">
        <f>SUMIF(CATCH2009!$C$9:$C$219,"22-24",CATCH2009!$AD$9:$AD$219)</f>
        <v>0</v>
      </c>
      <c r="F76" s="56">
        <f>SUMIF(CATCH2009!$C$9:$C$219,"25-29+32",CATCH2009!$AD$9:$AD$219)</f>
        <v>0</v>
      </c>
      <c r="G76" s="56">
        <f>SUMIF(CATCH2009!$C$9:$C$219,"30-31",CATCH2009!$AD$9:$AD$219)</f>
        <v>0</v>
      </c>
      <c r="H76" s="56">
        <f>SUMIF(CATCH2009!$C$9:$C$219,"K",CATCH2009!$AD$9:$AD$219)</f>
        <v>1025.4882653061225</v>
      </c>
      <c r="I76" s="56">
        <f>SUMIF(CATCH2009!$C$9:$C$219,"S",CATCH2009!$AD$9:$AD$219)</f>
        <v>3424.1059093689023</v>
      </c>
      <c r="J76" s="56">
        <f>SUMIF(CATCH2009!$C$9:$C$219,"N",CATCH2009!$AD$9:$AD$219)</f>
        <v>1101.316361838853</v>
      </c>
      <c r="K76" s="108"/>
      <c r="L76" s="23">
        <v>26</v>
      </c>
      <c r="M76">
        <f>ABS(1-POLICY!U27)</f>
        <v>0</v>
      </c>
      <c r="N76">
        <f>IF(CATCH2009!$C34="22-24",$M76,0)</f>
        <v>0</v>
      </c>
      <c r="O76">
        <f>IF(CATCH2009!$C34="25-29,32",$M76,0)</f>
        <v>0</v>
      </c>
      <c r="P76">
        <f>IF(CATCH2009!$C34="30-31",$M76,0)</f>
        <v>0</v>
      </c>
      <c r="Q76">
        <f>IF(CATCH2009!$C34="k",$M76,0)</f>
        <v>0</v>
      </c>
      <c r="R76">
        <f>IF(CATCH2009!$C34="s",$M76,0)</f>
        <v>0</v>
      </c>
      <c r="S76">
        <f>IF(CATCH2009!$C34="n",$M76,0)</f>
        <v>0</v>
      </c>
      <c r="V76" s="190" t="s">
        <v>266</v>
      </c>
      <c r="W76" s="135">
        <f t="shared" ref="W76:AB76" si="39">W29-W134</f>
        <v>0</v>
      </c>
      <c r="X76" s="135">
        <f t="shared" si="39"/>
        <v>0</v>
      </c>
      <c r="Y76" s="135">
        <f t="shared" si="39"/>
        <v>0</v>
      </c>
      <c r="Z76" s="135">
        <f t="shared" si="39"/>
        <v>2172</v>
      </c>
      <c r="AA76" s="135">
        <f t="shared" si="39"/>
        <v>2172</v>
      </c>
      <c r="AB76" s="233">
        <f t="shared" si="39"/>
        <v>313</v>
      </c>
    </row>
    <row r="77" spans="4:28" x14ac:dyDescent="0.2">
      <c r="D77" s="190" t="s">
        <v>263</v>
      </c>
      <c r="E77" s="56">
        <f>SUMIF(CATCH2009!$C$9:$C$219,"22-24",CATCH2009!$AE$9:$AE$219)</f>
        <v>208.95129211427621</v>
      </c>
      <c r="F77" s="56">
        <f>SUMIF(CATCH2009!$C$9:$C$219,"25-29+32",CATCH2009!$AE$9:$AE$219)</f>
        <v>117.93620356046196</v>
      </c>
      <c r="G77" s="56">
        <f>SUMIF(CATCH2009!$C$9:$C$219,"30-31",CATCH2009!$AE$9:$AE$219)</f>
        <v>0</v>
      </c>
      <c r="H77" s="56">
        <f>SUMIF(CATCH2009!$C$9:$C$219,"K",CATCH2009!$AE$9:$AE$219)</f>
        <v>497.9469461643352</v>
      </c>
      <c r="I77" s="56">
        <f>SUMIF(CATCH2009!$C$9:$C$219,"S",CATCH2009!$AE$9:$AE$219)</f>
        <v>522.41866783060721</v>
      </c>
      <c r="J77" s="56">
        <f>SUMIF(CATCH2009!$C$9:$C$219,"N",CATCH2009!$AE$9:$AE$219)</f>
        <v>0</v>
      </c>
      <c r="K77" s="108"/>
      <c r="L77" s="23">
        <v>27</v>
      </c>
      <c r="M77">
        <f>ABS(1-POLICY!U28)</f>
        <v>0</v>
      </c>
      <c r="N77">
        <f>IF(CATCH2009!$C35="22-24",$M77,0)</f>
        <v>0</v>
      </c>
      <c r="O77">
        <f>IF(CATCH2009!$C35="25-29,32",$M77,0)</f>
        <v>0</v>
      </c>
      <c r="P77">
        <f>IF(CATCH2009!$C35="30-31",$M77,0)</f>
        <v>0</v>
      </c>
      <c r="Q77">
        <f>IF(CATCH2009!$C35="k",$M77,0)</f>
        <v>0</v>
      </c>
      <c r="R77">
        <f>IF(CATCH2009!$C35="s",$M77,0)</f>
        <v>0</v>
      </c>
      <c r="S77">
        <f>IF(CATCH2009!$C35="n",$M77,0)</f>
        <v>0</v>
      </c>
      <c r="V77" s="190" t="s">
        <v>263</v>
      </c>
      <c r="W77" s="135">
        <f t="shared" ref="W77:AB77" si="40">W30-W135</f>
        <v>164</v>
      </c>
      <c r="X77" s="135">
        <f t="shared" si="40"/>
        <v>164</v>
      </c>
      <c r="Y77" s="135">
        <f t="shared" si="40"/>
        <v>164</v>
      </c>
      <c r="Z77" s="135">
        <f t="shared" si="40"/>
        <v>234</v>
      </c>
      <c r="AA77" s="135">
        <f t="shared" si="40"/>
        <v>390</v>
      </c>
      <c r="AB77" s="233">
        <f t="shared" si="40"/>
        <v>0</v>
      </c>
    </row>
    <row r="78" spans="4:28" x14ac:dyDescent="0.2">
      <c r="D78" s="190" t="s">
        <v>264</v>
      </c>
      <c r="E78" s="56">
        <f>SUMIF(CATCH2009!$C$9:$C$219,"22-24",CATCH2009!$AF$9:$AF$219)</f>
        <v>0</v>
      </c>
      <c r="F78" s="56">
        <f>SUMIF(CATCH2009!$C$9:$C$219,"25-29+32",CATCH2009!$AF$9:$AF$219)</f>
        <v>0</v>
      </c>
      <c r="G78" s="56">
        <f>SUMIF(CATCH2009!$C$9:$C$219,"30-31",CATCH2009!$AF$9:$AF$219)</f>
        <v>0</v>
      </c>
      <c r="H78" s="56">
        <f>SUMIF(CATCH2009!$C$9:$C$219,"K",CATCH2009!$AF$9:$AF$219)</f>
        <v>4.8042646254784032</v>
      </c>
      <c r="I78" s="56">
        <f>SUMIF(CATCH2009!$C$9:$C$219,"S",CATCH2009!$AF$9:$AF$219)</f>
        <v>534.09006614425721</v>
      </c>
      <c r="J78" s="56">
        <f>SUMIF(CATCH2009!$C$9:$C$219,"N",CATCH2009!$AF$9:$AF$219)</f>
        <v>0</v>
      </c>
      <c r="K78" s="108"/>
      <c r="L78" s="23">
        <v>28</v>
      </c>
      <c r="M78">
        <f>ABS(1-POLICY!U29)</f>
        <v>0</v>
      </c>
      <c r="N78">
        <f>IF(CATCH2009!$C36="22-24",$M78,0)</f>
        <v>0</v>
      </c>
      <c r="O78">
        <f>IF(CATCH2009!$C36="25-29,32",$M78,0)</f>
        <v>0</v>
      </c>
      <c r="P78">
        <f>IF(CATCH2009!$C36="30-31",$M78,0)</f>
        <v>0</v>
      </c>
      <c r="Q78">
        <f>IF(CATCH2009!$C36="k",$M78,0)</f>
        <v>0</v>
      </c>
      <c r="R78">
        <f>IF(CATCH2009!$C36="s",$M78,0)</f>
        <v>0</v>
      </c>
      <c r="S78">
        <f>IF(CATCH2009!$C36="n",$M78,0)</f>
        <v>0</v>
      </c>
      <c r="V78" s="190" t="s">
        <v>264</v>
      </c>
      <c r="W78" s="135">
        <f t="shared" ref="W78:AB78" si="41">W31-W136</f>
        <v>100000</v>
      </c>
      <c r="X78" s="135">
        <f t="shared" si="41"/>
        <v>100000</v>
      </c>
      <c r="Y78" s="135">
        <f t="shared" si="41"/>
        <v>100000</v>
      </c>
      <c r="Z78" s="135">
        <f t="shared" si="41"/>
        <v>100000</v>
      </c>
      <c r="AA78" s="135">
        <f t="shared" si="41"/>
        <v>100000</v>
      </c>
      <c r="AB78" s="233">
        <f t="shared" si="41"/>
        <v>6</v>
      </c>
    </row>
    <row r="79" spans="4:28" x14ac:dyDescent="0.2">
      <c r="D79" s="190" t="s">
        <v>265</v>
      </c>
      <c r="E79" s="56">
        <f>SUMIF(CATCH2009!$C$9:$C$219,"22-24",CATCH2009!$AG$9:$AG$219)</f>
        <v>0</v>
      </c>
      <c r="F79" s="56">
        <f>SUMIF(CATCH2009!$C$9:$C$219,"25-29+32",CATCH2009!$AG$9:$AG$219)</f>
        <v>0</v>
      </c>
      <c r="G79" s="56">
        <f>SUMIF(CATCH2009!$C$9:$C$219,"30-31",CATCH2009!$AG$9:$AG$219)</f>
        <v>0</v>
      </c>
      <c r="H79" s="56">
        <f>SUMIF(CATCH2009!$C$9:$C$219,"K",CATCH2009!$AG$9:$AG$219)</f>
        <v>14.046020167346065</v>
      </c>
      <c r="I79" s="56">
        <f>SUMIF(CATCH2009!$C$9:$C$219,"S",CATCH2009!$AG$9:$AG$219)</f>
        <v>0</v>
      </c>
      <c r="J79" s="56">
        <f>SUMIF(CATCH2009!$C$9:$C$219,"N",CATCH2009!$AG$9:$AG$219)</f>
        <v>0</v>
      </c>
      <c r="K79" s="108"/>
      <c r="L79" s="23">
        <v>29</v>
      </c>
      <c r="M79">
        <f>ABS(1-POLICY!U30)</f>
        <v>0</v>
      </c>
      <c r="N79">
        <f>IF(CATCH2009!$C37="22-24",$M79,0)</f>
        <v>0</v>
      </c>
      <c r="O79">
        <f>IF(CATCH2009!$C37="25-29,32",$M79,0)</f>
        <v>0</v>
      </c>
      <c r="P79">
        <f>IF(CATCH2009!$C37="30-31",$M79,0)</f>
        <v>0</v>
      </c>
      <c r="Q79">
        <f>IF(CATCH2009!$C37="k",$M79,0)</f>
        <v>0</v>
      </c>
      <c r="R79">
        <f>IF(CATCH2009!$C37="s",$M79,0)</f>
        <v>0</v>
      </c>
      <c r="S79">
        <f>IF(CATCH2009!$C37="n",$M79,0)</f>
        <v>0</v>
      </c>
      <c r="V79" s="190" t="s">
        <v>265</v>
      </c>
      <c r="W79" s="135">
        <f t="shared" ref="W79:AB79" si="42">W32-W137</f>
        <v>100000</v>
      </c>
      <c r="X79" s="135">
        <f t="shared" si="42"/>
        <v>100000</v>
      </c>
      <c r="Y79" s="135">
        <f t="shared" si="42"/>
        <v>100000</v>
      </c>
      <c r="Z79" s="135">
        <f t="shared" si="42"/>
        <v>100000</v>
      </c>
      <c r="AA79" s="135">
        <f t="shared" si="42"/>
        <v>100000</v>
      </c>
      <c r="AB79" s="233">
        <f t="shared" si="42"/>
        <v>6</v>
      </c>
    </row>
    <row r="80" spans="4:28" x14ac:dyDescent="0.2">
      <c r="D80" s="104" t="s">
        <v>115</v>
      </c>
      <c r="E80" s="56">
        <f>SUMIF(CATCH2009!$C$9:$C$219,"22-24",CATCH2009!$AH$9:$AH$219)</f>
        <v>0</v>
      </c>
      <c r="F80" s="56">
        <f>SUMIF(CATCH2009!$C$9:$C$219,"25-29+32",CATCH2009!$AH$9:$AH$219)</f>
        <v>26.593060740775044</v>
      </c>
      <c r="G80" s="56">
        <f>SUMIF(CATCH2009!$C$9:$C$219,"30-31",CATCH2009!$AH$9:$AH$219)</f>
        <v>35.871254325187934</v>
      </c>
      <c r="H80" s="56">
        <f>SUMIF(CATCH2009!$C$9:$C$219,"K",CATCH2009!$AH$9:$AH$219)</f>
        <v>0</v>
      </c>
      <c r="I80" s="56">
        <f>SUMIF(CATCH2009!$C$9:$C$219,"S",CATCH2009!$AH$9:$AH$219)</f>
        <v>0</v>
      </c>
      <c r="J80" s="56">
        <f>SUMIF(CATCH2009!$C$9:$C$219,"N",CATCH2009!$AH$9:$AH$219)</f>
        <v>0</v>
      </c>
      <c r="K80" s="108"/>
      <c r="L80" s="23">
        <v>30</v>
      </c>
      <c r="M80">
        <f>ABS(1-POLICY!U31)</f>
        <v>0</v>
      </c>
      <c r="N80">
        <f>IF(CATCH2009!$C38="22-24",$M80,0)</f>
        <v>0</v>
      </c>
      <c r="O80">
        <f>IF(CATCH2009!$C38="25-29,32",$M80,0)</f>
        <v>0</v>
      </c>
      <c r="P80">
        <f>IF(CATCH2009!$C38="30-31",$M80,0)</f>
        <v>0</v>
      </c>
      <c r="Q80">
        <f>IF(CATCH2009!$C38="k",$M80,0)</f>
        <v>0</v>
      </c>
      <c r="R80">
        <f>IF(CATCH2009!$C38="s",$M80,0)</f>
        <v>0</v>
      </c>
      <c r="S80">
        <f>IF(CATCH2009!$C38="n",$M80,0)</f>
        <v>0</v>
      </c>
      <c r="V80" s="104" t="s">
        <v>115</v>
      </c>
      <c r="W80" s="135">
        <f t="shared" ref="W80:AB80" si="43">W33-W138</f>
        <v>100000</v>
      </c>
      <c r="X80" s="135">
        <f t="shared" si="43"/>
        <v>100000</v>
      </c>
      <c r="Y80" s="135">
        <f t="shared" si="43"/>
        <v>100000</v>
      </c>
      <c r="Z80" s="135">
        <f t="shared" si="43"/>
        <v>100000</v>
      </c>
      <c r="AA80" s="135">
        <f t="shared" si="43"/>
        <v>100000</v>
      </c>
      <c r="AB80" s="233">
        <f t="shared" si="43"/>
        <v>100000</v>
      </c>
    </row>
    <row r="81" spans="4:63" x14ac:dyDescent="0.2">
      <c r="D81" s="190" t="s">
        <v>267</v>
      </c>
      <c r="E81" s="56">
        <f>SUMIF(CATCH2009!$C$9:$C$219,"22-24",CATCH2009!$AI$9:$AI$219)</f>
        <v>0</v>
      </c>
      <c r="F81" s="56">
        <f>SUMIF(CATCH2009!$C$9:$C$219,"25-29+32",CATCH2009!$AI$9:$AI$219)</f>
        <v>0</v>
      </c>
      <c r="G81" s="56">
        <f>SUMIF(CATCH2009!$C$9:$C$219,"30-31",CATCH2009!$AI$9:$AI$219)</f>
        <v>3965.3065815333493</v>
      </c>
      <c r="H81" s="56">
        <f>SUMIF(CATCH2009!$C$9:$C$219,"K",CATCH2009!$AI$9:$AI$219)</f>
        <v>0</v>
      </c>
      <c r="I81" s="56">
        <f>SUMIF(CATCH2009!$C$9:$C$219,"S",CATCH2009!$AI$9:$AI$219)</f>
        <v>0</v>
      </c>
      <c r="J81" s="56">
        <f>SUMIF(CATCH2009!$C$9:$C$219,"N",CATCH2009!$AI$9:$AI$219)</f>
        <v>0</v>
      </c>
      <c r="K81" s="108"/>
      <c r="L81" s="23">
        <v>31</v>
      </c>
      <c r="M81">
        <f>ABS(1-POLICY!U32)</f>
        <v>0</v>
      </c>
      <c r="N81">
        <f>IF(CATCH2009!$C39="22-24",$M81,0)</f>
        <v>0</v>
      </c>
      <c r="O81">
        <f>IF(CATCH2009!$C39="25-29,32",$M81,0)</f>
        <v>0</v>
      </c>
      <c r="P81">
        <f>IF(CATCH2009!$C39="30-31",$M81,0)</f>
        <v>0</v>
      </c>
      <c r="Q81">
        <f>IF(CATCH2009!$C39="k",$M81,0)</f>
        <v>0</v>
      </c>
      <c r="R81">
        <f>IF(CATCH2009!$C39="s",$M81,0)</f>
        <v>0</v>
      </c>
      <c r="S81">
        <f>IF(CATCH2009!$C39="n",$M81,0)</f>
        <v>0</v>
      </c>
      <c r="V81" s="190" t="s">
        <v>267</v>
      </c>
      <c r="W81" s="135">
        <f t="shared" ref="W81:AB81" si="44">W34-W139</f>
        <v>100000</v>
      </c>
      <c r="X81" s="135">
        <f t="shared" si="44"/>
        <v>100000</v>
      </c>
      <c r="Y81" s="135">
        <f t="shared" si="44"/>
        <v>100000</v>
      </c>
      <c r="Z81" s="135">
        <f t="shared" si="44"/>
        <v>100000</v>
      </c>
      <c r="AA81" s="135">
        <f t="shared" si="44"/>
        <v>100000</v>
      </c>
      <c r="AB81" s="233">
        <f t="shared" si="44"/>
        <v>100000</v>
      </c>
    </row>
    <row r="82" spans="4:63" x14ac:dyDescent="0.2">
      <c r="D82" s="104" t="s">
        <v>12</v>
      </c>
      <c r="E82" s="56">
        <f>SUMIF(CATCH2009!$C$9:$C$219,"22-24",CATCH2009!$AJ$9:$AJ$219)</f>
        <v>356.24582425562818</v>
      </c>
      <c r="F82" s="56">
        <f>SUMIF(CATCH2009!$C$9:$C$219,"25-29+32",CATCH2009!$AJ$9:$AJ$219)</f>
        <v>0</v>
      </c>
      <c r="G82" s="56">
        <f>SUMIF(CATCH2009!$C$9:$C$219,"30-31",CATCH2009!$AJ$9:$AJ$219)</f>
        <v>0</v>
      </c>
      <c r="H82" s="56">
        <f>SUMIF(CATCH2009!$C$9:$C$219,"K",CATCH2009!$AJ$9:$AJ$219)</f>
        <v>89.347293134863634</v>
      </c>
      <c r="I82" s="56">
        <f>SUMIF(CATCH2009!$C$9:$C$219,"S",CATCH2009!$AJ$9:$AJ$219)</f>
        <v>11.009218950064021</v>
      </c>
      <c r="J82" s="56">
        <f>SUMIF(CATCH2009!$C$9:$C$219,"N",CATCH2009!$AJ$9:$AJ$219)</f>
        <v>0</v>
      </c>
      <c r="K82" s="108"/>
      <c r="L82" s="23">
        <v>32</v>
      </c>
      <c r="M82">
        <f>ABS(1-POLICY!U33)</f>
        <v>0</v>
      </c>
      <c r="N82">
        <f>IF(CATCH2009!$C40="22-24",$M82,0)</f>
        <v>0</v>
      </c>
      <c r="O82">
        <f>IF(CATCH2009!$C40="25-29,32",$M82,0)</f>
        <v>0</v>
      </c>
      <c r="P82">
        <f>IF(CATCH2009!$C40="30-31",$M82,0)</f>
        <v>0</v>
      </c>
      <c r="Q82">
        <f>IF(CATCH2009!$C40="k",$M82,0)</f>
        <v>0</v>
      </c>
      <c r="R82">
        <f>IF(CATCH2009!$C40="s",$M82,0)</f>
        <v>0</v>
      </c>
      <c r="S82">
        <f>IF(CATCH2009!$C40="n",$M82,0)</f>
        <v>0</v>
      </c>
      <c r="V82" s="104" t="s">
        <v>12</v>
      </c>
      <c r="W82" s="135">
        <f t="shared" ref="W82:AB82" si="45">W35-W140</f>
        <v>100000</v>
      </c>
      <c r="X82" s="135">
        <f t="shared" si="45"/>
        <v>100000</v>
      </c>
      <c r="Y82" s="135">
        <f t="shared" si="45"/>
        <v>100000</v>
      </c>
      <c r="Z82" s="135">
        <f t="shared" si="45"/>
        <v>100000</v>
      </c>
      <c r="AA82" s="135">
        <f t="shared" si="45"/>
        <v>100000</v>
      </c>
      <c r="AB82" s="233">
        <f t="shared" si="45"/>
        <v>100000</v>
      </c>
    </row>
    <row r="83" spans="4:63" x14ac:dyDescent="0.2">
      <c r="D83" s="190" t="s">
        <v>525</v>
      </c>
      <c r="E83" s="56">
        <f>SUMIF(CATCH2009!$C$9:$C$219,"22-24",CATCH2009!$AK$9:$AK$219)</f>
        <v>72.662429593785745</v>
      </c>
      <c r="F83" s="56">
        <f>SUMIF(CATCH2009!$C$9:$C$219,"25-29+32",CATCH2009!$AK$9:$AK$219)</f>
        <v>39.963059769234412</v>
      </c>
      <c r="G83" s="56">
        <f>SUMIF(CATCH2009!$C$9:$C$219,"30-31",CATCH2009!$AK$9:$AK$219)</f>
        <v>0</v>
      </c>
      <c r="H83" s="56">
        <f>SUMIF(CATCH2009!$C$9:$C$219,"K",CATCH2009!$AK$9:$AK$219)</f>
        <v>156.6975204663357</v>
      </c>
      <c r="I83" s="56">
        <f>SUMIF(CATCH2009!$C$9:$C$219,"S",CATCH2009!$AK$9:$AK$219)</f>
        <v>6.6014094432699082</v>
      </c>
      <c r="J83" s="56">
        <f>SUMIF(CATCH2009!$C$9:$C$219,"N",CATCH2009!$AK$9:$AK$219)</f>
        <v>0</v>
      </c>
      <c r="K83" s="108"/>
      <c r="L83" s="23">
        <v>33</v>
      </c>
      <c r="M83">
        <f>ABS(1-POLICY!U34)</f>
        <v>0</v>
      </c>
      <c r="N83">
        <f>IF(CATCH2009!$C41="22-24",$M83,0)</f>
        <v>0</v>
      </c>
      <c r="O83">
        <f>IF(CATCH2009!$C41="25-29,32",$M83,0)</f>
        <v>0</v>
      </c>
      <c r="P83">
        <f>IF(CATCH2009!$C41="30-31",$M83,0)</f>
        <v>0</v>
      </c>
      <c r="Q83">
        <f>IF(CATCH2009!$C41="k",$M83,0)</f>
        <v>0</v>
      </c>
      <c r="R83">
        <f>IF(CATCH2009!$C41="s",$M83,0)</f>
        <v>0</v>
      </c>
      <c r="S83">
        <f>IF(CATCH2009!$C41="n",$M83,0)</f>
        <v>0</v>
      </c>
      <c r="V83" s="190" t="s">
        <v>525</v>
      </c>
      <c r="W83" s="135">
        <f t="shared" ref="W83:AB83" si="46">W36-W141</f>
        <v>100000</v>
      </c>
      <c r="X83" s="135">
        <f t="shared" si="46"/>
        <v>100000</v>
      </c>
      <c r="Y83" s="135">
        <f t="shared" si="46"/>
        <v>100000</v>
      </c>
      <c r="Z83" s="135">
        <f t="shared" si="46"/>
        <v>100000</v>
      </c>
      <c r="AA83" s="135">
        <f t="shared" si="46"/>
        <v>100000</v>
      </c>
      <c r="AB83" s="233">
        <f t="shared" si="46"/>
        <v>6</v>
      </c>
    </row>
    <row r="84" spans="4:63" x14ac:dyDescent="0.2">
      <c r="D84" s="190" t="s">
        <v>268</v>
      </c>
      <c r="E84" s="56">
        <f>SUMIF(CATCH2009!$C$9:$C$219,"22-24",CATCH2009!$AL$9:$AL$219)</f>
        <v>0</v>
      </c>
      <c r="F84" s="56">
        <f>SUMIF(CATCH2009!$C$9:$C$219,"25-29+32",CATCH2009!$AL$9:$AL$219)</f>
        <v>0</v>
      </c>
      <c r="G84" s="56">
        <f>SUMIF(CATCH2009!$C$9:$C$219,"30-31",CATCH2009!$AL$9:$AL$219)</f>
        <v>0</v>
      </c>
      <c r="H84" s="56">
        <f>SUMIF(CATCH2009!$C$9:$C$219,"K",CATCH2009!$AL$9:$AL$219)</f>
        <v>99.959219559361657</v>
      </c>
      <c r="I84" s="56">
        <f>SUMIF(CATCH2009!$C$9:$C$219,"S",CATCH2009!$AL$9:$AL$219)</f>
        <v>23.25359675338612</v>
      </c>
      <c r="J84" s="56">
        <f>SUMIF(CATCH2009!$C$9:$C$219,"N",CATCH2009!$AL$9:$AL$219)</f>
        <v>0</v>
      </c>
      <c r="K84" s="108"/>
      <c r="L84" s="23">
        <v>34</v>
      </c>
      <c r="M84">
        <f>ABS(1-POLICY!U35)</f>
        <v>0</v>
      </c>
      <c r="N84">
        <f>IF(CATCH2009!$C42="22-24",$M84,0)</f>
        <v>0</v>
      </c>
      <c r="O84">
        <f>IF(CATCH2009!$C42="25-29,32",$M84,0)</f>
        <v>0</v>
      </c>
      <c r="P84">
        <f>IF(CATCH2009!$C42="30-31",$M84,0)</f>
        <v>0</v>
      </c>
      <c r="Q84">
        <f>IF(CATCH2009!$C42="k",$M84,0)</f>
        <v>0</v>
      </c>
      <c r="R84">
        <f>IF(CATCH2009!$C42="s",$M84,0)</f>
        <v>0</v>
      </c>
      <c r="S84">
        <f>IF(CATCH2009!$C42="n",$M84,0)</f>
        <v>0</v>
      </c>
      <c r="V84" s="190" t="s">
        <v>268</v>
      </c>
      <c r="W84" s="135">
        <f t="shared" ref="W84:AB84" si="47">W37-W142</f>
        <v>100000</v>
      </c>
      <c r="X84" s="135">
        <f t="shared" si="47"/>
        <v>100000</v>
      </c>
      <c r="Y84" s="135">
        <f t="shared" si="47"/>
        <v>100000</v>
      </c>
      <c r="Z84" s="135">
        <f t="shared" si="47"/>
        <v>100000</v>
      </c>
      <c r="AA84" s="135">
        <f t="shared" si="47"/>
        <v>100000</v>
      </c>
      <c r="AB84" s="233">
        <f t="shared" si="47"/>
        <v>6</v>
      </c>
    </row>
    <row r="85" spans="4:63" x14ac:dyDescent="0.2">
      <c r="D85" s="190" t="s">
        <v>526</v>
      </c>
      <c r="E85" s="56">
        <f>SUMIF(CATCH2009!$C$9:$C$219,"22-24",CATCH2009!$AM$9:$AM$219)</f>
        <v>6098.3996831146042</v>
      </c>
      <c r="F85" s="56">
        <f>SUMIF(CATCH2009!$C$9:$C$219,"25-29+32",CATCH2009!$AM$9:$AM$219)</f>
        <v>134428.59321796009</v>
      </c>
      <c r="G85" s="56">
        <f>SUMIF(CATCH2009!$C$9:$C$219,"30-31",CATCH2009!$AM$9:$AM$219)</f>
        <v>0</v>
      </c>
      <c r="H85" s="56">
        <f>SUMIF(CATCH2009!$C$9:$C$219,"K",CATCH2009!$AM$9:$AM$219)</f>
        <v>0</v>
      </c>
      <c r="I85" s="56">
        <f>SUMIF(CATCH2009!$C$9:$C$219,"S",CATCH2009!$AM$9:$AM$219)</f>
        <v>0</v>
      </c>
      <c r="J85" s="56">
        <f>SUMIF(CATCH2009!$C$9:$C$219,"N",CATCH2009!$AM$9:$AM$219)</f>
        <v>0</v>
      </c>
      <c r="K85" s="108"/>
      <c r="L85" s="23">
        <v>35</v>
      </c>
      <c r="M85">
        <f>ABS(1-POLICY!U36)</f>
        <v>0</v>
      </c>
      <c r="N85">
        <f>IF(CATCH2009!$C43="22-24",$M85,0)</f>
        <v>0</v>
      </c>
      <c r="O85">
        <f>IF(CATCH2009!$C43="25-29,32",$M85,0)</f>
        <v>0</v>
      </c>
      <c r="P85">
        <f>IF(CATCH2009!$C43="30-31",$M85,0)</f>
        <v>0</v>
      </c>
      <c r="Q85">
        <f>IF(CATCH2009!$C43="k",$M85,0)</f>
        <v>0</v>
      </c>
      <c r="R85">
        <f>IF(CATCH2009!$C43="s",$M85,0)</f>
        <v>0</v>
      </c>
      <c r="S85">
        <f>IF(CATCH2009!$C43="n",$M85,0)</f>
        <v>0</v>
      </c>
      <c r="V85" s="190" t="s">
        <v>526</v>
      </c>
      <c r="W85" s="135">
        <f t="shared" ref="W85:AB85" si="48">W38-W143</f>
        <v>76270</v>
      </c>
      <c r="X85" s="135">
        <f t="shared" si="48"/>
        <v>76270</v>
      </c>
      <c r="Y85" s="135">
        <f t="shared" si="48"/>
        <v>76270</v>
      </c>
      <c r="Z85" s="135">
        <f t="shared" si="48"/>
        <v>13184</v>
      </c>
      <c r="AA85" s="135">
        <f t="shared" si="48"/>
        <v>13184</v>
      </c>
      <c r="AB85" s="233">
        <f t="shared" si="48"/>
        <v>1330</v>
      </c>
    </row>
    <row r="86" spans="4:63" x14ac:dyDescent="0.2">
      <c r="D86" s="190" t="s">
        <v>527</v>
      </c>
      <c r="E86" s="56">
        <f>SUMIF(CATCH2009!$C$9:$C$219,"22-24",CATCH2009!$AN$9:$AN$219)</f>
        <v>30839.015282871791</v>
      </c>
      <c r="F86" s="56">
        <f>SUMIF(CATCH2009!$C$9:$C$219,"25-29+32",CATCH2009!$AN$9:$AN$219)</f>
        <v>50702.049579757397</v>
      </c>
      <c r="G86" s="56">
        <f>SUMIF(CATCH2009!$C$9:$C$219,"30-31",CATCH2009!$AN$9:$AN$219)</f>
        <v>0</v>
      </c>
      <c r="H86" s="56">
        <f>SUMIF(CATCH2009!$C$9:$C$219,"K",CATCH2009!$AN$9:$AN$219)</f>
        <v>26406.92640692641</v>
      </c>
      <c r="I86" s="56">
        <f>SUMIF(CATCH2009!$C$9:$C$219,"S",CATCH2009!$AN$9:$AN$219)</f>
        <v>61319.1131495097</v>
      </c>
      <c r="J86" s="56">
        <f>SUMIF(CATCH2009!$C$9:$C$219,"N",CATCH2009!$AN$9:$AN$219)</f>
        <v>124285.71428571429</v>
      </c>
      <c r="K86" s="108"/>
      <c r="L86" s="23">
        <v>36</v>
      </c>
      <c r="M86">
        <f>ABS(1-POLICY!U37)</f>
        <v>0</v>
      </c>
      <c r="N86">
        <f>IF(CATCH2009!$C44="22-24",$M86,0)</f>
        <v>0</v>
      </c>
      <c r="O86">
        <f>IF(CATCH2009!$C44="25-29,32",$M86,0)</f>
        <v>0</v>
      </c>
      <c r="P86">
        <f>IF(CATCH2009!$C44="30-31",$M86,0)</f>
        <v>0</v>
      </c>
      <c r="Q86">
        <f>IF(CATCH2009!$C44="k",$M86,0)</f>
        <v>0</v>
      </c>
      <c r="R86">
        <f>IF(CATCH2009!$C44="s",$M86,0)</f>
        <v>0</v>
      </c>
      <c r="S86">
        <f>IF(CATCH2009!$C44="n",$M86,0)</f>
        <v>0</v>
      </c>
      <c r="V86" s="190" t="s">
        <v>527</v>
      </c>
      <c r="W86" s="135">
        <f t="shared" ref="W86:AB86" si="49">W39-W144</f>
        <v>76270</v>
      </c>
      <c r="X86" s="135">
        <f t="shared" si="49"/>
        <v>76270</v>
      </c>
      <c r="Y86" s="135">
        <f t="shared" si="49"/>
        <v>76270</v>
      </c>
      <c r="Z86" s="135">
        <f t="shared" si="49"/>
        <v>13184</v>
      </c>
      <c r="AA86" s="135">
        <f t="shared" si="49"/>
        <v>13184</v>
      </c>
      <c r="AB86" s="233">
        <f t="shared" si="49"/>
        <v>1330</v>
      </c>
    </row>
    <row r="87" spans="4:63" x14ac:dyDescent="0.2">
      <c r="D87" s="104" t="s">
        <v>13</v>
      </c>
      <c r="E87" s="56">
        <f>SUMIF(CATCH2009!$C$9:$C$219,"22-24",CATCH2009!$AO$9:$AO$219)</f>
        <v>0</v>
      </c>
      <c r="F87" s="56">
        <f>SUMIF(CATCH2009!$C$9:$C$219,"25-29+32",CATCH2009!$AO$9:$AO$219)</f>
        <v>0</v>
      </c>
      <c r="G87" s="56">
        <f>SUMIF(CATCH2009!$C$9:$C$219,"30-31",CATCH2009!$AO$9:$AO$219)</f>
        <v>0</v>
      </c>
      <c r="H87" s="56">
        <f>SUMIF(CATCH2009!$C$9:$C$219,"K",CATCH2009!$AO$9:$AO$219)</f>
        <v>0</v>
      </c>
      <c r="I87" s="56">
        <f>SUMIF(CATCH2009!$C$9:$C$219,"S",CATCH2009!$AO$9:$AO$219)</f>
        <v>0</v>
      </c>
      <c r="J87" s="56">
        <f>SUMIF(CATCH2009!$C$9:$C$219,"N",CATCH2009!$AO$9:$AO$219)</f>
        <v>145333.33333333334</v>
      </c>
      <c r="K87" s="108"/>
      <c r="L87" s="23">
        <v>37</v>
      </c>
      <c r="M87">
        <f>ABS(1-POLICY!U38)</f>
        <v>0</v>
      </c>
      <c r="N87">
        <f>IF(CATCH2009!$C45="22-24",$M87,0)</f>
        <v>0</v>
      </c>
      <c r="O87">
        <f>IF(CATCH2009!$C45="25-29,32",$M87,0)</f>
        <v>0</v>
      </c>
      <c r="P87">
        <f>IF(CATCH2009!$C45="30-31",$M87,0)</f>
        <v>0</v>
      </c>
      <c r="Q87">
        <f>IF(CATCH2009!$C45="k",$M87,0)</f>
        <v>0</v>
      </c>
      <c r="R87">
        <f>IF(CATCH2009!$C45="s",$M87,0)</f>
        <v>0</v>
      </c>
      <c r="S87">
        <f>IF(CATCH2009!$C45="n",$M87,0)</f>
        <v>0</v>
      </c>
      <c r="V87" s="104" t="s">
        <v>13</v>
      </c>
      <c r="W87" s="135">
        <f t="shared" ref="W87:AB87" si="50">W40-W145</f>
        <v>0</v>
      </c>
      <c r="X87" s="135">
        <f t="shared" si="50"/>
        <v>0</v>
      </c>
      <c r="Y87" s="135">
        <f t="shared" si="50"/>
        <v>0</v>
      </c>
      <c r="Z87" s="135">
        <f t="shared" si="50"/>
        <v>0</v>
      </c>
      <c r="AA87" s="135">
        <f t="shared" si="50"/>
        <v>0</v>
      </c>
      <c r="AB87" s="233">
        <f t="shared" si="50"/>
        <v>750</v>
      </c>
    </row>
    <row r="88" spans="4:63" x14ac:dyDescent="0.2">
      <c r="D88" s="104" t="s">
        <v>116</v>
      </c>
      <c r="E88" s="56">
        <f>SUMIF(CATCH2009!$C$9:$C$219,"22-24",CATCH2009!$AP$9:$AP$219)</f>
        <v>0</v>
      </c>
      <c r="F88" s="56">
        <f>SUMIF(CATCH2009!$C$9:$C$219,"25-29+32",CATCH2009!$AP$9:$AP$219)</f>
        <v>0</v>
      </c>
      <c r="G88" s="56">
        <f>SUMIF(CATCH2009!$C$9:$C$219,"30-31",CATCH2009!$AP$9:$AP$219)</f>
        <v>0</v>
      </c>
      <c r="H88" s="56">
        <f>SUMIF(CATCH2009!$C$9:$C$219,"K",CATCH2009!$AP$9:$AP$219)</f>
        <v>0</v>
      </c>
      <c r="I88" s="56">
        <f>SUMIF(CATCH2009!$C$9:$C$219,"S",CATCH2009!$AP$9:$AP$219)</f>
        <v>13101.190476190477</v>
      </c>
      <c r="J88" s="56">
        <f>SUMIF(CATCH2009!$C$9:$C$219,"N",CATCH2009!$AP$9:$AP$219)</f>
        <v>95058.076563958923</v>
      </c>
      <c r="K88" s="108"/>
      <c r="L88" s="23">
        <v>38</v>
      </c>
      <c r="M88">
        <f>ABS(1-POLICY!U39)</f>
        <v>0</v>
      </c>
      <c r="N88">
        <f>IF(CATCH2009!$C46="22-24",$M88,0)</f>
        <v>0</v>
      </c>
      <c r="O88">
        <f>IF(CATCH2009!$C46="25-29,32",$M88,0)</f>
        <v>0</v>
      </c>
      <c r="P88">
        <f>IF(CATCH2009!$C46="30-31",$M88,0)</f>
        <v>0</v>
      </c>
      <c r="Q88">
        <f>IF(CATCH2009!$C46="k",$M88,0)</f>
        <v>0</v>
      </c>
      <c r="R88">
        <f>IF(CATCH2009!$C46="s",$M88,0)</f>
        <v>0</v>
      </c>
      <c r="S88">
        <f>IF(CATCH2009!$C46="n",$M88,0)</f>
        <v>0</v>
      </c>
      <c r="V88" s="104" t="s">
        <v>116</v>
      </c>
      <c r="W88" s="135">
        <f t="shared" ref="W88:AB88" si="51">W41-W146</f>
        <v>0</v>
      </c>
      <c r="X88" s="135">
        <f t="shared" si="51"/>
        <v>0</v>
      </c>
      <c r="Y88" s="135">
        <f t="shared" si="51"/>
        <v>0</v>
      </c>
      <c r="Z88" s="135">
        <f t="shared" si="51"/>
        <v>0</v>
      </c>
      <c r="AA88" s="135">
        <f t="shared" si="51"/>
        <v>0</v>
      </c>
      <c r="AB88" s="233">
        <f t="shared" si="51"/>
        <v>6148</v>
      </c>
    </row>
    <row r="89" spans="4:63" x14ac:dyDescent="0.2">
      <c r="D89" s="104" t="s">
        <v>209</v>
      </c>
      <c r="E89" s="56">
        <f>SUMIF(CATCH2009!$C$9:$C$219,"22-24",CATCH2009!$AQ$9:$AQ$219)</f>
        <v>10260.686343408832</v>
      </c>
      <c r="F89" s="56">
        <f>SUMIF(CATCH2009!$C$9:$C$219,"25-29+32",CATCH2009!$AQ$9:$AQ$219)</f>
        <v>22631.198121814556</v>
      </c>
      <c r="G89" s="56">
        <f>SUMIF(CATCH2009!$C$9:$C$219,"30-31",CATCH2009!$AQ$9:$AQ$219)</f>
        <v>39.424999999999997</v>
      </c>
      <c r="H89" s="56">
        <f>SUMIF(CATCH2009!$C$9:$C$219,"K",CATCH2009!$AQ$9:$AQ$219)</f>
        <v>408.37733467421356</v>
      </c>
      <c r="I89" s="56">
        <f>SUMIF(CATCH2009!$C$9:$C$219,"S",CATCH2009!$AQ$9:$AQ$219)</f>
        <v>1880.4621648839188</v>
      </c>
      <c r="J89" s="56">
        <f>SUMIF(CATCH2009!$C$9:$C$219,"N",CATCH2009!$AQ$9:$AQ$219)</f>
        <v>2798.7335290844794</v>
      </c>
      <c r="K89" s="108"/>
      <c r="L89" s="23">
        <v>39</v>
      </c>
      <c r="M89">
        <f>ABS(1-POLICY!U40)</f>
        <v>0</v>
      </c>
      <c r="N89">
        <f>IF(CATCH2009!$C47="22-24",$M89,0)</f>
        <v>0</v>
      </c>
      <c r="O89">
        <f>IF(CATCH2009!$C47="25-29,32",$M89,0)</f>
        <v>0</v>
      </c>
      <c r="P89">
        <f>IF(CATCH2009!$C47="30-31",$M89,0)</f>
        <v>0</v>
      </c>
      <c r="Q89">
        <f>IF(CATCH2009!$C47="k",$M89,0)</f>
        <v>0</v>
      </c>
      <c r="R89">
        <f>IF(CATCH2009!$C47="s",$M89,0)</f>
        <v>0</v>
      </c>
      <c r="S89">
        <f>IF(CATCH2009!$C47="n",$M89,0)</f>
        <v>0</v>
      </c>
      <c r="V89" s="104" t="s">
        <v>209</v>
      </c>
      <c r="W89" s="135">
        <f t="shared" ref="W89:AB89" si="52">W42-W147</f>
        <v>2541</v>
      </c>
      <c r="X89" s="135">
        <f t="shared" si="52"/>
        <v>10375</v>
      </c>
      <c r="Y89" s="135">
        <f t="shared" si="52"/>
        <v>10375</v>
      </c>
      <c r="Z89" s="135">
        <f t="shared" si="52"/>
        <v>187</v>
      </c>
      <c r="AA89" s="135">
        <f t="shared" si="52"/>
        <v>576</v>
      </c>
      <c r="AB89" s="233">
        <f t="shared" si="52"/>
        <v>415</v>
      </c>
    </row>
    <row r="90" spans="4:63" x14ac:dyDescent="0.2">
      <c r="D90" s="104" t="s">
        <v>117</v>
      </c>
      <c r="E90" s="56">
        <f>SUMIF(CATCH2009!$C$9:$C$219,"22-24",CATCH2009!$AR$9:$AR$219)</f>
        <v>0</v>
      </c>
      <c r="F90" s="56">
        <f>SUMIF(CATCH2009!$C$9:$C$219,"25-29+32",CATCH2009!$AR$9:$AR$219)</f>
        <v>0</v>
      </c>
      <c r="G90" s="56">
        <f>SUMIF(CATCH2009!$C$9:$C$219,"30-31",CATCH2009!$AR$9:$AR$219)</f>
        <v>0</v>
      </c>
      <c r="H90" s="56">
        <f>SUMIF(CATCH2009!$C$9:$C$219,"K",CATCH2009!$AR$9:$AR$219)</f>
        <v>189.18262132460089</v>
      </c>
      <c r="I90" s="56">
        <f>SUMIF(CATCH2009!$C$9:$C$219,"S",CATCH2009!$AR$9:$AR$219)</f>
        <v>2.1575757575757577</v>
      </c>
      <c r="J90" s="56">
        <f>SUMIF(CATCH2009!$C$9:$C$219,"N",CATCH2009!$AR$9:$AR$219)</f>
        <v>0</v>
      </c>
      <c r="K90" s="108"/>
      <c r="L90" s="23">
        <v>40</v>
      </c>
      <c r="M90">
        <f>ABS(1-POLICY!U41)</f>
        <v>0</v>
      </c>
      <c r="N90">
        <f>IF(CATCH2009!$C48="22-24",$M90,0)</f>
        <v>0</v>
      </c>
      <c r="O90">
        <f>IF(CATCH2009!$C48="25-29,32",$M90,0)</f>
        <v>0</v>
      </c>
      <c r="P90">
        <f>IF(CATCH2009!$C48="30-31",$M90,0)</f>
        <v>0</v>
      </c>
      <c r="Q90">
        <f>IF(CATCH2009!$C48="k",$M90,0)</f>
        <v>0</v>
      </c>
      <c r="R90">
        <f>IF(CATCH2009!$C48="s",$M90,0)</f>
        <v>0</v>
      </c>
      <c r="S90">
        <f>IF(CATCH2009!$C48="n",$M90,0)</f>
        <v>0</v>
      </c>
      <c r="V90" s="104" t="s">
        <v>117</v>
      </c>
      <c r="W90" s="135">
        <f t="shared" ref="W90:AB91" si="53">W43-W148</f>
        <v>0</v>
      </c>
      <c r="X90" s="135">
        <f t="shared" si="53"/>
        <v>0</v>
      </c>
      <c r="Y90" s="135">
        <f t="shared" si="53"/>
        <v>0</v>
      </c>
      <c r="Z90" s="135">
        <f t="shared" si="53"/>
        <v>25</v>
      </c>
      <c r="AA90" s="135">
        <f t="shared" si="53"/>
        <v>25</v>
      </c>
      <c r="AB90" s="136">
        <f t="shared" si="53"/>
        <v>0</v>
      </c>
      <c r="AC90" s="55"/>
    </row>
    <row r="91" spans="4:63" ht="13.5" thickBot="1" x14ac:dyDescent="0.25">
      <c r="D91" s="174" t="s">
        <v>210</v>
      </c>
      <c r="E91" s="56">
        <f>SUMIF(CATCH2009!$C$9:$C$219,"22-24",CATCH2009!$AS$9:$AS$219)</f>
        <v>288.80388531625465</v>
      </c>
      <c r="F91" s="56">
        <f>SUMIF(CATCH2009!$C$9:$C$219,"25-29+32",CATCH2009!$AS$9:$AS$219)</f>
        <v>0</v>
      </c>
      <c r="G91" s="56">
        <f>SUMIF(CATCH2009!$C$9:$C$219,"30-31",CATCH2009!$AS$9:$AS$219)</f>
        <v>0</v>
      </c>
      <c r="H91" s="56">
        <f>SUMIF(CATCH2009!$C$9:$C$219,"K",CATCH2009!$AS$9:$AS$219)</f>
        <v>78.861143892973359</v>
      </c>
      <c r="I91" s="56">
        <f>SUMIF(CATCH2009!$C$9:$C$219,"S",CATCH2009!$AS$9:$AS$219)</f>
        <v>78.722099179601784</v>
      </c>
      <c r="J91" s="56">
        <f>SUMIF(CATCH2009!$C$9:$C$219,"N",CATCH2009!$AS$9:$AS$219)</f>
        <v>10.043316673074459</v>
      </c>
      <c r="L91" s="23">
        <v>41</v>
      </c>
      <c r="M91">
        <f>ABS(1-POLICY!U42)</f>
        <v>0</v>
      </c>
      <c r="N91">
        <f>IF(CATCH2009!$C49="22-24",$M91,0)</f>
        <v>0</v>
      </c>
      <c r="O91">
        <f>IF(CATCH2009!$C49="25-29,32",$M91,0)</f>
        <v>0</v>
      </c>
      <c r="P91">
        <f>IF(CATCH2009!$C49="30-31",$M91,0)</f>
        <v>0</v>
      </c>
      <c r="Q91">
        <f>IF(CATCH2009!$C49="k",$M91,0)</f>
        <v>0</v>
      </c>
      <c r="R91">
        <f>IF(CATCH2009!$C49="s",$M91,0)</f>
        <v>0</v>
      </c>
      <c r="S91">
        <f>IF(CATCH2009!$C49="n",$M91,0)</f>
        <v>0</v>
      </c>
      <c r="V91" s="174" t="s">
        <v>210</v>
      </c>
      <c r="W91" s="234">
        <f t="shared" si="53"/>
        <v>100000</v>
      </c>
      <c r="X91" s="234">
        <f t="shared" si="53"/>
        <v>0</v>
      </c>
      <c r="Y91" s="234">
        <f t="shared" si="53"/>
        <v>0</v>
      </c>
      <c r="Z91" s="234">
        <f t="shared" si="53"/>
        <v>25</v>
      </c>
      <c r="AA91" s="234">
        <f t="shared" si="53"/>
        <v>25</v>
      </c>
      <c r="AB91" s="235">
        <f t="shared" si="53"/>
        <v>2</v>
      </c>
      <c r="AC91" s="130"/>
    </row>
    <row r="92" spans="4:63" x14ac:dyDescent="0.2">
      <c r="L92" s="23">
        <v>42</v>
      </c>
      <c r="M92">
        <f>ABS(1-POLICY!U43)</f>
        <v>0</v>
      </c>
      <c r="N92">
        <f>IF(CATCH2009!$C50="22-24",$M92,0)</f>
        <v>0</v>
      </c>
      <c r="O92">
        <f>IF(CATCH2009!$C50="25-29,32",$M92,0)</f>
        <v>0</v>
      </c>
      <c r="P92">
        <f>IF(CATCH2009!$C50="30-31",$M92,0)</f>
        <v>0</v>
      </c>
      <c r="Q92">
        <f>IF(CATCH2009!$C50="k",$M92,0)</f>
        <v>0</v>
      </c>
      <c r="R92">
        <f>IF(CATCH2009!$C50="s",$M92,0)</f>
        <v>0</v>
      </c>
      <c r="S92">
        <f>IF(CATCH2009!$C50="n",$M92,0)</f>
        <v>0</v>
      </c>
    </row>
    <row r="93" spans="4:63" x14ac:dyDescent="0.2">
      <c r="L93" s="23">
        <v>43</v>
      </c>
      <c r="M93">
        <f>ABS(1-POLICY!U44)</f>
        <v>0</v>
      </c>
      <c r="N93">
        <f>IF(CATCH2009!$C51="22-24",$M93,0)</f>
        <v>0</v>
      </c>
      <c r="O93">
        <f>IF(CATCH2009!$C51="25-29,32",$M93,0)</f>
        <v>0</v>
      </c>
      <c r="P93">
        <f>IF(CATCH2009!$C51="30-31",$M93,0)</f>
        <v>0</v>
      </c>
      <c r="Q93">
        <f>IF(CATCH2009!$C51="k",$M93,0)</f>
        <v>0</v>
      </c>
      <c r="R93">
        <f>IF(CATCH2009!$C51="s",$M93,0)</f>
        <v>0</v>
      </c>
      <c r="S93">
        <f>IF(CATCH2009!$C51="n",$M93,0)</f>
        <v>0</v>
      </c>
      <c r="V93" t="s">
        <v>330</v>
      </c>
    </row>
    <row r="94" spans="4:63" x14ac:dyDescent="0.2">
      <c r="L94" s="23">
        <v>44</v>
      </c>
      <c r="M94">
        <f>ABS(1-POLICY!U45)</f>
        <v>0</v>
      </c>
      <c r="N94">
        <f>IF(CATCH2009!$C52="22-24",$M94,0)</f>
        <v>0</v>
      </c>
      <c r="O94">
        <f>IF(CATCH2009!$C52="25-29,32",$M94,0)</f>
        <v>0</v>
      </c>
      <c r="P94">
        <f>IF(CATCH2009!$C52="30-31",$M94,0)</f>
        <v>0</v>
      </c>
      <c r="Q94">
        <f>IF(CATCH2009!$C52="k",$M94,0)</f>
        <v>0</v>
      </c>
      <c r="R94">
        <f>IF(CATCH2009!$C52="s",$M94,0)</f>
        <v>0</v>
      </c>
      <c r="S94">
        <f>IF(CATCH2009!$C52="n",$M94,0)</f>
        <v>0</v>
      </c>
      <c r="W94" s="104" t="s">
        <v>1</v>
      </c>
      <c r="X94" s="190" t="s">
        <v>255</v>
      </c>
      <c r="Y94" s="104" t="s">
        <v>2</v>
      </c>
      <c r="Z94" s="190" t="s">
        <v>256</v>
      </c>
      <c r="AA94" s="104" t="s">
        <v>195</v>
      </c>
      <c r="AB94" s="104" t="s">
        <v>114</v>
      </c>
      <c r="AC94" s="190" t="s">
        <v>258</v>
      </c>
      <c r="AD94" s="190" t="s">
        <v>257</v>
      </c>
      <c r="AE94" s="190" t="s">
        <v>259</v>
      </c>
      <c r="AF94" s="190" t="s">
        <v>260</v>
      </c>
      <c r="AG94" s="104" t="s">
        <v>3</v>
      </c>
      <c r="AH94" s="190" t="s">
        <v>522</v>
      </c>
      <c r="AI94" s="190" t="s">
        <v>523</v>
      </c>
      <c r="AJ94" s="190" t="s">
        <v>524</v>
      </c>
      <c r="AK94" s="104" t="s">
        <v>4</v>
      </c>
      <c r="AL94" s="104" t="s">
        <v>200</v>
      </c>
      <c r="AM94" s="104" t="s">
        <v>5</v>
      </c>
      <c r="AN94" s="104" t="s">
        <v>6</v>
      </c>
      <c r="AO94" s="190" t="s">
        <v>261</v>
      </c>
      <c r="AP94" s="104" t="s">
        <v>7</v>
      </c>
      <c r="AQ94" s="104" t="s">
        <v>8</v>
      </c>
      <c r="AR94" s="104" t="s">
        <v>9</v>
      </c>
      <c r="AS94" s="190" t="s">
        <v>262</v>
      </c>
      <c r="AT94" s="104" t="s">
        <v>10</v>
      </c>
      <c r="AU94" s="104" t="s">
        <v>11</v>
      </c>
      <c r="AV94" s="190" t="s">
        <v>266</v>
      </c>
      <c r="AW94" s="190" t="s">
        <v>263</v>
      </c>
      <c r="AX94" s="190" t="s">
        <v>264</v>
      </c>
      <c r="AY94" s="190" t="s">
        <v>265</v>
      </c>
      <c r="AZ94" s="104" t="s">
        <v>115</v>
      </c>
      <c r="BA94" s="190" t="s">
        <v>267</v>
      </c>
      <c r="BB94" s="104" t="s">
        <v>12</v>
      </c>
      <c r="BC94" s="190" t="s">
        <v>525</v>
      </c>
      <c r="BD94" s="190" t="s">
        <v>268</v>
      </c>
      <c r="BE94" s="190" t="s">
        <v>526</v>
      </c>
      <c r="BF94" s="190" t="s">
        <v>527</v>
      </c>
      <c r="BG94" s="104" t="s">
        <v>13</v>
      </c>
      <c r="BH94" s="104" t="s">
        <v>116</v>
      </c>
      <c r="BI94" s="104" t="s">
        <v>209</v>
      </c>
      <c r="BJ94" s="104" t="s">
        <v>117</v>
      </c>
      <c r="BK94" s="174" t="s">
        <v>210</v>
      </c>
    </row>
    <row r="95" spans="4:63" x14ac:dyDescent="0.2">
      <c r="L95" s="23">
        <v>45</v>
      </c>
      <c r="M95">
        <f>ABS(1-POLICY!U46)</f>
        <v>0</v>
      </c>
      <c r="N95">
        <f>IF(CATCH2009!$C53="22-24",$M95,0)</f>
        <v>0</v>
      </c>
      <c r="O95">
        <f>IF(CATCH2009!$C53="25-29,32",$M95,0)</f>
        <v>0</v>
      </c>
      <c r="P95">
        <f>IF(CATCH2009!$C53="30-31",$M95,0)</f>
        <v>0</v>
      </c>
      <c r="Q95">
        <f>IF(CATCH2009!$C53="k",$M95,0)</f>
        <v>0</v>
      </c>
      <c r="R95">
        <f>IF(CATCH2009!$C53="s",$M95,0)</f>
        <v>0</v>
      </c>
      <c r="S95">
        <f>IF(CATCH2009!$C53="n",$M95,0)</f>
        <v>0</v>
      </c>
      <c r="V95" t="s">
        <v>191</v>
      </c>
      <c r="W95" s="14">
        <f>SUMIF($N51:$N230,1,CATCH2009!E9:E219)</f>
        <v>0</v>
      </c>
      <c r="X95" s="14">
        <f>SUMIF($N51:$N230,1,CATCH2009!F9:F219)</f>
        <v>0</v>
      </c>
      <c r="Y95" s="14">
        <f>SUMIF($N51:$N230,1,CATCH2009!G9:G219)</f>
        <v>0</v>
      </c>
      <c r="Z95" s="14">
        <f>SUMIF($N51:$N230,1,CATCH2009!H9:H219)</f>
        <v>0</v>
      </c>
      <c r="AA95" s="14">
        <f>SUMIF($N51:$N230,1,CATCH2009!I9:I219)</f>
        <v>0</v>
      </c>
      <c r="AB95" s="14">
        <f>SUMIF($N51:$N230,1,CATCH2009!J9:J219)</f>
        <v>0</v>
      </c>
      <c r="AC95" s="14">
        <f>SUMIF($N51:$N230,1,CATCH2009!K9:K219)</f>
        <v>0</v>
      </c>
      <c r="AD95" s="14">
        <f>SUMIF($N51:$N230,1,CATCH2009!L9:L219)</f>
        <v>0</v>
      </c>
      <c r="AE95" s="14">
        <f>SUMIF($N51:$N230,1,CATCH2009!M9:M219)</f>
        <v>0</v>
      </c>
      <c r="AF95" s="14">
        <f>SUMIF($N51:$N230,1,CATCH2009!N9:N219)</f>
        <v>0</v>
      </c>
      <c r="AG95" s="14">
        <f>SUMIF($N51:$N230,1,CATCH2009!O9:O219)</f>
        <v>0</v>
      </c>
      <c r="AH95" s="14">
        <f>SUMIF($N51:$N230,1,CATCH2009!P9:P219)</f>
        <v>0</v>
      </c>
      <c r="AI95" s="14">
        <f>SUMIF($N51:$N230,1,CATCH2009!Q9:Q219)</f>
        <v>0</v>
      </c>
      <c r="AJ95" s="14">
        <f>SUMIF($N51:$N230,1,CATCH2009!R9:R219)</f>
        <v>0</v>
      </c>
      <c r="AK95" s="14">
        <f>SUMIF($N51:$N230,1,CATCH2009!S9:S219)</f>
        <v>0</v>
      </c>
      <c r="AL95" s="14">
        <f>SUMIF($N51:$N230,1,CATCH2009!T9:T219)</f>
        <v>0</v>
      </c>
      <c r="AM95" s="14">
        <f>SUMIF($N51:$N230,1,CATCH2009!U9:U219)</f>
        <v>0</v>
      </c>
      <c r="AN95" s="14">
        <f>SUMIF($N51:$N230,1,CATCH2009!V9:V219)</f>
        <v>0</v>
      </c>
      <c r="AO95" s="14">
        <f>SUMIF($N51:$N230,1,CATCH2009!W9:W219)</f>
        <v>0</v>
      </c>
      <c r="AP95" s="14">
        <f>SUMIF($N51:$N230,1,CATCH2009!X9:X219)</f>
        <v>0</v>
      </c>
      <c r="AQ95" s="14">
        <f>SUMIF($N51:$N230,1,CATCH2009!Y9:Y219)</f>
        <v>0</v>
      </c>
      <c r="AR95" s="14">
        <f>SUMIF($N51:$N230,1,CATCH2009!Z9:Z219)</f>
        <v>0</v>
      </c>
      <c r="AS95" s="14">
        <f>SUMIF($N51:$N230,1,CATCH2009!AA9:AA219)</f>
        <v>0</v>
      </c>
      <c r="AT95" s="14">
        <f>SUMIF($N51:$N230,1,CATCH2009!AB9:AB219)</f>
        <v>0</v>
      </c>
      <c r="AU95" s="14">
        <f>SUMIF($N51:$N230,1,CATCH2009!AC9:AC219)</f>
        <v>0</v>
      </c>
      <c r="AV95" s="14">
        <f>SUMIF($N51:$N230,1,CATCH2009!AD9:AD219)</f>
        <v>0</v>
      </c>
      <c r="AW95" s="14">
        <f>SUMIF($N51:$N230,1,CATCH2009!AE9:AE219)</f>
        <v>0</v>
      </c>
      <c r="AX95" s="14">
        <f>SUMIF($N51:$N230,1,CATCH2009!AF9:AF219)</f>
        <v>0</v>
      </c>
      <c r="AY95" s="14">
        <f>SUMIF($N51:$N230,1,CATCH2009!AG9:AG219)</f>
        <v>0</v>
      </c>
      <c r="AZ95" s="14">
        <f>SUMIF($N51:$N230,1,CATCH2009!AH9:AH219)</f>
        <v>0</v>
      </c>
      <c r="BA95" s="14">
        <f>SUMIF($N51:$N230,1,CATCH2009!AI9:AI219)</f>
        <v>0</v>
      </c>
      <c r="BB95" s="14">
        <f>SUMIF($N51:$N230,1,CATCH2009!AJ9:AJ219)</f>
        <v>0</v>
      </c>
      <c r="BC95" s="14">
        <f>SUMIF($N51:$N230,1,CATCH2009!AK9:AK219)</f>
        <v>0</v>
      </c>
      <c r="BD95" s="14">
        <f>SUMIF($N51:$N230,1,CATCH2009!AL9:AL219)</f>
        <v>0</v>
      </c>
      <c r="BE95" s="14">
        <f>SUMIF($N51:$N230,1,CATCH2009!AM9:AM219)</f>
        <v>0</v>
      </c>
      <c r="BF95" s="14">
        <f>SUMIF($N51:$N230,1,CATCH2009!AN9:AN219)</f>
        <v>0</v>
      </c>
      <c r="BG95" s="14">
        <f>SUMIF($N51:$N230,1,CATCH2009!AO9:AO219)</f>
        <v>0</v>
      </c>
      <c r="BH95" s="14">
        <f>SUMIF($N51:$N230,1,CATCH2009!AP9:AP219)</f>
        <v>0</v>
      </c>
      <c r="BI95" s="14">
        <f>SUMIF($N51:$N230,1,CATCH2009!AQ9:AQ219)</f>
        <v>0</v>
      </c>
      <c r="BJ95" s="14">
        <f>SUMIF($N51:$N230,1,CATCH2009!AR9:AR219)</f>
        <v>0</v>
      </c>
      <c r="BK95" s="14">
        <f>SUMIF($N51:$N230,1,CATCH2009!AS9:AS219)</f>
        <v>0</v>
      </c>
    </row>
    <row r="96" spans="4:63" x14ac:dyDescent="0.2">
      <c r="L96" s="23">
        <v>46</v>
      </c>
      <c r="M96">
        <f>ABS(1-POLICY!U47)</f>
        <v>0</v>
      </c>
      <c r="N96">
        <f>IF(CATCH2009!$C54="22-24",$M96,0)</f>
        <v>0</v>
      </c>
      <c r="O96">
        <f>IF(CATCH2009!$C54="25-29,32",$M96,0)</f>
        <v>0</v>
      </c>
      <c r="P96">
        <f>IF(CATCH2009!$C54="30-31",$M96,0)</f>
        <v>0</v>
      </c>
      <c r="Q96">
        <f>IF(CATCH2009!$C54="k",$M96,0)</f>
        <v>0</v>
      </c>
      <c r="R96">
        <f>IF(CATCH2009!$C54="s",$M96,0)</f>
        <v>0</v>
      </c>
      <c r="S96">
        <f>IF(CATCH2009!$C54="n",$M96,0)</f>
        <v>0</v>
      </c>
      <c r="V96" t="s">
        <v>187</v>
      </c>
      <c r="W96" s="14">
        <f>SUMIF($O51:$O230,1,CATCH2009!E9:E219)</f>
        <v>0</v>
      </c>
      <c r="X96" s="14">
        <f>SUMIF($O51:$O230,1,CATCH2009!F9:F219)</f>
        <v>0</v>
      </c>
      <c r="Y96" s="14">
        <f>SUMIF($O51:$O230,1,CATCH2009!G9:G219)</f>
        <v>0</v>
      </c>
      <c r="Z96" s="14">
        <f>SUMIF($O51:$O230,1,CATCH2009!H9:H219)</f>
        <v>0</v>
      </c>
      <c r="AA96" s="14">
        <f>SUMIF($O51:$O230,1,CATCH2009!I9:I219)</f>
        <v>0</v>
      </c>
      <c r="AB96" s="14">
        <f>SUMIF($O51:$O230,1,CATCH2009!J9:J219)</f>
        <v>0</v>
      </c>
      <c r="AC96" s="14">
        <f>SUMIF($O51:$O230,1,CATCH2009!K9:K219)</f>
        <v>0</v>
      </c>
      <c r="AD96" s="14">
        <f>SUMIF($O51:$O230,1,CATCH2009!L9:L219)</f>
        <v>0</v>
      </c>
      <c r="AE96" s="14">
        <f>SUMIF($O51:$O230,1,CATCH2009!M9:M219)</f>
        <v>0</v>
      </c>
      <c r="AF96" s="14">
        <f>SUMIF($O51:$O230,1,CATCH2009!N9:N219)</f>
        <v>0</v>
      </c>
      <c r="AG96" s="14">
        <f>SUMIF($O51:$O230,1,CATCH2009!O9:O219)</f>
        <v>0</v>
      </c>
      <c r="AH96" s="14">
        <f>SUMIF($O51:$O230,1,CATCH2009!P9:P219)</f>
        <v>0</v>
      </c>
      <c r="AI96" s="14">
        <f>SUMIF($O51:$O230,1,CATCH2009!Q9:Q219)</f>
        <v>0</v>
      </c>
      <c r="AJ96" s="14">
        <f>SUMIF($O51:$O230,1,CATCH2009!R9:R219)</f>
        <v>0</v>
      </c>
      <c r="AK96" s="14">
        <f>SUMIF($O51:$O230,1,CATCH2009!S9:S219)</f>
        <v>0</v>
      </c>
      <c r="AL96" s="14">
        <f>SUMIF($O51:$O230,1,CATCH2009!T9:T219)</f>
        <v>0</v>
      </c>
      <c r="AM96" s="14">
        <f>SUMIF($O51:$O230,1,CATCH2009!U9:U219)</f>
        <v>0</v>
      </c>
      <c r="AN96" s="14">
        <f>SUMIF($O51:$O230,1,CATCH2009!V9:V219)</f>
        <v>0</v>
      </c>
      <c r="AO96" s="14">
        <f>SUMIF($O51:$O230,1,CATCH2009!W9:W219)</f>
        <v>0</v>
      </c>
      <c r="AP96" s="14">
        <f>SUMIF($O51:$O230,1,CATCH2009!X9:X219)</f>
        <v>0</v>
      </c>
      <c r="AQ96" s="14">
        <f>SUMIF($O51:$O230,1,CATCH2009!Y9:Y219)</f>
        <v>0</v>
      </c>
      <c r="AR96" s="14">
        <f>SUMIF($O51:$O230,1,CATCH2009!Z9:Z219)</f>
        <v>0</v>
      </c>
      <c r="AS96" s="14">
        <f>SUMIF($O51:$O230,1,CATCH2009!AA9:AA219)</f>
        <v>0</v>
      </c>
      <c r="AT96" s="14">
        <f>SUMIF($O51:$O230,1,CATCH2009!AB9:AB219)</f>
        <v>0</v>
      </c>
      <c r="AU96" s="14">
        <f>SUMIF($O51:$O230,1,CATCH2009!AC9:AC219)</f>
        <v>0</v>
      </c>
      <c r="AV96" s="14">
        <f>SUMIF($O51:$O230,1,CATCH2009!AD9:AD219)</f>
        <v>0</v>
      </c>
      <c r="AW96" s="14">
        <f>SUMIF($O51:$O230,1,CATCH2009!AE9:AE219)</f>
        <v>0</v>
      </c>
      <c r="AX96" s="14">
        <f>SUMIF($O51:$O230,1,CATCH2009!AF9:AF219)</f>
        <v>0</v>
      </c>
      <c r="AY96" s="14">
        <f>SUMIF($O51:$O230,1,CATCH2009!AG9:AG219)</f>
        <v>0</v>
      </c>
      <c r="AZ96" s="14">
        <f>SUMIF($O51:$O230,1,CATCH2009!AH9:AH219)</f>
        <v>0</v>
      </c>
      <c r="BA96" s="14">
        <f>SUMIF($O51:$O230,1,CATCH2009!AI9:AI219)</f>
        <v>0</v>
      </c>
      <c r="BB96" s="14">
        <f>SUMIF($O51:$O230,1,CATCH2009!AJ9:AJ219)</f>
        <v>0</v>
      </c>
      <c r="BC96" s="14">
        <f>SUMIF($O51:$O230,1,CATCH2009!AK9:AK219)</f>
        <v>0</v>
      </c>
      <c r="BD96" s="14">
        <f>SUMIF($O51:$O230,1,CATCH2009!AL9:AL219)</f>
        <v>0</v>
      </c>
      <c r="BE96" s="14">
        <f>SUMIF($O51:$O230,1,CATCH2009!AM9:AM219)</f>
        <v>0</v>
      </c>
      <c r="BF96" s="14">
        <f>SUMIF($O51:$O230,1,CATCH2009!AN9:AN219)</f>
        <v>0</v>
      </c>
      <c r="BG96" s="14">
        <f>SUMIF($O51:$O230,1,CATCH2009!AO9:AO219)</f>
        <v>0</v>
      </c>
      <c r="BH96" s="14">
        <f>SUMIF($O51:$O230,1,CATCH2009!AP9:AP219)</f>
        <v>0</v>
      </c>
      <c r="BI96" s="14">
        <f>SUMIF($O51:$O230,1,CATCH2009!AQ9:AQ219)</f>
        <v>0</v>
      </c>
      <c r="BJ96" s="14">
        <f>SUMIF($O51:$O230,1,CATCH2009!AR9:AR219)</f>
        <v>0</v>
      </c>
      <c r="BK96" s="14">
        <f>SUMIF($O51:$O230,1,CATCH2009!AS9:AS219)</f>
        <v>0</v>
      </c>
    </row>
    <row r="97" spans="12:63" x14ac:dyDescent="0.2">
      <c r="L97" s="23">
        <v>47</v>
      </c>
      <c r="M97">
        <f>ABS(1-POLICY!U48)</f>
        <v>0</v>
      </c>
      <c r="N97">
        <f>IF(CATCH2009!$C55="22-24",$M97,0)</f>
        <v>0</v>
      </c>
      <c r="O97">
        <f>IF(CATCH2009!$C55="25-29,32",$M97,0)</f>
        <v>0</v>
      </c>
      <c r="P97">
        <f>IF(CATCH2009!$C55="30-31",$M97,0)</f>
        <v>0</v>
      </c>
      <c r="Q97">
        <f>IF(CATCH2009!$C55="k",$M97,0)</f>
        <v>0</v>
      </c>
      <c r="R97">
        <f>IF(CATCH2009!$C55="s",$M97,0)</f>
        <v>0</v>
      </c>
      <c r="S97">
        <f>IF(CATCH2009!$C55="n",$M97,0)</f>
        <v>0</v>
      </c>
      <c r="V97" s="56" t="s">
        <v>189</v>
      </c>
      <c r="W97" s="14">
        <f>SUMIF($P51:$P230,1,CATCH2009!E9:E219)</f>
        <v>0</v>
      </c>
      <c r="X97" s="14">
        <f>SUMIF($P51:$P230,1,CATCH2009!F9:F219)</f>
        <v>0</v>
      </c>
      <c r="Y97" s="14">
        <f>SUMIF($P51:$P230,1,CATCH2009!G9:G219)</f>
        <v>0</v>
      </c>
      <c r="Z97" s="14">
        <f>SUMIF($P51:$P230,1,CATCH2009!H9:H219)</f>
        <v>0</v>
      </c>
      <c r="AA97" s="14">
        <f>SUMIF($P51:$P230,1,CATCH2009!I9:I219)</f>
        <v>0</v>
      </c>
      <c r="AB97" s="14">
        <f>SUMIF($P51:$P230,1,CATCH2009!J9:J219)</f>
        <v>0</v>
      </c>
      <c r="AC97" s="14">
        <f>SUMIF($P51:$P230,1,CATCH2009!K9:K219)</f>
        <v>0</v>
      </c>
      <c r="AD97" s="14">
        <f>SUMIF($P51:$P230,1,CATCH2009!L9:L219)</f>
        <v>0</v>
      </c>
      <c r="AE97" s="14">
        <f>SUMIF($P51:$P230,1,CATCH2009!M9:M219)</f>
        <v>0</v>
      </c>
      <c r="AF97" s="14">
        <f>SUMIF($P51:$P230,1,CATCH2009!N9:N219)</f>
        <v>0</v>
      </c>
      <c r="AG97" s="14">
        <f>SUMIF($P51:$P230,1,CATCH2009!O9:O219)</f>
        <v>0</v>
      </c>
      <c r="AH97" s="14">
        <f>SUMIF($P51:$P230,1,CATCH2009!P9:P219)</f>
        <v>0</v>
      </c>
      <c r="AI97" s="14">
        <f>SUMIF($P51:$P230,1,CATCH2009!Q9:Q219)</f>
        <v>0</v>
      </c>
      <c r="AJ97" s="14">
        <f>SUMIF($P51:$P230,1,CATCH2009!R9:R219)</f>
        <v>0</v>
      </c>
      <c r="AK97" s="14">
        <f>SUMIF($P51:$P230,1,CATCH2009!S9:S219)</f>
        <v>0</v>
      </c>
      <c r="AL97" s="14">
        <f>SUMIF($P51:$P230,1,CATCH2009!T9:T219)</f>
        <v>0</v>
      </c>
      <c r="AM97" s="14">
        <f>SUMIF($P51:$P230,1,CATCH2009!U9:U219)</f>
        <v>0</v>
      </c>
      <c r="AN97" s="14">
        <f>SUMIF($P51:$P230,1,CATCH2009!V9:V219)</f>
        <v>0</v>
      </c>
      <c r="AO97" s="14">
        <f>SUMIF($P51:$P230,1,CATCH2009!W9:W219)</f>
        <v>0</v>
      </c>
      <c r="AP97" s="14">
        <f>SUMIF($P51:$P230,1,CATCH2009!X9:X219)</f>
        <v>0</v>
      </c>
      <c r="AQ97" s="14">
        <f>SUMIF($P51:$P230,1,CATCH2009!Y9:Y219)</f>
        <v>0</v>
      </c>
      <c r="AR97" s="14">
        <f>SUMIF($P51:$P230,1,CATCH2009!Z9:Z219)</f>
        <v>0</v>
      </c>
      <c r="AS97" s="14">
        <f>SUMIF($P51:$P230,1,CATCH2009!AA9:AA219)</f>
        <v>0</v>
      </c>
      <c r="AT97" s="14">
        <f>SUMIF($P51:$P230,1,CATCH2009!AB9:AB219)</f>
        <v>0</v>
      </c>
      <c r="AU97" s="14">
        <f>SUMIF($P51:$P230,1,CATCH2009!AC9:AC219)</f>
        <v>0</v>
      </c>
      <c r="AV97" s="14">
        <f>SUMIF($P51:$P230,1,CATCH2009!AD9:AD219)</f>
        <v>0</v>
      </c>
      <c r="AW97" s="14">
        <f>SUMIF($P51:$P230,1,CATCH2009!AE9:AE219)</f>
        <v>0</v>
      </c>
      <c r="AX97" s="14">
        <f>SUMIF($P51:$P230,1,CATCH2009!AF9:AF219)</f>
        <v>0</v>
      </c>
      <c r="AY97" s="14">
        <f>SUMIF($P51:$P230,1,CATCH2009!AG9:AG219)</f>
        <v>0</v>
      </c>
      <c r="AZ97" s="14">
        <f>SUMIF($P51:$P230,1,CATCH2009!AH9:AH219)</f>
        <v>0</v>
      </c>
      <c r="BA97" s="14">
        <f>SUMIF($P51:$P230,1,CATCH2009!AI9:AI219)</f>
        <v>0</v>
      </c>
      <c r="BB97" s="14">
        <f>SUMIF($P51:$P230,1,CATCH2009!AJ9:AJ219)</f>
        <v>0</v>
      </c>
      <c r="BC97" s="14">
        <f>SUMIF($P51:$P230,1,CATCH2009!AK9:AK219)</f>
        <v>0</v>
      </c>
      <c r="BD97" s="14">
        <f>SUMIF($P51:$P230,1,CATCH2009!AL9:AL219)</f>
        <v>0</v>
      </c>
      <c r="BE97" s="14">
        <f>SUMIF($P51:$P230,1,CATCH2009!AM9:AM219)</f>
        <v>0</v>
      </c>
      <c r="BF97" s="14">
        <f>SUMIF($P51:$P230,1,CATCH2009!AN9:AN219)</f>
        <v>0</v>
      </c>
      <c r="BG97" s="14">
        <f>SUMIF($P51:$P230,1,CATCH2009!AO9:AO219)</f>
        <v>0</v>
      </c>
      <c r="BH97" s="14">
        <f>SUMIF($P51:$P230,1,CATCH2009!AP9:AP219)</f>
        <v>0</v>
      </c>
      <c r="BI97" s="14">
        <f>SUMIF($P51:$P230,1,CATCH2009!AQ9:AQ219)</f>
        <v>0</v>
      </c>
      <c r="BJ97" s="14">
        <f>SUMIF($P51:$P230,1,CATCH2009!AR9:AR219)</f>
        <v>0</v>
      </c>
      <c r="BK97" s="14">
        <f>SUMIF($P51:$P230,1,CATCH2009!AS9:AS219)</f>
        <v>0</v>
      </c>
    </row>
    <row r="98" spans="12:63" x14ac:dyDescent="0.2">
      <c r="L98" s="23">
        <v>48</v>
      </c>
      <c r="M98">
        <f>ABS(1-POLICY!U49)</f>
        <v>0</v>
      </c>
      <c r="N98">
        <f>IF(CATCH2009!$C56="22-24",$M98,0)</f>
        <v>0</v>
      </c>
      <c r="O98">
        <f>IF(CATCH2009!$C56="25-29,32",$M98,0)</f>
        <v>0</v>
      </c>
      <c r="P98">
        <f>IF(CATCH2009!$C56="30-31",$M98,0)</f>
        <v>0</v>
      </c>
      <c r="Q98">
        <f>IF(CATCH2009!$C56="k",$M98,0)</f>
        <v>0</v>
      </c>
      <c r="R98">
        <f>IF(CATCH2009!$C56="s",$M98,0)</f>
        <v>0</v>
      </c>
      <c r="S98">
        <f>IF(CATCH2009!$C56="n",$M98,0)</f>
        <v>0</v>
      </c>
      <c r="V98" s="56" t="s">
        <v>192</v>
      </c>
      <c r="W98" s="14">
        <f>SUMIF($Q51:$Q230,1,CATCH2009!E9:E219)</f>
        <v>0</v>
      </c>
      <c r="X98" s="14">
        <f>SUMIF($Q51:$Q230,1,CATCH2009!F9:F219)</f>
        <v>0</v>
      </c>
      <c r="Y98" s="14">
        <f>SUMIF($Q51:$Q230,1,CATCH2009!G9:G219)</f>
        <v>0</v>
      </c>
      <c r="Z98" s="14">
        <f>SUMIF($Q51:$Q230,1,CATCH2009!H9:H219)</f>
        <v>0</v>
      </c>
      <c r="AA98" s="14">
        <f>SUMIF($Q51:$Q230,1,CATCH2009!I9:I219)</f>
        <v>0</v>
      </c>
      <c r="AB98" s="14">
        <f>SUMIF($Q51:$Q230,1,CATCH2009!J9:J219)</f>
        <v>0</v>
      </c>
      <c r="AC98" s="14">
        <f>SUMIF($Q51:$Q230,1,CATCH2009!K9:K219)</f>
        <v>0</v>
      </c>
      <c r="AD98" s="14">
        <f>SUMIF($Q51:$Q230,1,CATCH2009!L9:L219)</f>
        <v>0</v>
      </c>
      <c r="AE98" s="14">
        <f>SUMIF($Q51:$Q230,1,CATCH2009!M9:M219)</f>
        <v>0</v>
      </c>
      <c r="AF98" s="14">
        <f>SUMIF($Q51:$Q230,1,CATCH2009!N9:N219)</f>
        <v>0</v>
      </c>
      <c r="AG98" s="14">
        <f>SUMIF($Q51:$Q230,1,CATCH2009!O9:O219)</f>
        <v>0</v>
      </c>
      <c r="AH98" s="14">
        <f>SUMIF($Q51:$Q230,1,CATCH2009!P9:P219)</f>
        <v>0</v>
      </c>
      <c r="AI98" s="14">
        <f>SUMIF($Q51:$Q230,1,CATCH2009!Q9:Q219)</f>
        <v>0</v>
      </c>
      <c r="AJ98" s="14">
        <f>SUMIF($Q51:$Q230,1,CATCH2009!R9:R219)</f>
        <v>0</v>
      </c>
      <c r="AK98" s="14">
        <f>SUMIF($Q51:$Q230,1,CATCH2009!S9:S219)</f>
        <v>0</v>
      </c>
      <c r="AL98" s="14">
        <f>SUMIF($Q51:$Q230,1,CATCH2009!T9:T219)</f>
        <v>0</v>
      </c>
      <c r="AM98" s="14">
        <f>SUMIF($Q51:$Q230,1,CATCH2009!U9:U219)</f>
        <v>0</v>
      </c>
      <c r="AN98" s="14">
        <f>SUMIF($Q51:$Q230,1,CATCH2009!V9:V219)</f>
        <v>0</v>
      </c>
      <c r="AO98" s="14">
        <f>SUMIF($Q51:$Q230,1,CATCH2009!W9:W219)</f>
        <v>0</v>
      </c>
      <c r="AP98" s="14">
        <f>SUMIF($Q51:$Q230,1,CATCH2009!X9:X219)</f>
        <v>0</v>
      </c>
      <c r="AQ98" s="14">
        <f>SUMIF($Q51:$Q230,1,CATCH2009!Y9:Y219)</f>
        <v>0</v>
      </c>
      <c r="AR98" s="14">
        <f>SUMIF($Q51:$Q230,1,CATCH2009!Z9:Z219)</f>
        <v>0</v>
      </c>
      <c r="AS98" s="14">
        <f>SUMIF($Q51:$Q230,1,CATCH2009!AA9:AA219)</f>
        <v>0</v>
      </c>
      <c r="AT98" s="14">
        <f>SUMIF($Q51:$Q230,1,CATCH2009!AB9:AB219)</f>
        <v>0</v>
      </c>
      <c r="AU98" s="14">
        <f>SUMIF($Q51:$Q230,1,CATCH2009!AC9:AC219)</f>
        <v>0</v>
      </c>
      <c r="AV98" s="14">
        <f>SUMIF($Q51:$Q230,1,CATCH2009!AD9:AD219)</f>
        <v>0</v>
      </c>
      <c r="AW98" s="14">
        <f>SUMIF($Q51:$Q230,1,CATCH2009!AE9:AE219)</f>
        <v>0</v>
      </c>
      <c r="AX98" s="14">
        <f>SUMIF($Q51:$Q230,1,CATCH2009!AF9:AF219)</f>
        <v>0</v>
      </c>
      <c r="AY98" s="14">
        <f>SUMIF($Q51:$Q230,1,CATCH2009!AG9:AG219)</f>
        <v>0</v>
      </c>
      <c r="AZ98" s="14">
        <f>SUMIF($Q51:$Q230,1,CATCH2009!AH9:AH219)</f>
        <v>0</v>
      </c>
      <c r="BA98" s="14">
        <f>SUMIF($Q51:$Q230,1,CATCH2009!AI9:AI219)</f>
        <v>0</v>
      </c>
      <c r="BB98" s="14">
        <f>SUMIF($Q51:$Q230,1,CATCH2009!AJ9:AJ219)</f>
        <v>0</v>
      </c>
      <c r="BC98" s="14">
        <f>SUMIF($Q51:$Q230,1,CATCH2009!AK9:AK219)</f>
        <v>0</v>
      </c>
      <c r="BD98" s="14">
        <f>SUMIF($Q51:$Q230,1,CATCH2009!AL9:AL219)</f>
        <v>0</v>
      </c>
      <c r="BE98" s="14">
        <f>SUMIF($Q51:$Q230,1,CATCH2009!AM9:AM219)</f>
        <v>0</v>
      </c>
      <c r="BF98" s="14">
        <f>SUMIF($Q51:$Q230,1,CATCH2009!AN9:AN219)</f>
        <v>0</v>
      </c>
      <c r="BG98" s="14">
        <f>SUMIF($Q51:$Q230,1,CATCH2009!AO9:AO219)</f>
        <v>0</v>
      </c>
      <c r="BH98" s="14">
        <f>SUMIF($Q51:$Q230,1,CATCH2009!AP9:AP219)</f>
        <v>0</v>
      </c>
      <c r="BI98" s="14">
        <f>SUMIF($Q51:$Q230,1,CATCH2009!AQ9:AQ219)</f>
        <v>0</v>
      </c>
      <c r="BJ98" s="14">
        <f>SUMIF($Q51:$Q230,1,CATCH2009!AR9:AR219)</f>
        <v>0</v>
      </c>
      <c r="BK98" s="14">
        <f>SUMIF($Q51:$Q230,1,CATCH2009!AS9:AS219)</f>
        <v>0</v>
      </c>
    </row>
    <row r="99" spans="12:63" x14ac:dyDescent="0.2">
      <c r="L99" s="23">
        <v>49</v>
      </c>
      <c r="M99">
        <f>ABS(1-POLICY!U50)</f>
        <v>0</v>
      </c>
      <c r="N99">
        <f>IF(CATCH2009!$C57="22-24",$M99,0)</f>
        <v>0</v>
      </c>
      <c r="O99">
        <f>IF(CATCH2009!$C57="25-29,32",$M99,0)</f>
        <v>0</v>
      </c>
      <c r="P99">
        <f>IF(CATCH2009!$C57="30-31",$M99,0)</f>
        <v>0</v>
      </c>
      <c r="Q99">
        <f>IF(CATCH2009!$C57="k",$M99,0)</f>
        <v>0</v>
      </c>
      <c r="R99">
        <f>IF(CATCH2009!$C57="s",$M99,0)</f>
        <v>0</v>
      </c>
      <c r="S99">
        <f>IF(CATCH2009!$C57="n",$M99,0)</f>
        <v>0</v>
      </c>
      <c r="V99" s="56" t="s">
        <v>188</v>
      </c>
      <c r="W99" s="14">
        <f>SUMIF($R51:$R230,1,CATCH2009!E9:E219)</f>
        <v>0</v>
      </c>
      <c r="X99" s="14">
        <f>SUMIF($R51:$R230,1,CATCH2009!F9:F219)</f>
        <v>0</v>
      </c>
      <c r="Y99" s="14">
        <f>SUMIF($R51:$R230,1,CATCH2009!G9:G219)</f>
        <v>0</v>
      </c>
      <c r="Z99" s="14">
        <f>SUMIF($R51:$R230,1,CATCH2009!H9:H219)</f>
        <v>0</v>
      </c>
      <c r="AA99" s="14">
        <f>SUMIF($R51:$R230,1,CATCH2009!I9:I219)</f>
        <v>0</v>
      </c>
      <c r="AB99" s="14">
        <f>SUMIF($R51:$R230,1,CATCH2009!J9:J219)</f>
        <v>0</v>
      </c>
      <c r="AC99" s="14">
        <f>SUMIF($R51:$R230,1,CATCH2009!K9:K219)</f>
        <v>0</v>
      </c>
      <c r="AD99" s="14">
        <f>SUMIF($R51:$R230,1,CATCH2009!L9:L219)</f>
        <v>0</v>
      </c>
      <c r="AE99" s="14">
        <f>SUMIF($R51:$R230,1,CATCH2009!M9:M219)</f>
        <v>0</v>
      </c>
      <c r="AF99" s="14">
        <f>SUMIF($R51:$R230,1,CATCH2009!N9:N219)</f>
        <v>0</v>
      </c>
      <c r="AG99" s="14">
        <f>SUMIF($R51:$R230,1,CATCH2009!O9:O219)</f>
        <v>0</v>
      </c>
      <c r="AH99" s="14">
        <f>SUMIF($R51:$R230,1,CATCH2009!P9:P219)</f>
        <v>0</v>
      </c>
      <c r="AI99" s="14">
        <f>SUMIF($R51:$R230,1,CATCH2009!Q9:Q219)</f>
        <v>0</v>
      </c>
      <c r="AJ99" s="14">
        <f>SUMIF($R51:$R230,1,CATCH2009!R9:R219)</f>
        <v>0</v>
      </c>
      <c r="AK99" s="14">
        <f>SUMIF($R51:$R230,1,CATCH2009!S9:S219)</f>
        <v>0</v>
      </c>
      <c r="AL99" s="14">
        <f>SUMIF($R51:$R230,1,CATCH2009!T9:T219)</f>
        <v>0</v>
      </c>
      <c r="AM99" s="14">
        <f>SUMIF($R51:$R230,1,CATCH2009!U9:U219)</f>
        <v>0</v>
      </c>
      <c r="AN99" s="14">
        <f>SUMIF($R51:$R230,1,CATCH2009!V9:V219)</f>
        <v>0</v>
      </c>
      <c r="AO99" s="14">
        <f>SUMIF($R51:$R230,1,CATCH2009!W9:W219)</f>
        <v>0</v>
      </c>
      <c r="AP99" s="14">
        <f>SUMIF($R51:$R230,1,CATCH2009!X9:X219)</f>
        <v>0</v>
      </c>
      <c r="AQ99" s="14">
        <f>SUMIF($R51:$R230,1,CATCH2009!Y9:Y219)</f>
        <v>0</v>
      </c>
      <c r="AR99" s="14">
        <f>SUMIF($R51:$R230,1,CATCH2009!Z9:Z219)</f>
        <v>0</v>
      </c>
      <c r="AS99" s="14">
        <f>SUMIF($R51:$R230,1,CATCH2009!AA9:AA219)</f>
        <v>0</v>
      </c>
      <c r="AT99" s="14">
        <f>SUMIF($R51:$R230,1,CATCH2009!AB9:AB219)</f>
        <v>0</v>
      </c>
      <c r="AU99" s="14">
        <f>SUMIF($R51:$R230,1,CATCH2009!AC9:AC219)</f>
        <v>0</v>
      </c>
      <c r="AV99" s="14">
        <f>SUMIF($R51:$R230,1,CATCH2009!AD9:AD219)</f>
        <v>0</v>
      </c>
      <c r="AW99" s="14">
        <f>SUMIF($R51:$R230,1,CATCH2009!AE9:AE219)</f>
        <v>0</v>
      </c>
      <c r="AX99" s="14">
        <f>SUMIF($R51:$R230,1,CATCH2009!AF9:AF219)</f>
        <v>0</v>
      </c>
      <c r="AY99" s="14">
        <f>SUMIF($R51:$R230,1,CATCH2009!AG9:AG219)</f>
        <v>0</v>
      </c>
      <c r="AZ99" s="14">
        <f>SUMIF($R51:$R230,1,CATCH2009!AH9:AH219)</f>
        <v>0</v>
      </c>
      <c r="BA99" s="14">
        <f>SUMIF($R51:$R230,1,CATCH2009!AI9:AI219)</f>
        <v>0</v>
      </c>
      <c r="BB99" s="14">
        <f>SUMIF($R51:$R230,1,CATCH2009!AJ9:AJ219)</f>
        <v>0</v>
      </c>
      <c r="BC99" s="14">
        <f>SUMIF($R51:$R230,1,CATCH2009!AK9:AK219)</f>
        <v>0</v>
      </c>
      <c r="BD99" s="14">
        <f>SUMIF($R51:$R230,1,CATCH2009!AL9:AL219)</f>
        <v>0</v>
      </c>
      <c r="BE99" s="14">
        <f>SUMIF($R51:$R230,1,CATCH2009!AM9:AM219)</f>
        <v>0</v>
      </c>
      <c r="BF99" s="14">
        <f>SUMIF($R51:$R230,1,CATCH2009!AN9:AN219)</f>
        <v>0</v>
      </c>
      <c r="BG99" s="14">
        <f>SUMIF($R51:$R230,1,CATCH2009!AO9:AO219)</f>
        <v>0</v>
      </c>
      <c r="BH99" s="14">
        <f>SUMIF($R51:$R230,1,CATCH2009!AP9:AP219)</f>
        <v>0</v>
      </c>
      <c r="BI99" s="14">
        <f>SUMIF($R51:$R230,1,CATCH2009!AQ9:AQ219)</f>
        <v>0</v>
      </c>
      <c r="BJ99" s="14">
        <f>SUMIF($R51:$R230,1,CATCH2009!AR9:AR219)</f>
        <v>0</v>
      </c>
      <c r="BK99" s="14">
        <f>SUMIF($R51:$R230,1,CATCH2009!AS9:AS219)</f>
        <v>0</v>
      </c>
    </row>
    <row r="100" spans="12:63" x14ac:dyDescent="0.2">
      <c r="L100" s="23">
        <v>50</v>
      </c>
      <c r="M100">
        <f>ABS(1-POLICY!U51)</f>
        <v>0</v>
      </c>
      <c r="N100">
        <f>IF(CATCH2009!$C58="22-24",$M100,0)</f>
        <v>0</v>
      </c>
      <c r="O100">
        <f>IF(CATCH2009!$C58="25-29,32",$M100,0)</f>
        <v>0</v>
      </c>
      <c r="P100">
        <f>IF(CATCH2009!$C58="30-31",$M100,0)</f>
        <v>0</v>
      </c>
      <c r="Q100">
        <f>IF(CATCH2009!$C58="k",$M100,0)</f>
        <v>0</v>
      </c>
      <c r="R100">
        <f>IF(CATCH2009!$C58="s",$M100,0)</f>
        <v>0</v>
      </c>
      <c r="S100">
        <f>IF(CATCH2009!$C58="n",$M100,0)</f>
        <v>0</v>
      </c>
      <c r="V100" s="56" t="s">
        <v>190</v>
      </c>
      <c r="W100" s="14">
        <f>SUMIF($S51:$S230,1,CATCH2009!E9:E219)</f>
        <v>0</v>
      </c>
      <c r="X100" s="14">
        <f>SUMIF($S51:$S230,1,CATCH2009!F9:F219)</f>
        <v>0</v>
      </c>
      <c r="Y100" s="14">
        <f>SUMIF($S51:$S230,1,CATCH2009!G9:G219)</f>
        <v>0</v>
      </c>
      <c r="Z100" s="14">
        <f>SUMIF($S51:$S230,1,CATCH2009!H9:H219)</f>
        <v>0</v>
      </c>
      <c r="AA100" s="14">
        <f>SUMIF($S51:$S230,1,CATCH2009!I9:I219)</f>
        <v>0</v>
      </c>
      <c r="AB100" s="14">
        <f>SUMIF($S51:$S230,1,CATCH2009!J9:J219)</f>
        <v>0</v>
      </c>
      <c r="AC100" s="14">
        <f>SUMIF($S51:$S230,1,CATCH2009!K9:K219)</f>
        <v>0</v>
      </c>
      <c r="AD100" s="14">
        <f>SUMIF($S51:$S230,1,CATCH2009!L9:L219)</f>
        <v>0</v>
      </c>
      <c r="AE100" s="14">
        <f>SUMIF($S51:$S230,1,CATCH2009!M9:M219)</f>
        <v>0</v>
      </c>
      <c r="AF100" s="14">
        <f>SUMIF($S51:$S230,1,CATCH2009!N9:N219)</f>
        <v>0</v>
      </c>
      <c r="AG100" s="14">
        <f>SUMIF($S51:$S230,1,CATCH2009!O9:O219)</f>
        <v>0</v>
      </c>
      <c r="AH100" s="14">
        <f>SUMIF($S51:$S230,1,CATCH2009!P9:P219)</f>
        <v>0</v>
      </c>
      <c r="AI100" s="14">
        <f>SUMIF($S51:$S230,1,CATCH2009!Q9:Q219)</f>
        <v>0</v>
      </c>
      <c r="AJ100" s="14">
        <f>SUMIF($S51:$S230,1,CATCH2009!R9:R219)</f>
        <v>0</v>
      </c>
      <c r="AK100" s="14">
        <f>SUMIF($S51:$S230,1,CATCH2009!S9:S219)</f>
        <v>0</v>
      </c>
      <c r="AL100" s="14">
        <f>SUMIF($S51:$S230,1,CATCH2009!T9:T219)</f>
        <v>0</v>
      </c>
      <c r="AM100" s="14">
        <f>SUMIF($S51:$S230,1,CATCH2009!U9:U219)</f>
        <v>0</v>
      </c>
      <c r="AN100" s="14">
        <f>SUMIF($S51:$S230,1,CATCH2009!V9:V219)</f>
        <v>0</v>
      </c>
      <c r="AO100" s="14">
        <f>SUMIF($S51:$S230,1,CATCH2009!W9:W219)</f>
        <v>0</v>
      </c>
      <c r="AP100" s="14">
        <f>SUMIF($S51:$S230,1,CATCH2009!X9:X219)</f>
        <v>0</v>
      </c>
      <c r="AQ100" s="14">
        <f>SUMIF($S51:$S230,1,CATCH2009!Y9:Y219)</f>
        <v>0</v>
      </c>
      <c r="AR100" s="14">
        <f>SUMIF($S51:$S230,1,CATCH2009!Z9:Z219)</f>
        <v>0</v>
      </c>
      <c r="AS100" s="14">
        <f>SUMIF($S51:$S230,1,CATCH2009!AA9:AA219)</f>
        <v>0</v>
      </c>
      <c r="AT100" s="14">
        <f>SUMIF($S51:$S230,1,CATCH2009!AB9:AB219)</f>
        <v>0</v>
      </c>
      <c r="AU100" s="14">
        <f>SUMIF($S51:$S230,1,CATCH2009!AC9:AC219)</f>
        <v>0</v>
      </c>
      <c r="AV100" s="14">
        <f>SUMIF($S51:$S230,1,CATCH2009!AD9:AD219)</f>
        <v>0</v>
      </c>
      <c r="AW100" s="14">
        <f>SUMIF($S51:$S230,1,CATCH2009!AE9:AE219)</f>
        <v>0</v>
      </c>
      <c r="AX100" s="14">
        <f>SUMIF($S51:$S230,1,CATCH2009!AF9:AF219)</f>
        <v>0</v>
      </c>
      <c r="AY100" s="14">
        <f>SUMIF($S51:$S230,1,CATCH2009!AG9:AG219)</f>
        <v>0</v>
      </c>
      <c r="AZ100" s="14">
        <f>SUMIF($S51:$S230,1,CATCH2009!AH9:AH219)</f>
        <v>0</v>
      </c>
      <c r="BA100" s="14">
        <f>SUMIF($S51:$S230,1,CATCH2009!AI9:AI219)</f>
        <v>0</v>
      </c>
      <c r="BB100" s="14">
        <f>SUMIF($S51:$S230,1,CATCH2009!AJ9:AJ219)</f>
        <v>0</v>
      </c>
      <c r="BC100" s="14">
        <f>SUMIF($S51:$S230,1,CATCH2009!AK9:AK219)</f>
        <v>0</v>
      </c>
      <c r="BD100" s="14">
        <f>SUMIF($S51:$S230,1,CATCH2009!AL9:AL219)</f>
        <v>0</v>
      </c>
      <c r="BE100" s="14">
        <f>SUMIF($S51:$S230,1,CATCH2009!AM9:AM219)</f>
        <v>0</v>
      </c>
      <c r="BF100" s="14">
        <f>SUMIF($S51:$S230,1,CATCH2009!AN9:AN219)</f>
        <v>0</v>
      </c>
      <c r="BG100" s="14">
        <f>SUMIF($S51:$S230,1,CATCH2009!AO9:AO219)</f>
        <v>0</v>
      </c>
      <c r="BH100" s="14">
        <f>SUMIF($S51:$S230,1,CATCH2009!AP9:AP219)</f>
        <v>0</v>
      </c>
      <c r="BI100" s="14">
        <f>SUMIF($S51:$S230,1,CATCH2009!AQ9:AQ219)</f>
        <v>0</v>
      </c>
      <c r="BJ100" s="14">
        <f>SUMIF($S51:$S230,1,CATCH2009!AR9:AR219)</f>
        <v>0</v>
      </c>
      <c r="BK100" s="14">
        <f>SUMIF($S51:$S230,1,CATCH2009!AS9:AS219)</f>
        <v>0</v>
      </c>
    </row>
    <row r="101" spans="12:63" x14ac:dyDescent="0.2">
      <c r="L101" s="23">
        <v>51</v>
      </c>
      <c r="M101">
        <f>ABS(1-POLICY!U52)</f>
        <v>0</v>
      </c>
      <c r="N101">
        <f>IF(CATCH2009!$C59="22-24",$M101,0)</f>
        <v>0</v>
      </c>
      <c r="O101">
        <f>IF(CATCH2009!$C59="25-29,32",$M101,0)</f>
        <v>0</v>
      </c>
      <c r="P101">
        <f>IF(CATCH2009!$C59="30-31",$M101,0)</f>
        <v>0</v>
      </c>
      <c r="Q101">
        <f>IF(CATCH2009!$C59="k",$M101,0)</f>
        <v>0</v>
      </c>
      <c r="R101">
        <f>IF(CATCH2009!$C59="s",$M101,0)</f>
        <v>0</v>
      </c>
      <c r="S101">
        <f>IF(CATCH2009!$C59="n",$M101,0)</f>
        <v>0</v>
      </c>
      <c r="W101" s="14"/>
      <c r="X101" s="14"/>
      <c r="Y101" s="14"/>
      <c r="Z101" s="14"/>
      <c r="AA101" s="14"/>
      <c r="AB101" s="14"/>
      <c r="AC101" s="14"/>
      <c r="AE101" s="14"/>
      <c r="AF101" s="14"/>
      <c r="AG101" s="14"/>
      <c r="AH101" s="14"/>
      <c r="AI101" s="14"/>
      <c r="AJ101" s="14"/>
      <c r="AK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</row>
    <row r="102" spans="12:63" x14ac:dyDescent="0.2">
      <c r="L102" s="23">
        <v>52</v>
      </c>
      <c r="M102">
        <f>ABS(1-POLICY!U53)</f>
        <v>0</v>
      </c>
      <c r="N102">
        <f>IF(CATCH2009!$C60="22-24",$M102,0)</f>
        <v>0</v>
      </c>
      <c r="O102">
        <f>IF(CATCH2009!$C60="25-29,32",$M102,0)</f>
        <v>0</v>
      </c>
      <c r="P102">
        <f>IF(CATCH2009!$C60="30-31",$M102,0)</f>
        <v>0</v>
      </c>
      <c r="Q102">
        <f>IF(CATCH2009!$C60="k",$M102,0)</f>
        <v>0</v>
      </c>
      <c r="R102">
        <f>IF(CATCH2009!$C60="s",$M102,0)</f>
        <v>0</v>
      </c>
      <c r="S102">
        <f>IF(CATCH2009!$C60="n",$M102,0)</f>
        <v>0</v>
      </c>
      <c r="W102" s="14"/>
      <c r="X102" s="14"/>
      <c r="Y102" s="14"/>
      <c r="Z102" s="14"/>
      <c r="AA102" s="14"/>
      <c r="AB102" s="14"/>
      <c r="AC102" s="14"/>
      <c r="AE102" s="14"/>
      <c r="AF102" s="14"/>
      <c r="AG102" s="14"/>
      <c r="AH102" s="14"/>
      <c r="AI102" s="14"/>
      <c r="AJ102" s="14"/>
      <c r="AK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</row>
    <row r="103" spans="12:63" x14ac:dyDescent="0.2">
      <c r="L103" s="23">
        <v>53</v>
      </c>
      <c r="M103">
        <f>ABS(1-POLICY!U54)</f>
        <v>0</v>
      </c>
      <c r="N103">
        <f>IF(CATCH2009!$C61="22-24",$M103,0)</f>
        <v>0</v>
      </c>
      <c r="O103">
        <f>IF(CATCH2009!$C61="25-29,32",$M103,0)</f>
        <v>0</v>
      </c>
      <c r="P103">
        <f>IF(CATCH2009!$C61="30-31",$M103,0)</f>
        <v>0</v>
      </c>
      <c r="Q103">
        <f>IF(CATCH2009!$C61="k",$M103,0)</f>
        <v>0</v>
      </c>
      <c r="R103">
        <f>IF(CATCH2009!$C61="s",$M103,0)</f>
        <v>0</v>
      </c>
      <c r="S103">
        <f>IF(CATCH2009!$C61="n",$M103,0)</f>
        <v>0</v>
      </c>
      <c r="U103" s="56" t="s">
        <v>331</v>
      </c>
      <c r="V103" s="56">
        <f>SUM(W95:BJ100)</f>
        <v>0</v>
      </c>
      <c r="W103" s="14">
        <f>SUM(W95:W100)</f>
        <v>0</v>
      </c>
      <c r="X103" s="14">
        <f t="shared" ref="X103:AD103" si="54">SUM(X95:X100)</f>
        <v>0</v>
      </c>
      <c r="Y103" s="14">
        <f t="shared" si="54"/>
        <v>0</v>
      </c>
      <c r="Z103" s="14">
        <f t="shared" si="54"/>
        <v>0</v>
      </c>
      <c r="AA103" s="14">
        <f t="shared" si="54"/>
        <v>0</v>
      </c>
      <c r="AB103" s="14">
        <f t="shared" si="54"/>
        <v>0</v>
      </c>
      <c r="AC103" s="14">
        <f t="shared" si="54"/>
        <v>0</v>
      </c>
      <c r="AD103" s="14">
        <f t="shared" si="54"/>
        <v>0</v>
      </c>
      <c r="AE103" s="14">
        <f t="shared" ref="AE103:BJ103" si="55">SUM(AE95:AE100)</f>
        <v>0</v>
      </c>
      <c r="AF103" s="14">
        <f t="shared" si="55"/>
        <v>0</v>
      </c>
      <c r="AG103" s="14">
        <f t="shared" si="55"/>
        <v>0</v>
      </c>
      <c r="AH103" s="14">
        <f t="shared" si="55"/>
        <v>0</v>
      </c>
      <c r="AI103" s="14">
        <f t="shared" si="55"/>
        <v>0</v>
      </c>
      <c r="AJ103" s="14">
        <f t="shared" si="55"/>
        <v>0</v>
      </c>
      <c r="AK103" s="14">
        <f t="shared" si="55"/>
        <v>0</v>
      </c>
      <c r="AL103" s="14">
        <f t="shared" si="55"/>
        <v>0</v>
      </c>
      <c r="AM103" s="14">
        <f t="shared" si="55"/>
        <v>0</v>
      </c>
      <c r="AN103" s="14">
        <f t="shared" si="55"/>
        <v>0</v>
      </c>
      <c r="AO103" s="14">
        <f t="shared" si="55"/>
        <v>0</v>
      </c>
      <c r="AP103" s="14">
        <f t="shared" si="55"/>
        <v>0</v>
      </c>
      <c r="AQ103" s="14">
        <f t="shared" si="55"/>
        <v>0</v>
      </c>
      <c r="AR103" s="14">
        <f t="shared" si="55"/>
        <v>0</v>
      </c>
      <c r="AS103" s="14">
        <f t="shared" si="55"/>
        <v>0</v>
      </c>
      <c r="AT103" s="14">
        <f t="shared" si="55"/>
        <v>0</v>
      </c>
      <c r="AU103" s="14">
        <f t="shared" si="55"/>
        <v>0</v>
      </c>
      <c r="AV103" s="14">
        <f t="shared" si="55"/>
        <v>0</v>
      </c>
      <c r="AW103" s="14">
        <f t="shared" si="55"/>
        <v>0</v>
      </c>
      <c r="AX103" s="14">
        <f t="shared" si="55"/>
        <v>0</v>
      </c>
      <c r="AY103" s="14">
        <f t="shared" si="55"/>
        <v>0</v>
      </c>
      <c r="AZ103" s="14">
        <f t="shared" si="55"/>
        <v>0</v>
      </c>
      <c r="BA103" s="14">
        <f t="shared" si="55"/>
        <v>0</v>
      </c>
      <c r="BB103" s="14">
        <f t="shared" si="55"/>
        <v>0</v>
      </c>
      <c r="BC103" s="14">
        <f t="shared" si="55"/>
        <v>0</v>
      </c>
      <c r="BD103" s="14">
        <f t="shared" si="55"/>
        <v>0</v>
      </c>
      <c r="BE103" s="14">
        <f t="shared" si="55"/>
        <v>0</v>
      </c>
      <c r="BF103" s="14">
        <f t="shared" si="55"/>
        <v>0</v>
      </c>
      <c r="BG103" s="14">
        <f t="shared" si="55"/>
        <v>0</v>
      </c>
      <c r="BH103" s="14">
        <f t="shared" si="55"/>
        <v>0</v>
      </c>
      <c r="BI103" s="14">
        <f t="shared" si="55"/>
        <v>0</v>
      </c>
      <c r="BJ103" s="14">
        <f t="shared" si="55"/>
        <v>0</v>
      </c>
      <c r="BK103" s="14">
        <f>SUM(BK95:BK100)</f>
        <v>0</v>
      </c>
    </row>
    <row r="104" spans="12:63" x14ac:dyDescent="0.2">
      <c r="L104" s="23">
        <v>54</v>
      </c>
      <c r="M104">
        <f>ABS(1-POLICY!U55)</f>
        <v>0</v>
      </c>
      <c r="N104">
        <f>IF(CATCH2009!$C62="22-24",$M104,0)</f>
        <v>0</v>
      </c>
      <c r="O104">
        <f>IF(CATCH2009!$C62="25-29,32",$M104,0)</f>
        <v>0</v>
      </c>
      <c r="P104">
        <f>IF(CATCH2009!$C62="30-31",$M104,0)</f>
        <v>0</v>
      </c>
      <c r="Q104">
        <f>IF(CATCH2009!$C62="k",$M104,0)</f>
        <v>0</v>
      </c>
      <c r="R104">
        <f>IF(CATCH2009!$C62="s",$M104,0)</f>
        <v>0</v>
      </c>
      <c r="S104">
        <f>IF(CATCH2009!$C62="n",$M104,0)</f>
        <v>0</v>
      </c>
      <c r="U104" t="s">
        <v>326</v>
      </c>
      <c r="W104" s="14">
        <f>W103/SUM(CATCH2009!E9:E219)</f>
        <v>0</v>
      </c>
      <c r="X104" s="14">
        <f>X103/SUM(CATCH2009!F9:F219)</f>
        <v>0</v>
      </c>
      <c r="Y104" s="14">
        <f>Y103/SUM(CATCH2009!G9:G219)</f>
        <v>0</v>
      </c>
      <c r="Z104" s="14">
        <f>Z103/SUM(CATCH2009!H9:H219)</f>
        <v>0</v>
      </c>
      <c r="AA104" s="14">
        <f>AA103/SUM(CATCH2009!I9:I219)</f>
        <v>0</v>
      </c>
      <c r="AB104" s="14">
        <f>AB103/SUM(CATCH2009!J9:J219)</f>
        <v>0</v>
      </c>
      <c r="AC104" s="14">
        <f>AC103/SUM(CATCH2009!K9:K219)</f>
        <v>0</v>
      </c>
      <c r="AD104" s="14">
        <f>AD103/SUM(CATCH2009!L9:L219)</f>
        <v>0</v>
      </c>
      <c r="AE104" s="14">
        <f>AE103/SUM(CATCH2009!M9:M219)</f>
        <v>0</v>
      </c>
      <c r="AF104" s="14">
        <f>AF103/SUM(CATCH2009!N9:N219)</f>
        <v>0</v>
      </c>
      <c r="AG104" s="14">
        <f>AG103/SUM(CATCH2009!O9:O219)</f>
        <v>0</v>
      </c>
      <c r="AH104" s="14">
        <f>AH103/SUM(CATCH2009!P9:P219)</f>
        <v>0</v>
      </c>
      <c r="AI104" s="14">
        <f>AI103/SUM(CATCH2009!Q9:Q219)</f>
        <v>0</v>
      </c>
      <c r="AJ104" s="14">
        <f>AJ103/SUM(CATCH2009!R9:R219)</f>
        <v>0</v>
      </c>
      <c r="AK104" s="14">
        <f>AK103/SUM(CATCH2009!S9:S219)</f>
        <v>0</v>
      </c>
      <c r="AL104" s="14">
        <f>AL103/SUM(CATCH2009!T9:T219)</f>
        <v>0</v>
      </c>
      <c r="AM104" s="14">
        <f>AM103/SUM(CATCH2009!U9:U219)</f>
        <v>0</v>
      </c>
      <c r="AN104" s="14">
        <f>AN103/SUM(CATCH2009!V9:V219)</f>
        <v>0</v>
      </c>
      <c r="AO104" s="14">
        <f>AO103/SUM(CATCH2009!W9:W219)</f>
        <v>0</v>
      </c>
      <c r="AP104" s="14">
        <f>AP103/SUM(CATCH2009!X9:X219)</f>
        <v>0</v>
      </c>
      <c r="AQ104" s="14">
        <f>AQ103/SUM(CATCH2009!Y9:Y219)</f>
        <v>0</v>
      </c>
      <c r="AR104" s="14">
        <f>AR103/SUM(CATCH2009!Z9:Z219)</f>
        <v>0</v>
      </c>
      <c r="AS104" s="14">
        <f>AS103/SUM(CATCH2009!AA9:AA219)</f>
        <v>0</v>
      </c>
      <c r="AT104" s="14">
        <f>AT103/SUM(CATCH2009!AB9:AB219)</f>
        <v>0</v>
      </c>
      <c r="AU104" s="14">
        <f>AU103/SUM(CATCH2009!AC9:AC219)</f>
        <v>0</v>
      </c>
      <c r="AV104" s="14">
        <f>AV103/SUM(CATCH2009!AD9:AD219)</f>
        <v>0</v>
      </c>
      <c r="AW104" s="14">
        <f>AW103/SUM(CATCH2009!AE9:AE219)</f>
        <v>0</v>
      </c>
      <c r="AX104" s="14">
        <f>AX103/SUM(CATCH2009!AF9:AF219)</f>
        <v>0</v>
      </c>
      <c r="AY104" s="14">
        <f>AY103/SUM(CATCH2009!AG9:AG219)</f>
        <v>0</v>
      </c>
      <c r="AZ104" s="14">
        <f>AZ103/SUM(CATCH2009!AH9:AH219)</f>
        <v>0</v>
      </c>
      <c r="BA104" s="14">
        <f>BA103/SUM(CATCH2009!AI9:AI219)</f>
        <v>0</v>
      </c>
      <c r="BB104" s="14">
        <f>BB103/SUM(CATCH2009!AJ9:AJ219)</f>
        <v>0</v>
      </c>
      <c r="BC104" s="14">
        <f>BC103/SUM(CATCH2009!AK9:AK219)</f>
        <v>0</v>
      </c>
      <c r="BD104" s="14">
        <f>BD103/SUM(CATCH2009!AL9:AL219)</f>
        <v>0</v>
      </c>
      <c r="BE104" s="14">
        <f>BE103/SUM(CATCH2009!AM9:AM219)</f>
        <v>0</v>
      </c>
      <c r="BF104" s="14">
        <f>BF103/SUM(CATCH2009!AN9:AN219)</f>
        <v>0</v>
      </c>
      <c r="BG104" s="14">
        <f>BG103/SUM(CATCH2009!AO9:AO219)</f>
        <v>0</v>
      </c>
      <c r="BH104" s="14">
        <f>BH103/SUM(CATCH2009!AP9:AP219)</f>
        <v>0</v>
      </c>
      <c r="BI104" s="14">
        <f>BI103/SUM(CATCH2009!AQ9:AQ219)</f>
        <v>0</v>
      </c>
      <c r="BJ104" s="14">
        <f>BJ103/SUM(CATCH2009!AR9:AR219)</f>
        <v>0</v>
      </c>
      <c r="BK104" s="14">
        <f>BK103/SUM(CATCH2009!AS9:AS219)</f>
        <v>0</v>
      </c>
    </row>
    <row r="105" spans="12:63" x14ac:dyDescent="0.2">
      <c r="L105" s="23">
        <v>55</v>
      </c>
      <c r="M105">
        <f>ABS(1-POLICY!U56)</f>
        <v>0</v>
      </c>
      <c r="N105">
        <f>IF(CATCH2009!$C63="22-24",$M105,0)</f>
        <v>0</v>
      </c>
      <c r="O105">
        <f>IF(CATCH2009!$C63="25-29,32",$M105,0)</f>
        <v>0</v>
      </c>
      <c r="P105">
        <f>IF(CATCH2009!$C63="30-31",$M105,0)</f>
        <v>0</v>
      </c>
      <c r="Q105">
        <f>IF(CATCH2009!$C63="k",$M105,0)</f>
        <v>0</v>
      </c>
      <c r="R105">
        <f>IF(CATCH2009!$C63="s",$M105,0)</f>
        <v>0</v>
      </c>
      <c r="S105">
        <f>IF(CATCH2009!$C63="n",$M105,0)</f>
        <v>0</v>
      </c>
      <c r="W105" s="14"/>
      <c r="X105" s="14"/>
      <c r="Y105" s="14"/>
      <c r="Z105" s="14"/>
      <c r="AA105" s="14"/>
      <c r="AB105" s="14"/>
      <c r="AC105" s="14"/>
      <c r="AE105" s="14"/>
      <c r="AF105" s="14"/>
      <c r="AG105" s="14"/>
      <c r="AH105" s="14"/>
      <c r="AI105" s="14"/>
      <c r="AJ105" s="14"/>
      <c r="AK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</row>
    <row r="106" spans="12:63" x14ac:dyDescent="0.2">
      <c r="L106" s="23">
        <v>56</v>
      </c>
      <c r="M106">
        <f>ABS(1-POLICY!U57)</f>
        <v>0</v>
      </c>
      <c r="N106">
        <f>IF(CATCH2009!$C64="22-24",$M106,0)</f>
        <v>0</v>
      </c>
      <c r="O106">
        <f>IF(CATCH2009!$C64="25-29,32",$M106,0)</f>
        <v>0</v>
      </c>
      <c r="P106">
        <f>IF(CATCH2009!$C64="30-31",$M106,0)</f>
        <v>0</v>
      </c>
      <c r="Q106">
        <f>IF(CATCH2009!$C64="k",$M106,0)</f>
        <v>0</v>
      </c>
      <c r="R106">
        <f>IF(CATCH2009!$C64="s",$M106,0)</f>
        <v>0</v>
      </c>
      <c r="S106">
        <f>IF(CATCH2009!$C64="n",$M106,0)</f>
        <v>0</v>
      </c>
      <c r="V106" s="42" t="s">
        <v>333</v>
      </c>
      <c r="W106" s="14"/>
      <c r="X106" s="14"/>
      <c r="Y106" s="14"/>
      <c r="Z106" s="14"/>
      <c r="AA106" s="14"/>
      <c r="AB106" s="14"/>
      <c r="AC106" s="14"/>
      <c r="AE106" s="14"/>
      <c r="AF106" s="14"/>
      <c r="AG106" s="14"/>
      <c r="AH106" s="14"/>
      <c r="AI106" s="14"/>
      <c r="AJ106" s="14"/>
      <c r="AK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</row>
    <row r="107" spans="12:63" x14ac:dyDescent="0.2">
      <c r="L107" s="23">
        <v>57</v>
      </c>
      <c r="M107">
        <f>ABS(1-POLICY!U58)</f>
        <v>0</v>
      </c>
      <c r="N107">
        <f>IF(CATCH2009!$C65="22-24",$M107,0)</f>
        <v>0</v>
      </c>
      <c r="O107">
        <f>IF(CATCH2009!$C65="25-29,32",$M107,0)</f>
        <v>0</v>
      </c>
      <c r="P107">
        <f>IF(CATCH2009!$C65="30-31",$M107,0)</f>
        <v>0</v>
      </c>
      <c r="Q107">
        <f>IF(CATCH2009!$C65="k",$M107,0)</f>
        <v>0</v>
      </c>
      <c r="R107">
        <f>IF(CATCH2009!$C65="s",$M107,0)</f>
        <v>0</v>
      </c>
      <c r="S107">
        <f>IF(CATCH2009!$C65="n",$M107,0)</f>
        <v>0</v>
      </c>
      <c r="V107" s="42" t="s">
        <v>334</v>
      </c>
      <c r="W107" s="14"/>
      <c r="X107" s="14"/>
      <c r="Y107" s="14"/>
      <c r="Z107" s="14"/>
      <c r="AA107" s="14"/>
      <c r="AB107" s="14"/>
      <c r="AC107" s="14"/>
      <c r="AD107" s="80"/>
      <c r="AE107" s="14"/>
      <c r="AF107" s="14"/>
      <c r="AG107" s="26"/>
      <c r="AH107" s="26"/>
      <c r="AI107" s="26"/>
      <c r="AJ107" s="26"/>
      <c r="AK107" s="26"/>
      <c r="AL107" s="26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</row>
    <row r="108" spans="12:63" x14ac:dyDescent="0.2">
      <c r="L108" s="23">
        <v>58</v>
      </c>
      <c r="M108">
        <f>ABS(1-POLICY!U59)</f>
        <v>0</v>
      </c>
      <c r="N108">
        <f>IF(CATCH2009!$C66="22-24",$M108,0)</f>
        <v>0</v>
      </c>
      <c r="O108">
        <f>IF(CATCH2009!$C66="25-29,32",$M108,0)</f>
        <v>0</v>
      </c>
      <c r="P108">
        <f>IF(CATCH2009!$C66="30-31",$M108,0)</f>
        <v>0</v>
      </c>
      <c r="Q108">
        <f>IF(CATCH2009!$C66="k",$M108,0)</f>
        <v>0</v>
      </c>
      <c r="R108">
        <f>IF(CATCH2009!$C66="s",$M108,0)</f>
        <v>0</v>
      </c>
      <c r="S108">
        <f>IF(CATCH2009!$C66="n",$M108,0)</f>
        <v>0</v>
      </c>
      <c r="W108" t="s">
        <v>191</v>
      </c>
      <c r="X108" t="s">
        <v>187</v>
      </c>
      <c r="Y108" s="56" t="s">
        <v>189</v>
      </c>
      <c r="Z108" s="56" t="s">
        <v>192</v>
      </c>
      <c r="AA108" s="56" t="s">
        <v>188</v>
      </c>
      <c r="AB108" s="56" t="s">
        <v>190</v>
      </c>
      <c r="AC108" s="14"/>
      <c r="AE108" s="14"/>
      <c r="AF108" s="14"/>
      <c r="AG108" s="86"/>
      <c r="AH108" s="86"/>
      <c r="AI108" s="86"/>
      <c r="AJ108" s="86"/>
      <c r="AK108" s="86"/>
      <c r="AL108" s="86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</row>
    <row r="109" spans="12:63" x14ac:dyDescent="0.2">
      <c r="L109" s="23">
        <v>59</v>
      </c>
      <c r="M109">
        <f>ABS(1-POLICY!U60)</f>
        <v>0</v>
      </c>
      <c r="N109">
        <f>IF(CATCH2009!$C67="22-24",$M109,0)</f>
        <v>0</v>
      </c>
      <c r="O109">
        <f>IF(CATCH2009!$C67="25-29,32",$M109,0)</f>
        <v>0</v>
      </c>
      <c r="P109">
        <f>IF(CATCH2009!$C67="30-31",$M109,0)</f>
        <v>0</v>
      </c>
      <c r="Q109">
        <f>IF(CATCH2009!$C67="k",$M109,0)</f>
        <v>0</v>
      </c>
      <c r="R109">
        <f>IF(CATCH2009!$C67="s",$M109,0)</f>
        <v>0</v>
      </c>
      <c r="S109">
        <f>IF(CATCH2009!$C67="n",$M109,0)</f>
        <v>0</v>
      </c>
      <c r="V109" s="104" t="s">
        <v>1</v>
      </c>
      <c r="W109" s="14">
        <f>$W95</f>
        <v>0</v>
      </c>
      <c r="X109" s="14">
        <f>$W96</f>
        <v>0</v>
      </c>
      <c r="Y109" s="14">
        <f>$W97</f>
        <v>0</v>
      </c>
      <c r="Z109" s="14">
        <f>$W98</f>
        <v>0</v>
      </c>
      <c r="AA109" s="14">
        <f>$W99</f>
        <v>0</v>
      </c>
      <c r="AB109" s="14">
        <f>$W100</f>
        <v>0</v>
      </c>
      <c r="AC109" s="14"/>
      <c r="AE109" s="14"/>
      <c r="AF109" s="14"/>
      <c r="AG109" s="135"/>
      <c r="AH109" s="135"/>
      <c r="AI109" s="135"/>
      <c r="AJ109" s="135"/>
      <c r="AK109" s="135"/>
      <c r="AL109" s="135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</row>
    <row r="110" spans="12:63" x14ac:dyDescent="0.2">
      <c r="L110" s="23">
        <v>60</v>
      </c>
      <c r="M110">
        <f>ABS(1-POLICY!U61)</f>
        <v>0</v>
      </c>
      <c r="N110">
        <f>IF(CATCH2009!$C68="22-24",$M110,0)</f>
        <v>0</v>
      </c>
      <c r="O110">
        <f>IF(CATCH2009!$C68="25-29,32",$M110,0)</f>
        <v>0</v>
      </c>
      <c r="P110">
        <f>IF(CATCH2009!$C68="30-31",$M110,0)</f>
        <v>0</v>
      </c>
      <c r="Q110">
        <f>IF(CATCH2009!$C68="k",$M110,0)</f>
        <v>0</v>
      </c>
      <c r="R110">
        <f>IF(CATCH2009!$C68="s",$M110,0)</f>
        <v>0</v>
      </c>
      <c r="S110">
        <f>IF(CATCH2009!$C68="n",$M110,0)</f>
        <v>0</v>
      </c>
      <c r="V110" s="190" t="s">
        <v>255</v>
      </c>
      <c r="W110" s="14">
        <f>$X95</f>
        <v>0</v>
      </c>
      <c r="X110" s="14">
        <f>$X96</f>
        <v>0</v>
      </c>
      <c r="Y110" s="14">
        <f>$X97</f>
        <v>0</v>
      </c>
      <c r="Z110" s="14">
        <f>$X98</f>
        <v>0</v>
      </c>
      <c r="AA110" s="14">
        <f>$X99</f>
        <v>0</v>
      </c>
      <c r="AB110" s="14">
        <f>$X100</f>
        <v>0</v>
      </c>
      <c r="AC110" s="14"/>
      <c r="AE110" s="14"/>
      <c r="AF110" s="14"/>
      <c r="AG110" s="135"/>
      <c r="AH110" s="135"/>
      <c r="AI110" s="135"/>
      <c r="AJ110" s="135"/>
      <c r="AK110" s="135"/>
      <c r="AL110" s="135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</row>
    <row r="111" spans="12:63" x14ac:dyDescent="0.2">
      <c r="L111" s="23">
        <v>61</v>
      </c>
      <c r="M111">
        <f>ABS(1-POLICY!U62)</f>
        <v>0</v>
      </c>
      <c r="N111">
        <f>IF(CATCH2009!$C69="22-24",$M111,0)</f>
        <v>0</v>
      </c>
      <c r="O111">
        <f>IF(CATCH2009!$C69="25-29,32",$M111,0)</f>
        <v>0</v>
      </c>
      <c r="P111">
        <f>IF(CATCH2009!$C69="30-31",$M111,0)</f>
        <v>0</v>
      </c>
      <c r="Q111">
        <f>IF(CATCH2009!$C69="k",$M111,0)</f>
        <v>0</v>
      </c>
      <c r="R111">
        <f>IF(CATCH2009!$C69="s",$M111,0)</f>
        <v>0</v>
      </c>
      <c r="S111">
        <f>IF(CATCH2009!$C69="n",$M111,0)</f>
        <v>0</v>
      </c>
      <c r="V111" s="104" t="s">
        <v>2</v>
      </c>
      <c r="W111" s="14">
        <f>$Y95</f>
        <v>0</v>
      </c>
      <c r="X111" s="14">
        <f>$Y96</f>
        <v>0</v>
      </c>
      <c r="Y111" s="14">
        <f>$Y97</f>
        <v>0</v>
      </c>
      <c r="Z111" s="14">
        <f>$Y98</f>
        <v>0</v>
      </c>
      <c r="AA111" s="14">
        <f>$Y99</f>
        <v>0</v>
      </c>
      <c r="AB111" s="14">
        <f>$Y100</f>
        <v>0</v>
      </c>
      <c r="AC111" s="14"/>
      <c r="AE111" s="14"/>
      <c r="AF111" s="14"/>
      <c r="AG111" s="135"/>
      <c r="AH111" s="135"/>
      <c r="AI111" s="135"/>
      <c r="AJ111" s="135"/>
      <c r="AK111" s="135"/>
      <c r="AL111" s="135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</row>
    <row r="112" spans="12:63" x14ac:dyDescent="0.2">
      <c r="L112" s="23">
        <v>62</v>
      </c>
      <c r="M112">
        <f>ABS(1-POLICY!U63)</f>
        <v>0</v>
      </c>
      <c r="N112">
        <f>IF(CATCH2009!$C70="22-24",$M112,0)</f>
        <v>0</v>
      </c>
      <c r="O112">
        <f>IF(CATCH2009!$C70="25-29,32",$M112,0)</f>
        <v>0</v>
      </c>
      <c r="P112">
        <f>IF(CATCH2009!$C70="30-31",$M112,0)</f>
        <v>0</v>
      </c>
      <c r="Q112">
        <f>IF(CATCH2009!$C70="k",$M112,0)</f>
        <v>0</v>
      </c>
      <c r="R112">
        <f>IF(CATCH2009!$C70="s",$M112,0)</f>
        <v>0</v>
      </c>
      <c r="S112">
        <f>IF(CATCH2009!$C70="n",$M112,0)</f>
        <v>0</v>
      </c>
      <c r="V112" s="190" t="s">
        <v>256</v>
      </c>
      <c r="W112" s="14">
        <f>$Z95</f>
        <v>0</v>
      </c>
      <c r="X112" s="14">
        <f>$Z96</f>
        <v>0</v>
      </c>
      <c r="Y112" s="14">
        <f>$Z97</f>
        <v>0</v>
      </c>
      <c r="Z112" s="14">
        <f>$Z98</f>
        <v>0</v>
      </c>
      <c r="AA112" s="14">
        <f>$Z99</f>
        <v>0</v>
      </c>
      <c r="AB112" s="14">
        <f>$Z100</f>
        <v>0</v>
      </c>
      <c r="AC112" s="14"/>
      <c r="AE112" s="14"/>
      <c r="AF112" s="14"/>
      <c r="AG112" s="135"/>
      <c r="AH112" s="135"/>
      <c r="AI112" s="135"/>
      <c r="AJ112" s="135"/>
      <c r="AK112" s="135"/>
      <c r="AL112" s="135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</row>
    <row r="113" spans="12:63" x14ac:dyDescent="0.2">
      <c r="L113" s="23">
        <v>63</v>
      </c>
      <c r="M113">
        <f>ABS(1-POLICY!U64)</f>
        <v>0</v>
      </c>
      <c r="N113">
        <f>IF(CATCH2009!$C71="22-24",$M113,0)</f>
        <v>0</v>
      </c>
      <c r="O113">
        <f>IF(CATCH2009!$C71="25-29,32",$M113,0)</f>
        <v>0</v>
      </c>
      <c r="P113">
        <f>IF(CATCH2009!$C71="30-31",$M113,0)</f>
        <v>0</v>
      </c>
      <c r="Q113">
        <f>IF(CATCH2009!$C71="k",$M113,0)</f>
        <v>0</v>
      </c>
      <c r="R113">
        <f>IF(CATCH2009!$C71="s",$M113,0)</f>
        <v>0</v>
      </c>
      <c r="S113">
        <f>IF(CATCH2009!$C71="n",$M113,0)</f>
        <v>0</v>
      </c>
      <c r="V113" s="104" t="s">
        <v>195</v>
      </c>
      <c r="W113" s="14">
        <f>$AA95</f>
        <v>0</v>
      </c>
      <c r="X113" s="14">
        <f>$AA96</f>
        <v>0</v>
      </c>
      <c r="Y113" s="14">
        <f>$AA97</f>
        <v>0</v>
      </c>
      <c r="Z113" s="14">
        <f>$AA98</f>
        <v>0</v>
      </c>
      <c r="AA113" s="14">
        <f>$AA99</f>
        <v>0</v>
      </c>
      <c r="AB113" s="14">
        <f>$AA100</f>
        <v>0</v>
      </c>
      <c r="AC113" s="14"/>
      <c r="AE113" s="14"/>
      <c r="AF113" s="14"/>
      <c r="AG113" s="135"/>
      <c r="AH113" s="135"/>
      <c r="AI113" s="135"/>
      <c r="AJ113" s="135"/>
      <c r="AK113" s="135"/>
      <c r="AL113" s="135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</row>
    <row r="114" spans="12:63" x14ac:dyDescent="0.2">
      <c r="L114" s="23">
        <v>64</v>
      </c>
      <c r="M114">
        <f>ABS(1-POLICY!U65)</f>
        <v>0</v>
      </c>
      <c r="N114">
        <f>IF(CATCH2009!$C72="22-24",$M114,0)</f>
        <v>0</v>
      </c>
      <c r="O114">
        <f>IF(CATCH2009!$C72="25-29,32",$M114,0)</f>
        <v>0</v>
      </c>
      <c r="P114">
        <f>IF(CATCH2009!$C72="30-31",$M114,0)</f>
        <v>0</v>
      </c>
      <c r="Q114">
        <f>IF(CATCH2009!$C72="k",$M114,0)</f>
        <v>0</v>
      </c>
      <c r="R114">
        <f>IF(CATCH2009!$C72="s",$M114,0)</f>
        <v>0</v>
      </c>
      <c r="S114">
        <f>IF(CATCH2009!$C72="n",$M114,0)</f>
        <v>0</v>
      </c>
      <c r="V114" s="104" t="s">
        <v>114</v>
      </c>
      <c r="W114" s="14">
        <f>$AB95</f>
        <v>0</v>
      </c>
      <c r="X114" s="14">
        <f>$AB96</f>
        <v>0</v>
      </c>
      <c r="Y114" s="14">
        <f>$AB97</f>
        <v>0</v>
      </c>
      <c r="Z114" s="14">
        <f>$AB98</f>
        <v>0</v>
      </c>
      <c r="AA114" s="14">
        <f>$AB99</f>
        <v>0</v>
      </c>
      <c r="AB114" s="14">
        <f>$AB100</f>
        <v>0</v>
      </c>
      <c r="AC114" s="14"/>
      <c r="AE114" s="14"/>
      <c r="AF114" s="14"/>
      <c r="AG114" s="135"/>
      <c r="AH114" s="135"/>
      <c r="AI114" s="135"/>
      <c r="AJ114" s="135"/>
      <c r="AK114" s="135"/>
      <c r="AL114" s="135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</row>
    <row r="115" spans="12:63" x14ac:dyDescent="0.2">
      <c r="L115" s="23">
        <v>65</v>
      </c>
      <c r="M115">
        <f>ABS(1-POLICY!U66)</f>
        <v>0</v>
      </c>
      <c r="N115">
        <f>IF(CATCH2009!$C73="22-24",$M115,0)</f>
        <v>0</v>
      </c>
      <c r="O115">
        <f>IF(CATCH2009!$C73="25-29,32",$M115,0)</f>
        <v>0</v>
      </c>
      <c r="P115">
        <f>IF(CATCH2009!$C73="30-31",$M115,0)</f>
        <v>0</v>
      </c>
      <c r="Q115">
        <f>IF(CATCH2009!$C73="k",$M115,0)</f>
        <v>0</v>
      </c>
      <c r="R115">
        <f>IF(CATCH2009!$C73="s",$M115,0)</f>
        <v>0</v>
      </c>
      <c r="S115">
        <f>IF(CATCH2009!$C73="n",$M115,0)</f>
        <v>0</v>
      </c>
      <c r="V115" s="190" t="s">
        <v>258</v>
      </c>
      <c r="W115" s="14">
        <f>$AC95</f>
        <v>0</v>
      </c>
      <c r="X115" s="14">
        <f>$AC96</f>
        <v>0</v>
      </c>
      <c r="Y115" s="14">
        <f>$AC97</f>
        <v>0</v>
      </c>
      <c r="Z115" s="14">
        <f>$AC98</f>
        <v>0</v>
      </c>
      <c r="AA115" s="14">
        <f>$AC99</f>
        <v>0</v>
      </c>
      <c r="AB115" s="14">
        <f>$AC100</f>
        <v>0</v>
      </c>
      <c r="AC115" s="14"/>
      <c r="AE115" s="14"/>
      <c r="AF115" s="14"/>
      <c r="AG115" s="135"/>
      <c r="AH115" s="135"/>
      <c r="AI115" s="135"/>
      <c r="AJ115" s="135"/>
      <c r="AK115" s="135"/>
      <c r="AL115" s="135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</row>
    <row r="116" spans="12:63" x14ac:dyDescent="0.2">
      <c r="L116" s="23">
        <v>66</v>
      </c>
      <c r="M116">
        <f>ABS(1-POLICY!U67)</f>
        <v>0</v>
      </c>
      <c r="N116">
        <f>IF(CATCH2009!$C74="22-24",$M116,0)</f>
        <v>0</v>
      </c>
      <c r="O116">
        <f>IF(CATCH2009!$C74="25-29,32",$M116,0)</f>
        <v>0</v>
      </c>
      <c r="P116">
        <f>IF(CATCH2009!$C74="30-31",$M116,0)</f>
        <v>0</v>
      </c>
      <c r="Q116">
        <f>IF(CATCH2009!$C74="k",$M116,0)</f>
        <v>0</v>
      </c>
      <c r="R116">
        <f>IF(CATCH2009!$C74="s",$M116,0)</f>
        <v>0</v>
      </c>
      <c r="S116">
        <f>IF(CATCH2009!$C74="n",$M116,0)</f>
        <v>0</v>
      </c>
      <c r="V116" s="190" t="s">
        <v>257</v>
      </c>
      <c r="W116" s="14">
        <f>$AD95</f>
        <v>0</v>
      </c>
      <c r="X116" s="14">
        <f>$AD96</f>
        <v>0</v>
      </c>
      <c r="Y116" s="14">
        <f>$AD97</f>
        <v>0</v>
      </c>
      <c r="Z116" s="14">
        <f>$AD98</f>
        <v>0</v>
      </c>
      <c r="AA116" s="14">
        <f>$AD99</f>
        <v>0</v>
      </c>
      <c r="AB116" s="14">
        <f>$AD100</f>
        <v>0</v>
      </c>
      <c r="AC116" s="14"/>
      <c r="AE116" s="14"/>
      <c r="AF116" s="14"/>
      <c r="AG116" s="135"/>
      <c r="AH116" s="135"/>
      <c r="AI116" s="135"/>
      <c r="AJ116" s="135"/>
      <c r="AK116" s="135"/>
      <c r="AL116" s="135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</row>
    <row r="117" spans="12:63" x14ac:dyDescent="0.2">
      <c r="L117" s="23">
        <v>67</v>
      </c>
      <c r="M117">
        <f>ABS(1-POLICY!U68)</f>
        <v>0</v>
      </c>
      <c r="N117">
        <f>IF(CATCH2009!$C75="22-24",$M117,0)</f>
        <v>0</v>
      </c>
      <c r="O117">
        <f>IF(CATCH2009!$C75="25-29,32",$M117,0)</f>
        <v>0</v>
      </c>
      <c r="P117">
        <f>IF(CATCH2009!$C75="30-31",$M117,0)</f>
        <v>0</v>
      </c>
      <c r="Q117">
        <f>IF(CATCH2009!$C75="k",$M117,0)</f>
        <v>0</v>
      </c>
      <c r="R117">
        <f>IF(CATCH2009!$C75="s",$M117,0)</f>
        <v>0</v>
      </c>
      <c r="S117">
        <f>IF(CATCH2009!$C75="n",$M117,0)</f>
        <v>0</v>
      </c>
      <c r="V117" s="190" t="s">
        <v>259</v>
      </c>
      <c r="W117" s="14">
        <f>$AE95</f>
        <v>0</v>
      </c>
      <c r="X117" s="14">
        <f>$AE96</f>
        <v>0</v>
      </c>
      <c r="Y117" s="14">
        <f>$AE97</f>
        <v>0</v>
      </c>
      <c r="Z117" s="14">
        <f>$AE98</f>
        <v>0</v>
      </c>
      <c r="AA117" s="14">
        <f>$AE99</f>
        <v>0</v>
      </c>
      <c r="AB117" s="14">
        <f>$AE100</f>
        <v>0</v>
      </c>
      <c r="AE117" s="14"/>
      <c r="AG117" s="135"/>
      <c r="AH117" s="135"/>
      <c r="AI117" s="135"/>
      <c r="AJ117" s="135"/>
      <c r="AK117" s="135"/>
      <c r="AL117" s="135"/>
    </row>
    <row r="118" spans="12:63" x14ac:dyDescent="0.2">
      <c r="L118" s="23">
        <v>68</v>
      </c>
      <c r="M118">
        <f>ABS(1-POLICY!U69)</f>
        <v>0</v>
      </c>
      <c r="N118">
        <f>IF(CATCH2009!$C76="22-24",$M118,0)</f>
        <v>0</v>
      </c>
      <c r="O118">
        <f>IF(CATCH2009!$C76="25-29,32",$M118,0)</f>
        <v>0</v>
      </c>
      <c r="P118">
        <f>IF(CATCH2009!$C76="30-31",$M118,0)</f>
        <v>0</v>
      </c>
      <c r="Q118">
        <f>IF(CATCH2009!$C76="k",$M118,0)</f>
        <v>0</v>
      </c>
      <c r="R118">
        <f>IF(CATCH2009!$C76="s",$M118,0)</f>
        <v>0</v>
      </c>
      <c r="S118">
        <f>IF(CATCH2009!$C76="n",$M118,0)</f>
        <v>0</v>
      </c>
      <c r="V118" s="190" t="s">
        <v>260</v>
      </c>
      <c r="W118" s="14">
        <f>$AF95</f>
        <v>0</v>
      </c>
      <c r="X118" s="14">
        <f>$AF96</f>
        <v>0</v>
      </c>
      <c r="Y118" s="14">
        <f>$AF97</f>
        <v>0</v>
      </c>
      <c r="Z118" s="14">
        <f>$AF98</f>
        <v>0</v>
      </c>
      <c r="AA118" s="14">
        <f>$AF99</f>
        <v>0</v>
      </c>
      <c r="AB118" s="14">
        <f>$AF100</f>
        <v>0</v>
      </c>
      <c r="AE118" s="14"/>
      <c r="AG118" s="135"/>
      <c r="AH118" s="135"/>
      <c r="AI118" s="135"/>
      <c r="AJ118" s="135"/>
      <c r="AK118" s="135"/>
      <c r="AL118" s="135"/>
    </row>
    <row r="119" spans="12:63" x14ac:dyDescent="0.2">
      <c r="L119" s="23">
        <v>69</v>
      </c>
      <c r="M119">
        <f>ABS(1-POLICY!U70)</f>
        <v>0</v>
      </c>
      <c r="N119">
        <f>IF(CATCH2009!$C77="22-24",$M119,0)</f>
        <v>0</v>
      </c>
      <c r="O119">
        <f>IF(CATCH2009!$C77="25-29,32",$M119,0)</f>
        <v>0</v>
      </c>
      <c r="P119">
        <f>IF(CATCH2009!$C77="30-31",$M119,0)</f>
        <v>0</v>
      </c>
      <c r="Q119">
        <f>IF(CATCH2009!$C77="k",$M119,0)</f>
        <v>0</v>
      </c>
      <c r="R119">
        <f>IF(CATCH2009!$C77="s",$M119,0)</f>
        <v>0</v>
      </c>
      <c r="S119">
        <f>IF(CATCH2009!$C77="n",$M119,0)</f>
        <v>0</v>
      </c>
      <c r="V119" s="104" t="s">
        <v>3</v>
      </c>
      <c r="W119" s="14">
        <f>$AG95</f>
        <v>0</v>
      </c>
      <c r="X119" s="14">
        <f>$AG96</f>
        <v>0</v>
      </c>
      <c r="Y119" s="14">
        <f>$AG97</f>
        <v>0</v>
      </c>
      <c r="Z119" s="14">
        <f>$AG98</f>
        <v>0</v>
      </c>
      <c r="AA119" s="14">
        <f>$AG99</f>
        <v>0</v>
      </c>
      <c r="AB119" s="14">
        <f>$AG100</f>
        <v>0</v>
      </c>
      <c r="AE119" s="14"/>
      <c r="AG119" s="135"/>
      <c r="AH119" s="135"/>
      <c r="AI119" s="135"/>
      <c r="AJ119" s="135"/>
      <c r="AK119" s="135"/>
      <c r="AL119" s="135"/>
    </row>
    <row r="120" spans="12:63" x14ac:dyDescent="0.2">
      <c r="L120" s="23">
        <v>70</v>
      </c>
      <c r="M120">
        <f>ABS(1-POLICY!U71)</f>
        <v>0</v>
      </c>
      <c r="N120">
        <f>IF(CATCH2009!$C78="22-24",$M120,0)</f>
        <v>0</v>
      </c>
      <c r="O120">
        <f>IF(CATCH2009!$C78="25-29,32",$M120,0)</f>
        <v>0</v>
      </c>
      <c r="P120">
        <f>IF(CATCH2009!$C78="30-31",$M120,0)</f>
        <v>0</v>
      </c>
      <c r="Q120">
        <f>IF(CATCH2009!$C78="k",$M120,0)</f>
        <v>0</v>
      </c>
      <c r="R120">
        <f>IF(CATCH2009!$C78="s",$M120,0)</f>
        <v>0</v>
      </c>
      <c r="S120">
        <f>IF(CATCH2009!$C78="n",$M120,0)</f>
        <v>0</v>
      </c>
      <c r="V120" s="190" t="s">
        <v>522</v>
      </c>
      <c r="W120" s="14">
        <f>$AH95</f>
        <v>0</v>
      </c>
      <c r="X120" s="14">
        <f>$AH96</f>
        <v>0</v>
      </c>
      <c r="Y120" s="14">
        <f>$AH97</f>
        <v>0</v>
      </c>
      <c r="Z120" s="14">
        <f>$AH98+AH99</f>
        <v>0</v>
      </c>
      <c r="AA120" s="14">
        <f>$AH98+AH99</f>
        <v>0</v>
      </c>
      <c r="AB120" s="14">
        <f>$AH100</f>
        <v>0</v>
      </c>
      <c r="AD120" s="80"/>
      <c r="AE120" s="14"/>
      <c r="AG120" s="135"/>
      <c r="AH120" s="135"/>
      <c r="AI120" s="135"/>
      <c r="AJ120" s="135"/>
      <c r="AK120" s="135"/>
      <c r="AL120" s="135"/>
    </row>
    <row r="121" spans="12:63" x14ac:dyDescent="0.2">
      <c r="L121" s="23">
        <v>71</v>
      </c>
      <c r="M121">
        <f>ABS(1-POLICY!U72)</f>
        <v>0</v>
      </c>
      <c r="N121">
        <f>IF(CATCH2009!$C79="22-24",$M121,0)</f>
        <v>0</v>
      </c>
      <c r="O121">
        <f>IF(CATCH2009!$C79="25-29,32",$M121,0)</f>
        <v>0</v>
      </c>
      <c r="P121">
        <f>IF(CATCH2009!$C79="30-31",$M121,0)</f>
        <v>0</v>
      </c>
      <c r="Q121">
        <f>IF(CATCH2009!$C79="k",$M121,0)</f>
        <v>0</v>
      </c>
      <c r="R121">
        <f>IF(CATCH2009!$C79="s",$M121,0)</f>
        <v>0</v>
      </c>
      <c r="S121">
        <f>IF(CATCH2009!$C79="n",$M121,0)</f>
        <v>0</v>
      </c>
      <c r="V121" s="190" t="s">
        <v>523</v>
      </c>
      <c r="W121" s="14">
        <f>$AI95</f>
        <v>0</v>
      </c>
      <c r="X121" s="14">
        <f>$AI96</f>
        <v>0</v>
      </c>
      <c r="Y121" s="14">
        <f>$AI97</f>
        <v>0</v>
      </c>
      <c r="Z121" s="14">
        <f>$AI98</f>
        <v>0</v>
      </c>
      <c r="AA121" s="14">
        <f>$AI99</f>
        <v>0</v>
      </c>
      <c r="AB121" s="14">
        <f>$AI100</f>
        <v>0</v>
      </c>
      <c r="AE121" s="14"/>
      <c r="AG121" s="135"/>
      <c r="AH121" s="135"/>
      <c r="AI121" s="135"/>
      <c r="AJ121" s="135"/>
      <c r="AK121" s="135"/>
      <c r="AL121" s="135"/>
    </row>
    <row r="122" spans="12:63" x14ac:dyDescent="0.2">
      <c r="L122" s="23">
        <v>72</v>
      </c>
      <c r="M122">
        <f>ABS(1-POLICY!U73)</f>
        <v>0</v>
      </c>
      <c r="N122">
        <f>IF(CATCH2009!$C80="22-24",$M122,0)</f>
        <v>0</v>
      </c>
      <c r="O122">
        <f>IF(CATCH2009!$C80="25-29,32",$M122,0)</f>
        <v>0</v>
      </c>
      <c r="P122">
        <f>IF(CATCH2009!$C80="30-31",$M122,0)</f>
        <v>0</v>
      </c>
      <c r="Q122">
        <f>IF(CATCH2009!$C80="k",$M122,0)</f>
        <v>0</v>
      </c>
      <c r="R122">
        <f>IF(CATCH2009!$C80="s",$M122,0)</f>
        <v>0</v>
      </c>
      <c r="S122">
        <f>IF(CATCH2009!$C80="n",$M122,0)</f>
        <v>0</v>
      </c>
      <c r="V122" s="190" t="s">
        <v>524</v>
      </c>
      <c r="W122" s="14">
        <f>$AJ95</f>
        <v>0</v>
      </c>
      <c r="X122" s="14">
        <f>$AJ96</f>
        <v>0</v>
      </c>
      <c r="Y122" s="14">
        <f>$AJ97</f>
        <v>0</v>
      </c>
      <c r="Z122" s="14">
        <f>$AJ98</f>
        <v>0</v>
      </c>
      <c r="AA122" s="14">
        <f>$AJ99</f>
        <v>0</v>
      </c>
      <c r="AB122" s="14">
        <f>$AJ100</f>
        <v>0</v>
      </c>
      <c r="AE122" s="14"/>
      <c r="AG122" s="135"/>
      <c r="AH122" s="135"/>
      <c r="AI122" s="135"/>
      <c r="AJ122" s="135"/>
      <c r="AK122" s="135"/>
      <c r="AL122" s="135"/>
    </row>
    <row r="123" spans="12:63" x14ac:dyDescent="0.2">
      <c r="L123" s="23">
        <v>73</v>
      </c>
      <c r="M123">
        <f>ABS(1-POLICY!U74)</f>
        <v>0</v>
      </c>
      <c r="N123">
        <f>IF(CATCH2009!$C81="22-24",$M123,0)</f>
        <v>0</v>
      </c>
      <c r="O123">
        <f>IF(CATCH2009!$C81="25-29,32",$M123,0)</f>
        <v>0</v>
      </c>
      <c r="P123">
        <f>IF(CATCH2009!$C81="30-31",$M123,0)</f>
        <v>0</v>
      </c>
      <c r="Q123">
        <f>IF(CATCH2009!$C81="k",$M123,0)</f>
        <v>0</v>
      </c>
      <c r="R123">
        <f>IF(CATCH2009!$C81="s",$M123,0)</f>
        <v>0</v>
      </c>
      <c r="S123">
        <f>IF(CATCH2009!$C81="n",$M123,0)</f>
        <v>0</v>
      </c>
      <c r="V123" s="104" t="s">
        <v>4</v>
      </c>
      <c r="W123" s="14">
        <f>$AK95</f>
        <v>0</v>
      </c>
      <c r="X123" s="14">
        <f>$AK96</f>
        <v>0</v>
      </c>
      <c r="Y123" s="14">
        <f>$AK97</f>
        <v>0</v>
      </c>
      <c r="Z123" s="14">
        <f>$AK98+AK99</f>
        <v>0</v>
      </c>
      <c r="AA123" s="14">
        <f>$AK98+AK99</f>
        <v>0</v>
      </c>
      <c r="AB123" s="14">
        <f>$AK100</f>
        <v>0</v>
      </c>
      <c r="AD123" s="80"/>
      <c r="AE123" s="14"/>
      <c r="AG123" s="135"/>
      <c r="AH123" s="135"/>
      <c r="AI123" s="135"/>
      <c r="AJ123" s="135"/>
      <c r="AK123" s="135"/>
      <c r="AL123" s="135"/>
    </row>
    <row r="124" spans="12:63" x14ac:dyDescent="0.2">
      <c r="L124" s="23">
        <v>74</v>
      </c>
      <c r="M124">
        <f>ABS(1-POLICY!U75)</f>
        <v>0</v>
      </c>
      <c r="N124">
        <f>IF(CATCH2009!$C82="22-24",$M124,0)</f>
        <v>0</v>
      </c>
      <c r="O124">
        <f>IF(CATCH2009!$C82="25-29,32",$M124,0)</f>
        <v>0</v>
      </c>
      <c r="P124">
        <f>IF(CATCH2009!$C82="30-31",$M124,0)</f>
        <v>0</v>
      </c>
      <c r="Q124">
        <f>IF(CATCH2009!$C82="k",$M124,0)</f>
        <v>0</v>
      </c>
      <c r="R124">
        <f>IF(CATCH2009!$C82="s",$M124,0)</f>
        <v>0</v>
      </c>
      <c r="S124">
        <f>IF(CATCH2009!$C82="n",$M124,0)</f>
        <v>0</v>
      </c>
      <c r="V124" s="104" t="s">
        <v>200</v>
      </c>
      <c r="W124" s="14">
        <f>$AL95</f>
        <v>0</v>
      </c>
      <c r="X124" s="14">
        <f>$AL96</f>
        <v>0</v>
      </c>
      <c r="Y124" s="14">
        <f>$AL97</f>
        <v>0</v>
      </c>
      <c r="Z124" s="14">
        <f>$AL98+$AL99</f>
        <v>0</v>
      </c>
      <c r="AA124" s="14">
        <f>$AL98+$AL99</f>
        <v>0</v>
      </c>
      <c r="AB124" s="14">
        <f>$AL100</f>
        <v>0</v>
      </c>
      <c r="AD124" s="80"/>
      <c r="AE124" s="14"/>
      <c r="AG124" s="135"/>
      <c r="AH124" s="135"/>
      <c r="AI124" s="135"/>
      <c r="AJ124" s="135"/>
      <c r="AK124" s="135"/>
      <c r="AL124" s="135"/>
    </row>
    <row r="125" spans="12:63" x14ac:dyDescent="0.2">
      <c r="L125" s="23">
        <v>75</v>
      </c>
      <c r="M125">
        <f>ABS(1-POLICY!U76)</f>
        <v>0</v>
      </c>
      <c r="N125">
        <f>IF(CATCH2009!$C83="22-24",$M125,0)</f>
        <v>0</v>
      </c>
      <c r="O125">
        <f>IF(CATCH2009!$C83="25-29,32",$M125,0)</f>
        <v>0</v>
      </c>
      <c r="P125">
        <f>IF(CATCH2009!$C83="30-31",$M125,0)</f>
        <v>0</v>
      </c>
      <c r="Q125">
        <f>IF(CATCH2009!$C83="k",$M125,0)</f>
        <v>0</v>
      </c>
      <c r="R125">
        <f>IF(CATCH2009!$C83="s",$M125,0)</f>
        <v>0</v>
      </c>
      <c r="S125">
        <f>IF(CATCH2009!$C83="n",$M125,0)</f>
        <v>0</v>
      </c>
      <c r="V125" s="104" t="s">
        <v>5</v>
      </c>
      <c r="W125" s="14">
        <f>$AM95</f>
        <v>0</v>
      </c>
      <c r="X125" s="14">
        <f>$AM96</f>
        <v>0</v>
      </c>
      <c r="Y125" s="14">
        <f>$AM97</f>
        <v>0</v>
      </c>
      <c r="Z125" s="14">
        <f>$AM98</f>
        <v>0</v>
      </c>
      <c r="AA125" s="14">
        <f>$AM99</f>
        <v>0</v>
      </c>
      <c r="AB125" s="14">
        <f>$AM100</f>
        <v>0</v>
      </c>
      <c r="AE125" s="14"/>
      <c r="AG125" s="135"/>
      <c r="AH125" s="135"/>
      <c r="AI125" s="135"/>
      <c r="AJ125" s="135"/>
      <c r="AK125" s="135"/>
      <c r="AL125" s="135"/>
    </row>
    <row r="126" spans="12:63" x14ac:dyDescent="0.2">
      <c r="L126" s="23">
        <v>76</v>
      </c>
      <c r="M126">
        <f>ABS(1-POLICY!U77)</f>
        <v>0</v>
      </c>
      <c r="N126">
        <f>IF(CATCH2009!$C84="22-24",$M126,0)</f>
        <v>0</v>
      </c>
      <c r="O126">
        <f>IF(CATCH2009!$C84="25-29,32",$M126,0)</f>
        <v>0</v>
      </c>
      <c r="P126">
        <f>IF(CATCH2009!$C84="30-31",$M126,0)</f>
        <v>0</v>
      </c>
      <c r="Q126">
        <f>IF(CATCH2009!$C84="k",$M126,0)</f>
        <v>0</v>
      </c>
      <c r="R126">
        <f>IF(CATCH2009!$C84="s",$M126,0)</f>
        <v>0</v>
      </c>
      <c r="S126">
        <f>IF(CATCH2009!$C84="n",$M126,0)</f>
        <v>0</v>
      </c>
      <c r="V126" s="104" t="s">
        <v>6</v>
      </c>
      <c r="W126" s="14">
        <f>$AN97+$AN96+$AN95</f>
        <v>0</v>
      </c>
      <c r="X126" s="14">
        <f>$AN97+$AN96+$AN95</f>
        <v>0</v>
      </c>
      <c r="Y126" s="14">
        <f>$AN97+$AN96+$AN95</f>
        <v>0</v>
      </c>
      <c r="Z126" s="14">
        <f>$AN98</f>
        <v>0</v>
      </c>
      <c r="AA126" s="14">
        <f>$AN99</f>
        <v>0</v>
      </c>
      <c r="AB126" s="14">
        <f>$AN100</f>
        <v>0</v>
      </c>
      <c r="AD126" s="80"/>
      <c r="AE126" s="14"/>
      <c r="AG126" s="135"/>
      <c r="AH126" s="135"/>
      <c r="AI126" s="135"/>
      <c r="AJ126" s="135"/>
      <c r="AK126" s="135"/>
      <c r="AL126" s="135"/>
    </row>
    <row r="127" spans="12:63" x14ac:dyDescent="0.2">
      <c r="L127" s="23">
        <v>77</v>
      </c>
      <c r="M127">
        <f>ABS(1-POLICY!U78)</f>
        <v>0</v>
      </c>
      <c r="N127">
        <f>IF(CATCH2009!$C85="22-24",$M127,0)</f>
        <v>0</v>
      </c>
      <c r="O127">
        <f>IF(CATCH2009!$C85="25-29,32",$M127,0)</f>
        <v>0</v>
      </c>
      <c r="P127">
        <f>IF(CATCH2009!$C85="30-31",$M127,0)</f>
        <v>0</v>
      </c>
      <c r="Q127">
        <f>IF(CATCH2009!$C85="k",$M127,0)</f>
        <v>0</v>
      </c>
      <c r="R127">
        <f>IF(CATCH2009!$C85="s",$M127,0)</f>
        <v>0</v>
      </c>
      <c r="S127">
        <f>IF(CATCH2009!$C85="n",$M127,0)</f>
        <v>0</v>
      </c>
      <c r="V127" s="190" t="s">
        <v>261</v>
      </c>
      <c r="W127" s="14">
        <f>$AO95</f>
        <v>0</v>
      </c>
      <c r="X127" s="14">
        <f>$AO96</f>
        <v>0</v>
      </c>
      <c r="Y127" s="14">
        <f>$AO97</f>
        <v>0</v>
      </c>
      <c r="Z127" s="14">
        <f>$AO98</f>
        <v>0</v>
      </c>
      <c r="AA127" s="14">
        <f>$AO99</f>
        <v>0</v>
      </c>
      <c r="AB127" s="14">
        <f>$AO100</f>
        <v>0</v>
      </c>
      <c r="AE127" s="14"/>
      <c r="AG127" s="135"/>
      <c r="AH127" s="135"/>
      <c r="AI127" s="135"/>
      <c r="AJ127" s="135"/>
      <c r="AK127" s="135"/>
      <c r="AL127" s="135"/>
    </row>
    <row r="128" spans="12:63" x14ac:dyDescent="0.2">
      <c r="L128" s="23">
        <v>78</v>
      </c>
      <c r="M128">
        <f>ABS(1-POLICY!U79)</f>
        <v>0</v>
      </c>
      <c r="N128">
        <f>IF(CATCH2009!$C86="22-24",$M128,0)</f>
        <v>0</v>
      </c>
      <c r="O128">
        <f>IF(CATCH2009!$C86="25-29,32",$M128,0)</f>
        <v>0</v>
      </c>
      <c r="P128">
        <f>IF(CATCH2009!$C86="30-31",$M128,0)</f>
        <v>0</v>
      </c>
      <c r="Q128">
        <f>IF(CATCH2009!$C86="k",$M128,0)</f>
        <v>0</v>
      </c>
      <c r="R128">
        <f>IF(CATCH2009!$C86="s",$M128,0)</f>
        <v>0</v>
      </c>
      <c r="S128">
        <f>IF(CATCH2009!$C86="n",$M128,0)</f>
        <v>0</v>
      </c>
      <c r="V128" s="104" t="s">
        <v>7</v>
      </c>
      <c r="W128" s="14">
        <f>$AP95</f>
        <v>0</v>
      </c>
      <c r="X128" s="14">
        <f>$AP96</f>
        <v>0</v>
      </c>
      <c r="Y128" s="14">
        <f>$AP97</f>
        <v>0</v>
      </c>
      <c r="Z128" s="14">
        <f>$AP98</f>
        <v>0</v>
      </c>
      <c r="AA128" s="14">
        <f>$AP99</f>
        <v>0</v>
      </c>
      <c r="AB128" s="14">
        <f>$AP100</f>
        <v>0</v>
      </c>
      <c r="AE128" s="14"/>
      <c r="AG128" s="135"/>
      <c r="AH128" s="135"/>
      <c r="AI128" s="135"/>
      <c r="AJ128" s="135"/>
      <c r="AK128" s="135"/>
      <c r="AL128" s="135"/>
    </row>
    <row r="129" spans="12:38" x14ac:dyDescent="0.2">
      <c r="L129" s="23">
        <v>79</v>
      </c>
      <c r="M129">
        <f>ABS(1-POLICY!U80)</f>
        <v>0</v>
      </c>
      <c r="N129">
        <f>IF(CATCH2009!$C87="22-24",$M129,0)</f>
        <v>0</v>
      </c>
      <c r="O129">
        <f>IF(CATCH2009!$C87="25-29,32",$M129,0)</f>
        <v>0</v>
      </c>
      <c r="P129">
        <f>IF(CATCH2009!$C87="30-31",$M129,0)</f>
        <v>0</v>
      </c>
      <c r="Q129">
        <f>IF(CATCH2009!$C87="k",$M129,0)</f>
        <v>0</v>
      </c>
      <c r="R129">
        <f>IF(CATCH2009!$C87="s",$M129,0)</f>
        <v>0</v>
      </c>
      <c r="S129">
        <f>IF(CATCH2009!$C87="n",$M129,0)</f>
        <v>0</v>
      </c>
      <c r="V129" s="104" t="s">
        <v>8</v>
      </c>
      <c r="W129" s="14">
        <f>$AQ95</f>
        <v>0</v>
      </c>
      <c r="X129" s="14">
        <f>$AQ96</f>
        <v>0</v>
      </c>
      <c r="Y129" s="14">
        <f>$AQ97</f>
        <v>0</v>
      </c>
      <c r="Z129" s="14">
        <f>$AQ98</f>
        <v>0</v>
      </c>
      <c r="AA129" s="14">
        <f>$AQ99</f>
        <v>0</v>
      </c>
      <c r="AB129" s="14">
        <f>$AQ100</f>
        <v>0</v>
      </c>
      <c r="AE129" s="14"/>
      <c r="AG129" s="135"/>
      <c r="AH129" s="135"/>
      <c r="AI129" s="135"/>
      <c r="AJ129" s="135"/>
      <c r="AK129" s="135"/>
      <c r="AL129" s="135"/>
    </row>
    <row r="130" spans="12:38" x14ac:dyDescent="0.2">
      <c r="L130" s="23">
        <v>80</v>
      </c>
      <c r="M130">
        <f>ABS(1-POLICY!U81)</f>
        <v>0</v>
      </c>
      <c r="N130">
        <f>IF(CATCH2009!$C88="22-24",$M130,0)</f>
        <v>0</v>
      </c>
      <c r="O130">
        <f>IF(CATCH2009!$C88="25-29,32",$M130,0)</f>
        <v>0</v>
      </c>
      <c r="P130">
        <f>IF(CATCH2009!$C88="30-31",$M130,0)</f>
        <v>0</v>
      </c>
      <c r="Q130">
        <f>IF(CATCH2009!$C88="k",$M130,0)</f>
        <v>0</v>
      </c>
      <c r="R130">
        <f>IF(CATCH2009!$C88="s",$M130,0)</f>
        <v>0</v>
      </c>
      <c r="S130">
        <f>IF(CATCH2009!$C88="n",$M130,0)</f>
        <v>0</v>
      </c>
      <c r="V130" s="104" t="s">
        <v>9</v>
      </c>
      <c r="W130" s="14">
        <f>$AR95</f>
        <v>0</v>
      </c>
      <c r="X130" s="14">
        <f>$AR96</f>
        <v>0</v>
      </c>
      <c r="Y130" s="14">
        <f>$AR97</f>
        <v>0</v>
      </c>
      <c r="Z130" s="14">
        <f>$AR98</f>
        <v>0</v>
      </c>
      <c r="AA130" s="14">
        <f>$AR99</f>
        <v>0</v>
      </c>
      <c r="AB130" s="14">
        <f>$AR100</f>
        <v>0</v>
      </c>
      <c r="AE130" s="14"/>
      <c r="AG130" s="135"/>
      <c r="AH130" s="135"/>
      <c r="AI130" s="135"/>
      <c r="AJ130" s="135"/>
      <c r="AK130" s="135"/>
      <c r="AL130" s="135"/>
    </row>
    <row r="131" spans="12:38" x14ac:dyDescent="0.2">
      <c r="L131" s="23">
        <v>81</v>
      </c>
      <c r="M131">
        <f>ABS(1-POLICY!U82)</f>
        <v>0</v>
      </c>
      <c r="N131">
        <f>IF(CATCH2009!$C89="22-24",$M131,0)</f>
        <v>0</v>
      </c>
      <c r="O131">
        <f>IF(CATCH2009!$C89="25-29,32",$M131,0)</f>
        <v>0</v>
      </c>
      <c r="P131">
        <f>IF(CATCH2009!$C89="30-31",$M131,0)</f>
        <v>0</v>
      </c>
      <c r="Q131">
        <f>IF(CATCH2009!$C89="k",$M131,0)</f>
        <v>0</v>
      </c>
      <c r="R131">
        <f>IF(CATCH2009!$C89="s",$M131,0)</f>
        <v>0</v>
      </c>
      <c r="S131">
        <f>IF(CATCH2009!$C89="n",$M131,0)</f>
        <v>0</v>
      </c>
      <c r="V131" s="190" t="s">
        <v>262</v>
      </c>
      <c r="W131" s="14">
        <f>$AS95+$AS96+$AS97</f>
        <v>0</v>
      </c>
      <c r="X131" s="14">
        <f>$AS95+$AS96+$AS97</f>
        <v>0</v>
      </c>
      <c r="Y131" s="14">
        <f>$AS95+$AS96+$AS97</f>
        <v>0</v>
      </c>
      <c r="Z131" s="14">
        <f>$AS98</f>
        <v>0</v>
      </c>
      <c r="AA131" s="14">
        <f>$AS99</f>
        <v>0</v>
      </c>
      <c r="AB131" s="14">
        <f>$AS100</f>
        <v>0</v>
      </c>
      <c r="AD131" s="80"/>
      <c r="AE131" s="14"/>
      <c r="AG131" s="135"/>
      <c r="AH131" s="135"/>
      <c r="AI131" s="135"/>
      <c r="AJ131" s="135"/>
      <c r="AK131" s="135"/>
      <c r="AL131" s="135"/>
    </row>
    <row r="132" spans="12:38" x14ac:dyDescent="0.2">
      <c r="L132" s="23">
        <v>82</v>
      </c>
      <c r="M132">
        <f>ABS(1-POLICY!U83)</f>
        <v>0</v>
      </c>
      <c r="N132">
        <f>IF(CATCH2009!$C90="22-24",$M132,0)</f>
        <v>0</v>
      </c>
      <c r="O132">
        <f>IF(CATCH2009!$C90="25-29,32",$M132,0)</f>
        <v>0</v>
      </c>
      <c r="P132">
        <f>IF(CATCH2009!$C90="30-31",$M132,0)</f>
        <v>0</v>
      </c>
      <c r="Q132">
        <f>IF(CATCH2009!$C90="k",$M132,0)</f>
        <v>0</v>
      </c>
      <c r="R132">
        <f>IF(CATCH2009!$C90="s",$M132,0)</f>
        <v>0</v>
      </c>
      <c r="S132">
        <f>IF(CATCH2009!$C90="n",$M132,0)</f>
        <v>0</v>
      </c>
      <c r="V132" s="104" t="s">
        <v>10</v>
      </c>
      <c r="W132" s="14">
        <f>$AT95</f>
        <v>0</v>
      </c>
      <c r="X132" s="14">
        <f>$AT96</f>
        <v>0</v>
      </c>
      <c r="Y132" s="14">
        <f>$AT97</f>
        <v>0</v>
      </c>
      <c r="Z132" s="14">
        <f>$AT98</f>
        <v>0</v>
      </c>
      <c r="AA132" s="14">
        <f>$AT99</f>
        <v>0</v>
      </c>
      <c r="AB132" s="14">
        <f>$AT100</f>
        <v>0</v>
      </c>
      <c r="AE132" s="14"/>
      <c r="AG132" s="135"/>
      <c r="AH132" s="135"/>
      <c r="AI132" s="135"/>
      <c r="AJ132" s="135"/>
      <c r="AK132" s="135"/>
      <c r="AL132" s="135"/>
    </row>
    <row r="133" spans="12:38" x14ac:dyDescent="0.2">
      <c r="L133" s="23">
        <v>83</v>
      </c>
      <c r="M133">
        <f>ABS(1-POLICY!U84)</f>
        <v>0</v>
      </c>
      <c r="N133">
        <f>IF(CATCH2009!$C91="22-24",$M133,0)</f>
        <v>0</v>
      </c>
      <c r="O133">
        <f>IF(CATCH2009!$C91="25-29,32",$M133,0)</f>
        <v>0</v>
      </c>
      <c r="P133">
        <f>IF(CATCH2009!$C91="30-31",$M133,0)</f>
        <v>0</v>
      </c>
      <c r="Q133">
        <f>IF(CATCH2009!$C91="k",$M133,0)</f>
        <v>0</v>
      </c>
      <c r="R133">
        <f>IF(CATCH2009!$C91="s",$M133,0)</f>
        <v>0</v>
      </c>
      <c r="S133">
        <f>IF(CATCH2009!$C91="n",$M133,0)</f>
        <v>0</v>
      </c>
      <c r="V133" s="104" t="s">
        <v>11</v>
      </c>
      <c r="W133" s="14">
        <f>$AU95</f>
        <v>0</v>
      </c>
      <c r="X133" s="14">
        <f>$AU96</f>
        <v>0</v>
      </c>
      <c r="Y133" s="14">
        <f>$AU97</f>
        <v>0</v>
      </c>
      <c r="Z133" s="14">
        <f>$AU99+$AU98</f>
        <v>0</v>
      </c>
      <c r="AA133" s="14">
        <f>$AU99+$AU98</f>
        <v>0</v>
      </c>
      <c r="AB133" s="14">
        <f>$AU100</f>
        <v>0</v>
      </c>
      <c r="AD133" s="80"/>
      <c r="AE133" s="14"/>
      <c r="AG133" s="135"/>
      <c r="AH133" s="135"/>
      <c r="AI133" s="135"/>
      <c r="AJ133" s="135"/>
      <c r="AK133" s="135"/>
      <c r="AL133" s="135"/>
    </row>
    <row r="134" spans="12:38" x14ac:dyDescent="0.2">
      <c r="L134" s="23">
        <v>84</v>
      </c>
      <c r="M134">
        <f>ABS(1-POLICY!U85)</f>
        <v>0</v>
      </c>
      <c r="N134">
        <f>IF(CATCH2009!$C92="22-24",$M134,0)</f>
        <v>0</v>
      </c>
      <c r="O134">
        <f>IF(CATCH2009!$C92="25-29,32",$M134,0)</f>
        <v>0</v>
      </c>
      <c r="P134">
        <f>IF(CATCH2009!$C92="30-31",$M134,0)</f>
        <v>0</v>
      </c>
      <c r="Q134">
        <f>IF(CATCH2009!$C92="k",$M134,0)</f>
        <v>0</v>
      </c>
      <c r="R134">
        <f>IF(CATCH2009!$C92="s",$M134,0)</f>
        <v>0</v>
      </c>
      <c r="S134">
        <f>IF(CATCH2009!$C92="n",$M134,0)</f>
        <v>0</v>
      </c>
      <c r="V134" s="190" t="s">
        <v>266</v>
      </c>
      <c r="W134" s="14">
        <f>$AV95</f>
        <v>0</v>
      </c>
      <c r="X134" s="14">
        <f>$AV96</f>
        <v>0</v>
      </c>
      <c r="Y134" s="14">
        <f>$AV97</f>
        <v>0</v>
      </c>
      <c r="Z134" s="14">
        <f>$AV98</f>
        <v>0</v>
      </c>
      <c r="AA134" s="14">
        <f>$AV99</f>
        <v>0</v>
      </c>
      <c r="AB134" s="14">
        <f>$AV100</f>
        <v>0</v>
      </c>
      <c r="AE134" s="14"/>
      <c r="AG134" s="135"/>
      <c r="AH134" s="135"/>
      <c r="AI134" s="135"/>
      <c r="AJ134" s="135"/>
      <c r="AK134" s="135"/>
      <c r="AL134" s="135"/>
    </row>
    <row r="135" spans="12:38" x14ac:dyDescent="0.2">
      <c r="L135" s="23">
        <v>85</v>
      </c>
      <c r="M135">
        <f>ABS(1-POLICY!U86)</f>
        <v>0</v>
      </c>
      <c r="N135">
        <f>IF(CATCH2009!$C93="22-24",$M135,0)</f>
        <v>0</v>
      </c>
      <c r="O135">
        <f>IF(CATCH2009!$C93="25-29,32",$M135,0)</f>
        <v>0</v>
      </c>
      <c r="P135">
        <f>IF(CATCH2009!$C93="30-31",$M135,0)</f>
        <v>0</v>
      </c>
      <c r="Q135">
        <f>IF(CATCH2009!$C93="k",$M135,0)</f>
        <v>0</v>
      </c>
      <c r="R135">
        <f>IF(CATCH2009!$C93="s",$M135,0)</f>
        <v>0</v>
      </c>
      <c r="S135">
        <f>IF(CATCH2009!$C93="n",$M135,0)</f>
        <v>0</v>
      </c>
      <c r="V135" s="190" t="s">
        <v>263</v>
      </c>
      <c r="W135" s="14">
        <f>$AW95</f>
        <v>0</v>
      </c>
      <c r="X135" s="14">
        <f>$AW96</f>
        <v>0</v>
      </c>
      <c r="Y135" s="14">
        <f>$AW97</f>
        <v>0</v>
      </c>
      <c r="Z135" s="14">
        <f>$AW98</f>
        <v>0</v>
      </c>
      <c r="AA135" s="14">
        <f>$AW99</f>
        <v>0</v>
      </c>
      <c r="AB135" s="14">
        <f>$AW100</f>
        <v>0</v>
      </c>
      <c r="AE135" s="14"/>
      <c r="AG135" s="135"/>
      <c r="AH135" s="135"/>
      <c r="AI135" s="135"/>
      <c r="AJ135" s="135"/>
      <c r="AK135" s="135"/>
      <c r="AL135" s="135"/>
    </row>
    <row r="136" spans="12:38" x14ac:dyDescent="0.2">
      <c r="L136" s="23">
        <v>86</v>
      </c>
      <c r="M136">
        <f>ABS(1-POLICY!U87)</f>
        <v>0</v>
      </c>
      <c r="N136">
        <f>IF(CATCH2009!$C94="22-24",$M136,0)</f>
        <v>0</v>
      </c>
      <c r="O136">
        <f>IF(CATCH2009!$C94="25-29,32",$M136,0)</f>
        <v>0</v>
      </c>
      <c r="P136">
        <f>IF(CATCH2009!$C94="30-31",$M136,0)</f>
        <v>0</v>
      </c>
      <c r="Q136">
        <f>IF(CATCH2009!$C94="k",$M136,0)</f>
        <v>0</v>
      </c>
      <c r="R136">
        <f>IF(CATCH2009!$C94="s",$M136,0)</f>
        <v>0</v>
      </c>
      <c r="S136">
        <f>IF(CATCH2009!$C94="n",$M136,0)</f>
        <v>0</v>
      </c>
      <c r="V136" s="190" t="s">
        <v>264</v>
      </c>
      <c r="W136" s="14">
        <f>$AX95</f>
        <v>0</v>
      </c>
      <c r="X136" s="14">
        <f>$AX96</f>
        <v>0</v>
      </c>
      <c r="Y136" s="14">
        <f>$AX97</f>
        <v>0</v>
      </c>
      <c r="Z136" s="14">
        <f>$AX98+$AX99</f>
        <v>0</v>
      </c>
      <c r="AA136" s="14">
        <f>$AX98+$AX99</f>
        <v>0</v>
      </c>
      <c r="AB136" s="14">
        <f>$AX100</f>
        <v>0</v>
      </c>
      <c r="AD136" s="80"/>
      <c r="AE136" s="14"/>
      <c r="AG136" s="135"/>
      <c r="AH136" s="135"/>
      <c r="AI136" s="135"/>
      <c r="AJ136" s="135"/>
      <c r="AK136" s="135"/>
      <c r="AL136" s="135"/>
    </row>
    <row r="137" spans="12:38" x14ac:dyDescent="0.2">
      <c r="L137" s="23">
        <v>87</v>
      </c>
      <c r="M137">
        <f>ABS(1-POLICY!U88)</f>
        <v>0</v>
      </c>
      <c r="N137">
        <f>IF(CATCH2009!$C95="22-24",$M137,0)</f>
        <v>0</v>
      </c>
      <c r="O137">
        <f>IF(CATCH2009!$C95="25-29,32",$M137,0)</f>
        <v>0</v>
      </c>
      <c r="P137">
        <f>IF(CATCH2009!$C95="30-31",$M137,0)</f>
        <v>0</v>
      </c>
      <c r="Q137">
        <f>IF(CATCH2009!$C95="k",$M137,0)</f>
        <v>0</v>
      </c>
      <c r="R137">
        <f>IF(CATCH2009!$C95="s",$M137,0)</f>
        <v>0</v>
      </c>
      <c r="S137">
        <f>IF(CATCH2009!$C95="n",$M137,0)</f>
        <v>0</v>
      </c>
      <c r="V137" s="190" t="s">
        <v>265</v>
      </c>
      <c r="W137" s="14">
        <f>$AY95</f>
        <v>0</v>
      </c>
      <c r="X137" s="14">
        <f>$AY96</f>
        <v>0</v>
      </c>
      <c r="Y137" s="14">
        <f>$AY97</f>
        <v>0</v>
      </c>
      <c r="Z137" s="14">
        <f>$AY98</f>
        <v>0</v>
      </c>
      <c r="AA137" s="14">
        <f>$AY99</f>
        <v>0</v>
      </c>
      <c r="AB137" s="14">
        <f>$AY100</f>
        <v>0</v>
      </c>
      <c r="AE137" s="14"/>
      <c r="AG137" s="135"/>
      <c r="AH137" s="135"/>
      <c r="AI137" s="135"/>
      <c r="AJ137" s="135"/>
      <c r="AK137" s="135"/>
      <c r="AL137" s="135"/>
    </row>
    <row r="138" spans="12:38" x14ac:dyDescent="0.2">
      <c r="L138" s="23">
        <v>88</v>
      </c>
      <c r="M138">
        <f>ABS(1-POLICY!U89)</f>
        <v>0</v>
      </c>
      <c r="N138">
        <f>IF(CATCH2009!$C96="22-24",$M138,0)</f>
        <v>0</v>
      </c>
      <c r="O138">
        <f>IF(CATCH2009!$C96="25-29,32",$M138,0)</f>
        <v>0</v>
      </c>
      <c r="P138">
        <f>IF(CATCH2009!$C96="30-31",$M138,0)</f>
        <v>0</v>
      </c>
      <c r="Q138">
        <f>IF(CATCH2009!$C96="k",$M138,0)</f>
        <v>0</v>
      </c>
      <c r="R138">
        <f>IF(CATCH2009!$C96="s",$M138,0)</f>
        <v>0</v>
      </c>
      <c r="S138">
        <f>IF(CATCH2009!$C96="n",$M138,0)</f>
        <v>0</v>
      </c>
      <c r="V138" s="104" t="s">
        <v>115</v>
      </c>
      <c r="W138" s="14">
        <f>$AZ95</f>
        <v>0</v>
      </c>
      <c r="X138" s="14">
        <f>$AZ96</f>
        <v>0</v>
      </c>
      <c r="Y138" s="14">
        <f>$AZ97</f>
        <v>0</v>
      </c>
      <c r="Z138" s="14">
        <f>$AZ98</f>
        <v>0</v>
      </c>
      <c r="AA138" s="14">
        <f>$AZ99</f>
        <v>0</v>
      </c>
      <c r="AB138" s="14">
        <f>$AZ100</f>
        <v>0</v>
      </c>
      <c r="AE138" s="14"/>
      <c r="AG138" s="135"/>
      <c r="AH138" s="135"/>
      <c r="AI138" s="135"/>
      <c r="AJ138" s="135"/>
      <c r="AK138" s="135"/>
      <c r="AL138" s="135"/>
    </row>
    <row r="139" spans="12:38" x14ac:dyDescent="0.2">
      <c r="L139" s="23">
        <v>89</v>
      </c>
      <c r="M139">
        <f>ABS(1-POLICY!U90)</f>
        <v>0</v>
      </c>
      <c r="N139">
        <f>IF(CATCH2009!$C97="22-24",$M139,0)</f>
        <v>0</v>
      </c>
      <c r="O139">
        <f>IF(CATCH2009!$C97="25-29,32",$M139,0)</f>
        <v>0</v>
      </c>
      <c r="P139">
        <f>IF(CATCH2009!$C97="30-31",$M139,0)</f>
        <v>0</v>
      </c>
      <c r="Q139">
        <f>IF(CATCH2009!$C97="k",$M139,0)</f>
        <v>0</v>
      </c>
      <c r="R139">
        <f>IF(CATCH2009!$C97="s",$M139,0)</f>
        <v>0</v>
      </c>
      <c r="S139">
        <f>IF(CATCH2009!$C97="n",$M139,0)</f>
        <v>0</v>
      </c>
      <c r="V139" s="190" t="s">
        <v>267</v>
      </c>
      <c r="W139" s="14">
        <f>$BA95</f>
        <v>0</v>
      </c>
      <c r="X139" s="14">
        <f>$BA96</f>
        <v>0</v>
      </c>
      <c r="Y139" s="14">
        <f>$BA97</f>
        <v>0</v>
      </c>
      <c r="Z139" s="14">
        <f>$BA98+$BA99</f>
        <v>0</v>
      </c>
      <c r="AA139" s="14">
        <f>$BA98+$BA99</f>
        <v>0</v>
      </c>
      <c r="AB139" s="14">
        <f>$BA100</f>
        <v>0</v>
      </c>
      <c r="AD139" s="80"/>
      <c r="AE139" s="14"/>
      <c r="AG139" s="135"/>
      <c r="AH139" s="135"/>
      <c r="AI139" s="135"/>
      <c r="AJ139" s="135"/>
      <c r="AK139" s="135"/>
      <c r="AL139" s="135"/>
    </row>
    <row r="140" spans="12:38" x14ac:dyDescent="0.2">
      <c r="L140" s="23">
        <v>90</v>
      </c>
      <c r="M140">
        <f>ABS(1-POLICY!U91)</f>
        <v>0</v>
      </c>
      <c r="N140">
        <f>IF(CATCH2009!$C98="22-24",$M140,0)</f>
        <v>0</v>
      </c>
      <c r="O140">
        <f>IF(CATCH2009!$C98="25-29,32",$M140,0)</f>
        <v>0</v>
      </c>
      <c r="P140">
        <f>IF(CATCH2009!$C98="30-31",$M140,0)</f>
        <v>0</v>
      </c>
      <c r="Q140">
        <f>IF(CATCH2009!$C98="k",$M140,0)</f>
        <v>0</v>
      </c>
      <c r="R140">
        <f>IF(CATCH2009!$C98="s",$M140,0)</f>
        <v>0</v>
      </c>
      <c r="S140">
        <f>IF(CATCH2009!$C98="n",$M140,0)</f>
        <v>0</v>
      </c>
      <c r="V140" s="104" t="s">
        <v>12</v>
      </c>
      <c r="W140" s="14">
        <f>$BB95</f>
        <v>0</v>
      </c>
      <c r="X140" s="14">
        <f>$BB96</f>
        <v>0</v>
      </c>
      <c r="Y140" s="14">
        <f>$BB97</f>
        <v>0</v>
      </c>
      <c r="Z140" s="14">
        <f>$BB98</f>
        <v>0</v>
      </c>
      <c r="AA140" s="14">
        <f>$BB99</f>
        <v>0</v>
      </c>
      <c r="AB140" s="14">
        <f>$BB100</f>
        <v>0</v>
      </c>
      <c r="AE140" s="14"/>
      <c r="AG140" s="135"/>
      <c r="AH140" s="135"/>
      <c r="AI140" s="135"/>
      <c r="AJ140" s="135"/>
      <c r="AK140" s="135"/>
      <c r="AL140" s="135"/>
    </row>
    <row r="141" spans="12:38" x14ac:dyDescent="0.2">
      <c r="L141" s="23">
        <v>91</v>
      </c>
      <c r="M141">
        <f>ABS(1-POLICY!U92)</f>
        <v>0</v>
      </c>
      <c r="N141">
        <f>IF(CATCH2009!$C99="22-24",$M141,0)</f>
        <v>0</v>
      </c>
      <c r="O141">
        <f>IF(CATCH2009!$C99="25-29,32",$M141,0)</f>
        <v>0</v>
      </c>
      <c r="P141">
        <f>IF(CATCH2009!$C99="30-31",$M141,0)</f>
        <v>0</v>
      </c>
      <c r="Q141">
        <f>IF(CATCH2009!$C99="k",$M141,0)</f>
        <v>0</v>
      </c>
      <c r="R141">
        <f>IF(CATCH2009!$C99="s",$M141,0)</f>
        <v>0</v>
      </c>
      <c r="S141">
        <f>IF(CATCH2009!$C99="n",$M141,0)</f>
        <v>0</v>
      </c>
      <c r="V141" s="190" t="s">
        <v>525</v>
      </c>
      <c r="W141" s="14">
        <f>$BC95+$BC96+$BC97</f>
        <v>0</v>
      </c>
      <c r="X141" s="14">
        <f>$BC95+$BC96+$BC97</f>
        <v>0</v>
      </c>
      <c r="Y141" s="14">
        <f>$BC95+$BC96+$BC97</f>
        <v>0</v>
      </c>
      <c r="Z141" s="14">
        <f>$BC98+$BC99</f>
        <v>0</v>
      </c>
      <c r="AA141" s="14">
        <f>$BC98+$BC99</f>
        <v>0</v>
      </c>
      <c r="AB141" s="14">
        <f>$BC100</f>
        <v>0</v>
      </c>
      <c r="AD141" s="80"/>
      <c r="AE141" s="14"/>
      <c r="AG141" s="135"/>
      <c r="AH141" s="135"/>
      <c r="AI141" s="135"/>
      <c r="AJ141" s="135"/>
      <c r="AK141" s="135"/>
      <c r="AL141" s="135"/>
    </row>
    <row r="142" spans="12:38" x14ac:dyDescent="0.2">
      <c r="L142" s="23">
        <v>92</v>
      </c>
      <c r="M142">
        <f>ABS(1-POLICY!U93)</f>
        <v>0</v>
      </c>
      <c r="N142">
        <f>IF(CATCH2009!$C100="22-24",$M142,0)</f>
        <v>0</v>
      </c>
      <c r="O142">
        <f>IF(CATCH2009!$C100="25-29,32",$M142,0)</f>
        <v>0</v>
      </c>
      <c r="P142">
        <f>IF(CATCH2009!$C100="30-31",$M142,0)</f>
        <v>0</v>
      </c>
      <c r="Q142">
        <f>IF(CATCH2009!$C100="k",$M142,0)</f>
        <v>0</v>
      </c>
      <c r="R142">
        <f>IF(CATCH2009!$C100="s",$M142,0)</f>
        <v>0</v>
      </c>
      <c r="S142">
        <f>IF(CATCH2009!$C100="n",$M142,0)</f>
        <v>0</v>
      </c>
      <c r="V142" s="190" t="s">
        <v>268</v>
      </c>
      <c r="W142" s="14">
        <f>$BD95</f>
        <v>0</v>
      </c>
      <c r="X142" s="14">
        <f>$BD96</f>
        <v>0</v>
      </c>
      <c r="Y142" s="14">
        <f>$BD97</f>
        <v>0</v>
      </c>
      <c r="Z142" s="14">
        <f>$BD98</f>
        <v>0</v>
      </c>
      <c r="AA142" s="14">
        <f>$BD99</f>
        <v>0</v>
      </c>
      <c r="AB142" s="14">
        <f>$BD100</f>
        <v>0</v>
      </c>
      <c r="AE142" s="14"/>
      <c r="AG142" s="135"/>
      <c r="AH142" s="135"/>
      <c r="AI142" s="135"/>
      <c r="AJ142" s="135"/>
      <c r="AK142" s="135"/>
      <c r="AL142" s="135"/>
    </row>
    <row r="143" spans="12:38" x14ac:dyDescent="0.2">
      <c r="L143" s="23">
        <v>93</v>
      </c>
      <c r="M143">
        <f>ABS(1-POLICY!U94)</f>
        <v>0</v>
      </c>
      <c r="N143">
        <f>IF(CATCH2009!$C101="22-24",$M143,0)</f>
        <v>0</v>
      </c>
      <c r="O143">
        <f>IF(CATCH2009!$C101="25-29,32",$M143,0)</f>
        <v>0</v>
      </c>
      <c r="P143">
        <f>IF(CATCH2009!$C101="30-31",$M143,0)</f>
        <v>0</v>
      </c>
      <c r="Q143">
        <f>IF(CATCH2009!$C101="k",$M143,0)</f>
        <v>0</v>
      </c>
      <c r="R143">
        <f>IF(CATCH2009!$C101="s",$M143,0)</f>
        <v>0</v>
      </c>
      <c r="S143">
        <f>IF(CATCH2009!$C101="n",$M143,0)</f>
        <v>0</v>
      </c>
      <c r="V143" s="190" t="s">
        <v>526</v>
      </c>
      <c r="W143" s="14">
        <f>$BE95</f>
        <v>0</v>
      </c>
      <c r="X143" s="14">
        <f>$BE96</f>
        <v>0</v>
      </c>
      <c r="Y143" s="14">
        <f>$BE97</f>
        <v>0</v>
      </c>
      <c r="Z143" s="14">
        <f>$BE98</f>
        <v>0</v>
      </c>
      <c r="AA143" s="14">
        <f>$BE99</f>
        <v>0</v>
      </c>
      <c r="AB143" s="14">
        <f>$BE100</f>
        <v>0</v>
      </c>
      <c r="AE143" s="14"/>
      <c r="AG143" s="135"/>
      <c r="AH143" s="135"/>
      <c r="AI143" s="135"/>
      <c r="AJ143" s="135"/>
      <c r="AK143" s="135"/>
      <c r="AL143" s="135"/>
    </row>
    <row r="144" spans="12:38" x14ac:dyDescent="0.2">
      <c r="L144" s="23">
        <v>94</v>
      </c>
      <c r="M144">
        <f>ABS(1-POLICY!U95)</f>
        <v>0</v>
      </c>
      <c r="N144">
        <f>IF(CATCH2009!$C102="22-24",$M144,0)</f>
        <v>0</v>
      </c>
      <c r="O144">
        <f>IF(CATCH2009!$C102="25-29,32",$M144,0)</f>
        <v>0</v>
      </c>
      <c r="P144">
        <f>IF(CATCH2009!$C102="30-31",$M144,0)</f>
        <v>0</v>
      </c>
      <c r="Q144">
        <f>IF(CATCH2009!$C102="k",$M144,0)</f>
        <v>0</v>
      </c>
      <c r="R144">
        <f>IF(CATCH2009!$C102="s",$M144,0)</f>
        <v>0</v>
      </c>
      <c r="S144">
        <f>IF(CATCH2009!$C102="n",$M144,0)</f>
        <v>0</v>
      </c>
      <c r="V144" s="190" t="s">
        <v>527</v>
      </c>
      <c r="W144" s="14">
        <f>$BF95</f>
        <v>0</v>
      </c>
      <c r="X144" s="14">
        <f>$BF96+$BF97</f>
        <v>0</v>
      </c>
      <c r="Y144" s="14">
        <f>$BF96+$BF97</f>
        <v>0</v>
      </c>
      <c r="Z144" s="14">
        <f>$BF98</f>
        <v>0</v>
      </c>
      <c r="AA144" s="14">
        <f>$BF99</f>
        <v>0</v>
      </c>
      <c r="AB144" s="14">
        <f>$BF100</f>
        <v>0</v>
      </c>
      <c r="AD144" s="80"/>
      <c r="AE144" s="14"/>
      <c r="AG144" s="135"/>
      <c r="AH144" s="135"/>
      <c r="AI144" s="135"/>
      <c r="AJ144" s="135"/>
      <c r="AK144" s="135"/>
      <c r="AL144" s="135"/>
    </row>
    <row r="145" spans="12:38" x14ac:dyDescent="0.2">
      <c r="L145" s="23">
        <v>95</v>
      </c>
      <c r="M145">
        <f>ABS(1-POLICY!U96)</f>
        <v>0</v>
      </c>
      <c r="N145">
        <f>IF(CATCH2009!$C103="22-24",$M145,0)</f>
        <v>0</v>
      </c>
      <c r="O145">
        <f>IF(CATCH2009!$C103="25-29,32",$M145,0)</f>
        <v>0</v>
      </c>
      <c r="P145">
        <f>IF(CATCH2009!$C103="30-31",$M145,0)</f>
        <v>0</v>
      </c>
      <c r="Q145">
        <f>IF(CATCH2009!$C103="k",$M145,0)</f>
        <v>0</v>
      </c>
      <c r="R145">
        <f>IF(CATCH2009!$C103="s",$M145,0)</f>
        <v>0</v>
      </c>
      <c r="S145">
        <f>IF(CATCH2009!$C103="n",$M145,0)</f>
        <v>0</v>
      </c>
      <c r="V145" s="104" t="s">
        <v>13</v>
      </c>
      <c r="W145" s="14">
        <f>$BG95</f>
        <v>0</v>
      </c>
      <c r="X145" s="14">
        <f>$BG96</f>
        <v>0</v>
      </c>
      <c r="Y145" s="14">
        <f>$BG97</f>
        <v>0</v>
      </c>
      <c r="Z145" s="14">
        <f>$BG98+$BG99</f>
        <v>0</v>
      </c>
      <c r="AA145" s="14">
        <f>$BG98+$BG99</f>
        <v>0</v>
      </c>
      <c r="AB145" s="14">
        <f>$BG100</f>
        <v>0</v>
      </c>
      <c r="AD145" s="80"/>
      <c r="AE145" s="14"/>
      <c r="AG145" s="135"/>
      <c r="AH145" s="135"/>
      <c r="AI145" s="135"/>
      <c r="AJ145" s="135"/>
      <c r="AK145" s="135"/>
      <c r="AL145" s="135"/>
    </row>
    <row r="146" spans="12:38" x14ac:dyDescent="0.2">
      <c r="L146" s="23">
        <v>96</v>
      </c>
      <c r="M146">
        <f>ABS(1-POLICY!U97)</f>
        <v>0</v>
      </c>
      <c r="N146">
        <f>IF(CATCH2009!$C104="22-24",$M146,0)</f>
        <v>0</v>
      </c>
      <c r="O146">
        <f>IF(CATCH2009!$C104="25-29,32",$M146,0)</f>
        <v>0</v>
      </c>
      <c r="P146">
        <f>IF(CATCH2009!$C104="30-31",$M146,0)</f>
        <v>0</v>
      </c>
      <c r="Q146">
        <f>IF(CATCH2009!$C104="k",$M146,0)</f>
        <v>0</v>
      </c>
      <c r="R146">
        <f>IF(CATCH2009!$C104="s",$M146,0)</f>
        <v>0</v>
      </c>
      <c r="S146">
        <f>IF(CATCH2009!$C104="n",$M146,0)</f>
        <v>0</v>
      </c>
      <c r="V146" s="104" t="s">
        <v>116</v>
      </c>
      <c r="W146" s="14">
        <f>$BH95</f>
        <v>0</v>
      </c>
      <c r="X146" s="14">
        <f>$BH96</f>
        <v>0</v>
      </c>
      <c r="Y146" s="14">
        <f>$BH97</f>
        <v>0</v>
      </c>
      <c r="Z146" s="14">
        <f>$BH98+$BH99</f>
        <v>0</v>
      </c>
      <c r="AA146" s="14">
        <f>$BH98+$BH99</f>
        <v>0</v>
      </c>
      <c r="AB146" s="14">
        <f>$BH100</f>
        <v>0</v>
      </c>
      <c r="AD146" s="80"/>
      <c r="AE146" s="14"/>
      <c r="AG146" s="135"/>
      <c r="AH146" s="135"/>
      <c r="AI146" s="135"/>
      <c r="AJ146" s="135"/>
      <c r="AK146" s="135"/>
      <c r="AL146" s="135"/>
    </row>
    <row r="147" spans="12:38" x14ac:dyDescent="0.2">
      <c r="L147" s="23">
        <v>97</v>
      </c>
      <c r="M147">
        <f>ABS(1-POLICY!U98)</f>
        <v>0</v>
      </c>
      <c r="N147">
        <f>IF(CATCH2009!$C105="22-24",$M147,0)</f>
        <v>0</v>
      </c>
      <c r="O147">
        <f>IF(CATCH2009!$C105="25-29,32",$M147,0)</f>
        <v>0</v>
      </c>
      <c r="P147">
        <f>IF(CATCH2009!$C105="30-31",$M147,0)</f>
        <v>0</v>
      </c>
      <c r="Q147">
        <f>IF(CATCH2009!$C105="k",$M147,0)</f>
        <v>0</v>
      </c>
      <c r="R147">
        <f>IF(CATCH2009!$C105="s",$M147,0)</f>
        <v>0</v>
      </c>
      <c r="S147">
        <f>IF(CATCH2009!$C105="n",$M147,0)</f>
        <v>0</v>
      </c>
      <c r="V147" s="104" t="s">
        <v>209</v>
      </c>
      <c r="W147" s="14">
        <f>$BI95</f>
        <v>0</v>
      </c>
      <c r="X147" s="14">
        <f>$BI96</f>
        <v>0</v>
      </c>
      <c r="Y147" s="14">
        <f>$BI97</f>
        <v>0</v>
      </c>
      <c r="Z147" s="14">
        <f>$BI98</f>
        <v>0</v>
      </c>
      <c r="AA147" s="14">
        <f>$BI99</f>
        <v>0</v>
      </c>
      <c r="AB147" s="14">
        <f>$BI100</f>
        <v>0</v>
      </c>
      <c r="AE147" s="14"/>
      <c r="AG147" s="135"/>
      <c r="AH147" s="135"/>
      <c r="AI147" s="135"/>
      <c r="AJ147" s="135"/>
      <c r="AK147" s="135"/>
      <c r="AL147" s="135"/>
    </row>
    <row r="148" spans="12:38" x14ac:dyDescent="0.2">
      <c r="L148" s="23">
        <v>98</v>
      </c>
      <c r="M148">
        <f>ABS(1-POLICY!U99)</f>
        <v>0</v>
      </c>
      <c r="N148">
        <f>IF(CATCH2009!$C106="22-24",$M148,0)</f>
        <v>0</v>
      </c>
      <c r="O148">
        <f>IF(CATCH2009!$C106="25-29,32",$M148,0)</f>
        <v>0</v>
      </c>
      <c r="P148">
        <f>IF(CATCH2009!$C106="30-31",$M148,0)</f>
        <v>0</v>
      </c>
      <c r="Q148">
        <f>IF(CATCH2009!$C106="k",$M148,0)</f>
        <v>0</v>
      </c>
      <c r="R148">
        <f>IF(CATCH2009!$C106="s",$M148,0)</f>
        <v>0</v>
      </c>
      <c r="S148">
        <f>IF(CATCH2009!$C106="n",$M148,0)</f>
        <v>0</v>
      </c>
      <c r="V148" s="104" t="s">
        <v>117</v>
      </c>
      <c r="W148" s="14">
        <f>$BJ95</f>
        <v>0</v>
      </c>
      <c r="X148" s="14">
        <f>$BJ96</f>
        <v>0</v>
      </c>
      <c r="Y148" s="14">
        <f>$BJ97</f>
        <v>0</v>
      </c>
      <c r="Z148" s="14">
        <f>$BJ98</f>
        <v>0</v>
      </c>
      <c r="AA148" s="14">
        <f>$BJ99</f>
        <v>0</v>
      </c>
      <c r="AB148" s="14">
        <f>$BJ100</f>
        <v>0</v>
      </c>
      <c r="AE148" s="14"/>
      <c r="AG148" s="135"/>
      <c r="AH148" s="135"/>
      <c r="AI148" s="135"/>
      <c r="AJ148" s="135"/>
      <c r="AK148" s="135"/>
      <c r="AL148" s="135"/>
    </row>
    <row r="149" spans="12:38" x14ac:dyDescent="0.2">
      <c r="L149" s="23">
        <v>99</v>
      </c>
      <c r="M149">
        <f>ABS(1-POLICY!U100)</f>
        <v>0</v>
      </c>
      <c r="N149">
        <f>IF(CATCH2009!$C107="22-24",$M149,0)</f>
        <v>0</v>
      </c>
      <c r="O149">
        <f>IF(CATCH2009!$C107="25-29,32",$M149,0)</f>
        <v>0</v>
      </c>
      <c r="P149">
        <f>IF(CATCH2009!$C107="30-31",$M149,0)</f>
        <v>0</v>
      </c>
      <c r="Q149">
        <f>IF(CATCH2009!$C107="k",$M149,0)</f>
        <v>0</v>
      </c>
      <c r="R149">
        <f>IF(CATCH2009!$C107="s",$M149,0)</f>
        <v>0</v>
      </c>
      <c r="S149">
        <f>IF(CATCH2009!$C107="n",$M149,0)</f>
        <v>0</v>
      </c>
      <c r="V149" s="174" t="s">
        <v>210</v>
      </c>
      <c r="W149" s="14">
        <f>$BK95</f>
        <v>0</v>
      </c>
      <c r="X149" s="14">
        <f>$BK96</f>
        <v>0</v>
      </c>
      <c r="Y149" s="14">
        <f>$BK97</f>
        <v>0</v>
      </c>
      <c r="Z149" s="14">
        <f>$BK98</f>
        <v>0</v>
      </c>
      <c r="AA149" s="14">
        <f>$BK99</f>
        <v>0</v>
      </c>
      <c r="AB149" s="14">
        <f>$BK100</f>
        <v>0</v>
      </c>
    </row>
    <row r="150" spans="12:38" x14ac:dyDescent="0.2">
      <c r="L150" s="23">
        <v>100</v>
      </c>
      <c r="M150">
        <f>ABS(1-POLICY!U101)</f>
        <v>0</v>
      </c>
      <c r="N150">
        <f>IF(CATCH2009!$C108="22-24",$M150,0)</f>
        <v>0</v>
      </c>
      <c r="O150">
        <f>IF(CATCH2009!$C108="25-29,32",$M150,0)</f>
        <v>0</v>
      </c>
      <c r="P150">
        <f>IF(CATCH2009!$C108="30-31",$M150,0)</f>
        <v>0</v>
      </c>
      <c r="Q150">
        <f>IF(CATCH2009!$C108="k",$M150,0)</f>
        <v>0</v>
      </c>
      <c r="R150">
        <f>IF(CATCH2009!$C108="s",$M150,0)</f>
        <v>0</v>
      </c>
      <c r="S150">
        <f>IF(CATCH2009!$C108="n",$M150,0)</f>
        <v>0</v>
      </c>
    </row>
    <row r="151" spans="12:38" x14ac:dyDescent="0.2">
      <c r="L151" s="23">
        <v>101</v>
      </c>
      <c r="M151">
        <f>ABS(1-POLICY!U102)</f>
        <v>0</v>
      </c>
      <c r="N151">
        <f>IF(CATCH2009!$C109="22-24",$M151,0)</f>
        <v>0</v>
      </c>
      <c r="O151">
        <f>IF(CATCH2009!$C109="25-29,32",$M151,0)</f>
        <v>0</v>
      </c>
      <c r="P151">
        <f>IF(CATCH2009!$C109="30-31",$M151,0)</f>
        <v>0</v>
      </c>
      <c r="Q151">
        <f>IF(CATCH2009!$C109="k",$M151,0)</f>
        <v>0</v>
      </c>
      <c r="R151">
        <f>IF(CATCH2009!$C109="s",$M151,0)</f>
        <v>0</v>
      </c>
      <c r="S151">
        <f>IF(CATCH2009!$C109="n",$M151,0)</f>
        <v>0</v>
      </c>
    </row>
    <row r="152" spans="12:38" x14ac:dyDescent="0.2">
      <c r="L152" s="23">
        <v>102</v>
      </c>
      <c r="M152">
        <f>ABS(1-POLICY!U103)</f>
        <v>0</v>
      </c>
      <c r="N152">
        <f>IF(CATCH2009!$C110="22-24",$M152,0)</f>
        <v>0</v>
      </c>
      <c r="O152">
        <f>IF(CATCH2009!$C110="25-29,32",$M152,0)</f>
        <v>0</v>
      </c>
      <c r="P152">
        <f>IF(CATCH2009!$C110="30-31",$M152,0)</f>
        <v>0</v>
      </c>
      <c r="Q152">
        <f>IF(CATCH2009!$C110="k",$M152,0)</f>
        <v>0</v>
      </c>
      <c r="R152">
        <f>IF(CATCH2009!$C110="s",$M152,0)</f>
        <v>0</v>
      </c>
      <c r="S152">
        <f>IF(CATCH2009!$C110="n",$M152,0)</f>
        <v>0</v>
      </c>
    </row>
    <row r="153" spans="12:38" x14ac:dyDescent="0.2">
      <c r="L153" s="23">
        <v>103</v>
      </c>
      <c r="M153">
        <f>ABS(1-POLICY!U104)</f>
        <v>0</v>
      </c>
      <c r="N153">
        <f>IF(CATCH2009!$C111="22-24",$M153,0)</f>
        <v>0</v>
      </c>
      <c r="O153">
        <f>IF(CATCH2009!$C111="25-29,32",$M153,0)</f>
        <v>0</v>
      </c>
      <c r="P153">
        <f>IF(CATCH2009!$C111="30-31",$M153,0)</f>
        <v>0</v>
      </c>
      <c r="Q153">
        <f>IF(CATCH2009!$C111="k",$M153,0)</f>
        <v>0</v>
      </c>
      <c r="R153">
        <f>IF(CATCH2009!$C111="s",$M153,0)</f>
        <v>0</v>
      </c>
      <c r="S153">
        <f>IF(CATCH2009!$C111="n",$M153,0)</f>
        <v>0</v>
      </c>
    </row>
    <row r="154" spans="12:38" x14ac:dyDescent="0.2">
      <c r="L154" s="23">
        <v>104</v>
      </c>
      <c r="M154">
        <f>ABS(1-POLICY!U105)</f>
        <v>0</v>
      </c>
      <c r="N154">
        <f>IF(CATCH2009!$C112="22-24",$M154,0)</f>
        <v>0</v>
      </c>
      <c r="O154">
        <f>IF(CATCH2009!$C112="25-29,32",$M154,0)</f>
        <v>0</v>
      </c>
      <c r="P154">
        <f>IF(CATCH2009!$C112="30-31",$M154,0)</f>
        <v>0</v>
      </c>
      <c r="Q154">
        <f>IF(CATCH2009!$C112="k",$M154,0)</f>
        <v>0</v>
      </c>
      <c r="R154">
        <f>IF(CATCH2009!$C112="s",$M154,0)</f>
        <v>0</v>
      </c>
      <c r="S154">
        <f>IF(CATCH2009!$C112="n",$M154,0)</f>
        <v>0</v>
      </c>
    </row>
    <row r="155" spans="12:38" x14ac:dyDescent="0.2">
      <c r="L155" s="23">
        <v>105</v>
      </c>
      <c r="M155">
        <f>ABS(1-POLICY!U106)</f>
        <v>0</v>
      </c>
      <c r="N155">
        <f>IF(CATCH2009!$C113="22-24",$M155,0)</f>
        <v>0</v>
      </c>
      <c r="O155">
        <f>IF(CATCH2009!$C113="25-29,32",$M155,0)</f>
        <v>0</v>
      </c>
      <c r="P155">
        <f>IF(CATCH2009!$C113="30-31",$M155,0)</f>
        <v>0</v>
      </c>
      <c r="Q155">
        <f>IF(CATCH2009!$C113="k",$M155,0)</f>
        <v>0</v>
      </c>
      <c r="R155">
        <f>IF(CATCH2009!$C113="s",$M155,0)</f>
        <v>0</v>
      </c>
      <c r="S155">
        <f>IF(CATCH2009!$C113="n",$M155,0)</f>
        <v>0</v>
      </c>
    </row>
    <row r="156" spans="12:38" x14ac:dyDescent="0.2">
      <c r="L156" s="23">
        <v>106</v>
      </c>
      <c r="M156">
        <f>ABS(1-POLICY!U107)</f>
        <v>0</v>
      </c>
      <c r="N156">
        <f>IF(CATCH2009!$C114="22-24",$M156,0)</f>
        <v>0</v>
      </c>
      <c r="O156">
        <f>IF(CATCH2009!$C114="25-29,32",$M156,0)</f>
        <v>0</v>
      </c>
      <c r="P156">
        <f>IF(CATCH2009!$C114="30-31",$M156,0)</f>
        <v>0</v>
      </c>
      <c r="Q156">
        <f>IF(CATCH2009!$C114="k",$M156,0)</f>
        <v>0</v>
      </c>
      <c r="R156">
        <f>IF(CATCH2009!$C114="s",$M156,0)</f>
        <v>0</v>
      </c>
      <c r="S156">
        <f>IF(CATCH2009!$C114="n",$M156,0)</f>
        <v>0</v>
      </c>
    </row>
    <row r="157" spans="12:38" x14ac:dyDescent="0.2">
      <c r="L157" s="23">
        <v>107</v>
      </c>
      <c r="M157">
        <f>ABS(1-POLICY!U108)</f>
        <v>0</v>
      </c>
      <c r="N157">
        <f>IF(CATCH2009!$C115="22-24",$M157,0)</f>
        <v>0</v>
      </c>
      <c r="O157">
        <f>IF(CATCH2009!$C115="25-29,32",$M157,0)</f>
        <v>0</v>
      </c>
      <c r="P157">
        <f>IF(CATCH2009!$C115="30-31",$M157,0)</f>
        <v>0</v>
      </c>
      <c r="Q157">
        <f>IF(CATCH2009!$C115="k",$M157,0)</f>
        <v>0</v>
      </c>
      <c r="R157">
        <f>IF(CATCH2009!$C115="s",$M157,0)</f>
        <v>0</v>
      </c>
      <c r="S157">
        <f>IF(CATCH2009!$C115="n",$M157,0)</f>
        <v>0</v>
      </c>
    </row>
    <row r="158" spans="12:38" x14ac:dyDescent="0.2">
      <c r="L158" s="23">
        <v>108</v>
      </c>
      <c r="M158">
        <f>ABS(1-POLICY!U109)</f>
        <v>0</v>
      </c>
      <c r="N158">
        <f>IF(CATCH2009!$C116="22-24",$M158,0)</f>
        <v>0</v>
      </c>
      <c r="O158">
        <f>IF(CATCH2009!$C116="25-29,32",$M158,0)</f>
        <v>0</v>
      </c>
      <c r="P158">
        <f>IF(CATCH2009!$C116="30-31",$M158,0)</f>
        <v>0</v>
      </c>
      <c r="Q158">
        <f>IF(CATCH2009!$C116="k",$M158,0)</f>
        <v>0</v>
      </c>
      <c r="R158">
        <f>IF(CATCH2009!$C116="s",$M158,0)</f>
        <v>0</v>
      </c>
      <c r="S158">
        <f>IF(CATCH2009!$C116="n",$M158,0)</f>
        <v>0</v>
      </c>
    </row>
    <row r="159" spans="12:38" x14ac:dyDescent="0.2">
      <c r="L159" s="23">
        <v>109</v>
      </c>
      <c r="M159">
        <f>ABS(1-POLICY!U110)</f>
        <v>0</v>
      </c>
      <c r="N159">
        <f>IF(CATCH2009!$C117="22-24",$M159,0)</f>
        <v>0</v>
      </c>
      <c r="O159">
        <f>IF(CATCH2009!$C117="25-29,32",$M159,0)</f>
        <v>0</v>
      </c>
      <c r="P159">
        <f>IF(CATCH2009!$C117="30-31",$M159,0)</f>
        <v>0</v>
      </c>
      <c r="Q159">
        <f>IF(CATCH2009!$C117="k",$M159,0)</f>
        <v>0</v>
      </c>
      <c r="R159">
        <f>IF(CATCH2009!$C117="s",$M159,0)</f>
        <v>0</v>
      </c>
      <c r="S159">
        <f>IF(CATCH2009!$C117="n",$M159,0)</f>
        <v>0</v>
      </c>
    </row>
    <row r="160" spans="12:38" x14ac:dyDescent="0.2">
      <c r="L160" s="23">
        <v>110</v>
      </c>
      <c r="M160">
        <f>ABS(1-POLICY!U111)</f>
        <v>0</v>
      </c>
      <c r="N160">
        <f>IF(CATCH2009!$C118="22-24",$M160,0)</f>
        <v>0</v>
      </c>
      <c r="O160">
        <f>IF(CATCH2009!$C118="25-29,32",$M160,0)</f>
        <v>0</v>
      </c>
      <c r="P160">
        <f>IF(CATCH2009!$C118="30-31",$M160,0)</f>
        <v>0</v>
      </c>
      <c r="Q160">
        <f>IF(CATCH2009!$C118="k",$M160,0)</f>
        <v>0</v>
      </c>
      <c r="R160">
        <f>IF(CATCH2009!$C118="s",$M160,0)</f>
        <v>0</v>
      </c>
      <c r="S160">
        <f>IF(CATCH2009!$C118="n",$M160,0)</f>
        <v>0</v>
      </c>
    </row>
    <row r="161" spans="12:19" x14ac:dyDescent="0.2">
      <c r="L161" s="23">
        <v>111</v>
      </c>
      <c r="M161">
        <f>ABS(1-POLICY!U112)</f>
        <v>0</v>
      </c>
      <c r="N161">
        <f>IF(CATCH2009!$C119="22-24",$M161,0)</f>
        <v>0</v>
      </c>
      <c r="O161">
        <f>IF(CATCH2009!$C119="25-29,32",$M161,0)</f>
        <v>0</v>
      </c>
      <c r="P161">
        <f>IF(CATCH2009!$C119="30-31",$M161,0)</f>
        <v>0</v>
      </c>
      <c r="Q161">
        <f>IF(CATCH2009!$C119="k",$M161,0)</f>
        <v>0</v>
      </c>
      <c r="R161">
        <f>IF(CATCH2009!$C119="s",$M161,0)</f>
        <v>0</v>
      </c>
      <c r="S161">
        <f>IF(CATCH2009!$C119="n",$M161,0)</f>
        <v>0</v>
      </c>
    </row>
    <row r="162" spans="12:19" x14ac:dyDescent="0.2">
      <c r="L162" s="23">
        <v>112</v>
      </c>
      <c r="M162">
        <f>ABS(1-POLICY!U113)</f>
        <v>0</v>
      </c>
      <c r="N162">
        <f>IF(CATCH2009!$C120="22-24",$M162,0)</f>
        <v>0</v>
      </c>
      <c r="O162">
        <f>IF(CATCH2009!$C120="25-29,32",$M162,0)</f>
        <v>0</v>
      </c>
      <c r="P162">
        <f>IF(CATCH2009!$C120="30-31",$M162,0)</f>
        <v>0</v>
      </c>
      <c r="Q162">
        <f>IF(CATCH2009!$C120="k",$M162,0)</f>
        <v>0</v>
      </c>
      <c r="R162">
        <f>IF(CATCH2009!$C120="s",$M162,0)</f>
        <v>0</v>
      </c>
      <c r="S162">
        <f>IF(CATCH2009!$C120="n",$M162,0)</f>
        <v>0</v>
      </c>
    </row>
    <row r="163" spans="12:19" x14ac:dyDescent="0.2">
      <c r="L163" s="23">
        <v>113</v>
      </c>
      <c r="M163">
        <f>ABS(1-POLICY!U114)</f>
        <v>0</v>
      </c>
      <c r="N163">
        <f>IF(CATCH2009!$C121="22-24",$M163,0)</f>
        <v>0</v>
      </c>
      <c r="O163">
        <f>IF(CATCH2009!$C121="25-29,32",$M163,0)</f>
        <v>0</v>
      </c>
      <c r="P163">
        <f>IF(CATCH2009!$C121="30-31",$M163,0)</f>
        <v>0</v>
      </c>
      <c r="Q163">
        <f>IF(CATCH2009!$C121="k",$M163,0)</f>
        <v>0</v>
      </c>
      <c r="R163">
        <f>IF(CATCH2009!$C121="s",$M163,0)</f>
        <v>0</v>
      </c>
      <c r="S163">
        <f>IF(CATCH2009!$C121="n",$M163,0)</f>
        <v>0</v>
      </c>
    </row>
    <row r="164" spans="12:19" x14ac:dyDescent="0.2">
      <c r="L164" s="23">
        <v>114</v>
      </c>
      <c r="M164">
        <f>ABS(1-POLICY!U115)</f>
        <v>0</v>
      </c>
      <c r="N164">
        <f>IF(CATCH2009!$C122="22-24",$M164,0)</f>
        <v>0</v>
      </c>
      <c r="O164">
        <f>IF(CATCH2009!$C122="25-29,32",$M164,0)</f>
        <v>0</v>
      </c>
      <c r="P164">
        <f>IF(CATCH2009!$C122="30-31",$M164,0)</f>
        <v>0</v>
      </c>
      <c r="Q164">
        <f>IF(CATCH2009!$C122="k",$M164,0)</f>
        <v>0</v>
      </c>
      <c r="R164">
        <f>IF(CATCH2009!$C122="s",$M164,0)</f>
        <v>0</v>
      </c>
      <c r="S164">
        <f>IF(CATCH2009!$C122="n",$M164,0)</f>
        <v>0</v>
      </c>
    </row>
    <row r="165" spans="12:19" x14ac:dyDescent="0.2">
      <c r="L165" s="23">
        <v>115</v>
      </c>
      <c r="M165">
        <f>ABS(1-POLICY!U116)</f>
        <v>0</v>
      </c>
      <c r="N165">
        <f>IF(CATCH2009!$C123="22-24",$M165,0)</f>
        <v>0</v>
      </c>
      <c r="O165">
        <f>IF(CATCH2009!$C123="25-29,32",$M165,0)</f>
        <v>0</v>
      </c>
      <c r="P165">
        <f>IF(CATCH2009!$C123="30-31",$M165,0)</f>
        <v>0</v>
      </c>
      <c r="Q165">
        <f>IF(CATCH2009!$C123="k",$M165,0)</f>
        <v>0</v>
      </c>
      <c r="R165">
        <f>IF(CATCH2009!$C123="s",$M165,0)</f>
        <v>0</v>
      </c>
      <c r="S165">
        <f>IF(CATCH2009!$C123="n",$M165,0)</f>
        <v>0</v>
      </c>
    </row>
    <row r="166" spans="12:19" x14ac:dyDescent="0.2">
      <c r="L166" s="23">
        <v>116</v>
      </c>
      <c r="M166">
        <f>ABS(1-POLICY!U117)</f>
        <v>0</v>
      </c>
      <c r="N166">
        <f>IF(CATCH2009!$C124="22-24",$M166,0)</f>
        <v>0</v>
      </c>
      <c r="O166">
        <f>IF(CATCH2009!$C124="25-29,32",$M166,0)</f>
        <v>0</v>
      </c>
      <c r="P166">
        <f>IF(CATCH2009!$C124="30-31",$M166,0)</f>
        <v>0</v>
      </c>
      <c r="Q166">
        <f>IF(CATCH2009!$C124="k",$M166,0)</f>
        <v>0</v>
      </c>
      <c r="R166">
        <f>IF(CATCH2009!$C124="s",$M166,0)</f>
        <v>0</v>
      </c>
      <c r="S166">
        <f>IF(CATCH2009!$C124="n",$M166,0)</f>
        <v>0</v>
      </c>
    </row>
    <row r="167" spans="12:19" x14ac:dyDescent="0.2">
      <c r="L167" s="23">
        <v>117</v>
      </c>
      <c r="M167">
        <f>ABS(1-POLICY!U118)</f>
        <v>0</v>
      </c>
      <c r="N167">
        <f>IF(CATCH2009!$C125="22-24",$M167,0)</f>
        <v>0</v>
      </c>
      <c r="O167">
        <f>IF(CATCH2009!$C125="25-29,32",$M167,0)</f>
        <v>0</v>
      </c>
      <c r="P167">
        <f>IF(CATCH2009!$C125="30-31",$M167,0)</f>
        <v>0</v>
      </c>
      <c r="Q167">
        <f>IF(CATCH2009!$C125="k",$M167,0)</f>
        <v>0</v>
      </c>
      <c r="R167">
        <f>IF(CATCH2009!$C125="s",$M167,0)</f>
        <v>0</v>
      </c>
      <c r="S167">
        <f>IF(CATCH2009!$C125="n",$M167,0)</f>
        <v>0</v>
      </c>
    </row>
    <row r="168" spans="12:19" x14ac:dyDescent="0.2">
      <c r="L168" s="23">
        <v>118</v>
      </c>
      <c r="M168">
        <f>ABS(1-POLICY!U119)</f>
        <v>0</v>
      </c>
      <c r="N168">
        <f>IF(CATCH2009!$C126="22-24",$M168,0)</f>
        <v>0</v>
      </c>
      <c r="O168">
        <f>IF(CATCH2009!$C126="25-29,32",$M168,0)</f>
        <v>0</v>
      </c>
      <c r="P168">
        <f>IF(CATCH2009!$C126="30-31",$M168,0)</f>
        <v>0</v>
      </c>
      <c r="Q168">
        <f>IF(CATCH2009!$C126="k",$M168,0)</f>
        <v>0</v>
      </c>
      <c r="R168">
        <f>IF(CATCH2009!$C126="s",$M168,0)</f>
        <v>0</v>
      </c>
      <c r="S168">
        <f>IF(CATCH2009!$C126="n",$M168,0)</f>
        <v>0</v>
      </c>
    </row>
    <row r="169" spans="12:19" x14ac:dyDescent="0.2">
      <c r="L169" s="23">
        <v>119</v>
      </c>
      <c r="M169">
        <f>ABS(1-POLICY!U120)</f>
        <v>0</v>
      </c>
      <c r="N169">
        <f>IF(CATCH2009!$C127="22-24",$M169,0)</f>
        <v>0</v>
      </c>
      <c r="O169">
        <f>IF(CATCH2009!$C127="25-29,32",$M169,0)</f>
        <v>0</v>
      </c>
      <c r="P169">
        <f>IF(CATCH2009!$C127="30-31",$M169,0)</f>
        <v>0</v>
      </c>
      <c r="Q169">
        <f>IF(CATCH2009!$C127="k",$M169,0)</f>
        <v>0</v>
      </c>
      <c r="R169">
        <f>IF(CATCH2009!$C127="s",$M169,0)</f>
        <v>0</v>
      </c>
      <c r="S169">
        <f>IF(CATCH2009!$C127="n",$M169,0)</f>
        <v>0</v>
      </c>
    </row>
    <row r="170" spans="12:19" x14ac:dyDescent="0.2">
      <c r="L170" s="23">
        <v>120</v>
      </c>
      <c r="M170">
        <f>ABS(1-POLICY!U121)</f>
        <v>0</v>
      </c>
      <c r="N170">
        <f>IF(CATCH2009!$C128="22-24",$M170,0)</f>
        <v>0</v>
      </c>
      <c r="O170">
        <f>IF(CATCH2009!$C128="25-29,32",$M170,0)</f>
        <v>0</v>
      </c>
      <c r="P170">
        <f>IF(CATCH2009!$C128="30-31",$M170,0)</f>
        <v>0</v>
      </c>
      <c r="Q170">
        <f>IF(CATCH2009!$C128="k",$M170,0)</f>
        <v>0</v>
      </c>
      <c r="R170">
        <f>IF(CATCH2009!$C128="s",$M170,0)</f>
        <v>0</v>
      </c>
      <c r="S170">
        <f>IF(CATCH2009!$C128="n",$M170,0)</f>
        <v>0</v>
      </c>
    </row>
    <row r="171" spans="12:19" x14ac:dyDescent="0.2">
      <c r="L171" s="23">
        <v>121</v>
      </c>
      <c r="M171">
        <f>ABS(1-POLICY!U122)</f>
        <v>0</v>
      </c>
      <c r="N171">
        <f>IF(CATCH2009!$C129="22-24",$M171,0)</f>
        <v>0</v>
      </c>
      <c r="O171">
        <f>IF(CATCH2009!$C129="25-29,32",$M171,0)</f>
        <v>0</v>
      </c>
      <c r="P171">
        <f>IF(CATCH2009!$C129="30-31",$M171,0)</f>
        <v>0</v>
      </c>
      <c r="Q171">
        <f>IF(CATCH2009!$C129="k",$M171,0)</f>
        <v>0</v>
      </c>
      <c r="R171">
        <f>IF(CATCH2009!$C129="s",$M171,0)</f>
        <v>0</v>
      </c>
      <c r="S171">
        <f>IF(CATCH2009!$C129="n",$M171,0)</f>
        <v>0</v>
      </c>
    </row>
    <row r="172" spans="12:19" x14ac:dyDescent="0.2">
      <c r="L172" s="23">
        <v>122</v>
      </c>
      <c r="M172">
        <f>ABS(1-POLICY!U123)</f>
        <v>0</v>
      </c>
      <c r="N172">
        <f>IF(CATCH2009!$C130="22-24",$M172,0)</f>
        <v>0</v>
      </c>
      <c r="O172">
        <f>IF(CATCH2009!$C130="25-29,32",$M172,0)</f>
        <v>0</v>
      </c>
      <c r="P172">
        <f>IF(CATCH2009!$C130="30-31",$M172,0)</f>
        <v>0</v>
      </c>
      <c r="Q172">
        <f>IF(CATCH2009!$C130="k",$M172,0)</f>
        <v>0</v>
      </c>
      <c r="R172">
        <f>IF(CATCH2009!$C130="s",$M172,0)</f>
        <v>0</v>
      </c>
      <c r="S172">
        <f>IF(CATCH2009!$C130="n",$M172,0)</f>
        <v>0</v>
      </c>
    </row>
    <row r="173" spans="12:19" x14ac:dyDescent="0.2">
      <c r="L173" s="23">
        <v>123</v>
      </c>
      <c r="M173">
        <f>ABS(1-POLICY!U124)</f>
        <v>0</v>
      </c>
      <c r="N173">
        <f>IF(CATCH2009!$C131="22-24",$M173,0)</f>
        <v>0</v>
      </c>
      <c r="O173">
        <f>IF(CATCH2009!$C131="25-29,32",$M173,0)</f>
        <v>0</v>
      </c>
      <c r="P173">
        <f>IF(CATCH2009!$C131="30-31",$M173,0)</f>
        <v>0</v>
      </c>
      <c r="Q173">
        <f>IF(CATCH2009!$C131="k",$M173,0)</f>
        <v>0</v>
      </c>
      <c r="R173">
        <f>IF(CATCH2009!$C131="s",$M173,0)</f>
        <v>0</v>
      </c>
      <c r="S173">
        <f>IF(CATCH2009!$C131="n",$M173,0)</f>
        <v>0</v>
      </c>
    </row>
    <row r="174" spans="12:19" x14ac:dyDescent="0.2">
      <c r="L174" s="23">
        <v>124</v>
      </c>
      <c r="M174">
        <f>ABS(1-POLICY!U125)</f>
        <v>0</v>
      </c>
      <c r="N174">
        <f>IF(CATCH2009!$C132="22-24",$M174,0)</f>
        <v>0</v>
      </c>
      <c r="O174">
        <f>IF(CATCH2009!$C132="25-29,32",$M174,0)</f>
        <v>0</v>
      </c>
      <c r="P174">
        <f>IF(CATCH2009!$C132="30-31",$M174,0)</f>
        <v>0</v>
      </c>
      <c r="Q174">
        <f>IF(CATCH2009!$C132="k",$M174,0)</f>
        <v>0</v>
      </c>
      <c r="R174">
        <f>IF(CATCH2009!$C132="s",$M174,0)</f>
        <v>0</v>
      </c>
      <c r="S174">
        <f>IF(CATCH2009!$C132="n",$M174,0)</f>
        <v>0</v>
      </c>
    </row>
    <row r="175" spans="12:19" x14ac:dyDescent="0.2">
      <c r="L175" s="23">
        <v>125</v>
      </c>
      <c r="M175">
        <f>ABS(1-POLICY!U126)</f>
        <v>0</v>
      </c>
      <c r="N175">
        <f>IF(CATCH2009!$C133="22-24",$M175,0)</f>
        <v>0</v>
      </c>
      <c r="O175">
        <f>IF(CATCH2009!$C133="25-29,32",$M175,0)</f>
        <v>0</v>
      </c>
      <c r="P175">
        <f>IF(CATCH2009!$C133="30-31",$M175,0)</f>
        <v>0</v>
      </c>
      <c r="Q175">
        <f>IF(CATCH2009!$C133="k",$M175,0)</f>
        <v>0</v>
      </c>
      <c r="R175">
        <f>IF(CATCH2009!$C133="s",$M175,0)</f>
        <v>0</v>
      </c>
      <c r="S175">
        <f>IF(CATCH2009!$C133="n",$M175,0)</f>
        <v>0</v>
      </c>
    </row>
    <row r="176" spans="12:19" x14ac:dyDescent="0.2">
      <c r="L176" s="23">
        <v>126</v>
      </c>
      <c r="M176">
        <f>ABS(1-POLICY!U127)</f>
        <v>0</v>
      </c>
      <c r="N176">
        <f>IF(CATCH2009!$C134="22-24",$M176,0)</f>
        <v>0</v>
      </c>
      <c r="O176">
        <f>IF(CATCH2009!$C134="25-29,32",$M176,0)</f>
        <v>0</v>
      </c>
      <c r="P176">
        <f>IF(CATCH2009!$C134="30-31",$M176,0)</f>
        <v>0</v>
      </c>
      <c r="Q176">
        <f>IF(CATCH2009!$C134="k",$M176,0)</f>
        <v>0</v>
      </c>
      <c r="R176">
        <f>IF(CATCH2009!$C134="s",$M176,0)</f>
        <v>0</v>
      </c>
      <c r="S176">
        <f>IF(CATCH2009!$C134="n",$M176,0)</f>
        <v>0</v>
      </c>
    </row>
    <row r="177" spans="12:19" x14ac:dyDescent="0.2">
      <c r="L177" s="23">
        <v>127</v>
      </c>
      <c r="M177">
        <f>ABS(1-POLICY!U128)</f>
        <v>0</v>
      </c>
      <c r="N177">
        <f>IF(CATCH2009!$C135="22-24",$M177,0)</f>
        <v>0</v>
      </c>
      <c r="O177">
        <f>IF(CATCH2009!$C135="25-29,32",$M177,0)</f>
        <v>0</v>
      </c>
      <c r="P177">
        <f>IF(CATCH2009!$C135="30-31",$M177,0)</f>
        <v>0</v>
      </c>
      <c r="Q177">
        <f>IF(CATCH2009!$C135="k",$M177,0)</f>
        <v>0</v>
      </c>
      <c r="R177">
        <f>IF(CATCH2009!$C135="s",$M177,0)</f>
        <v>0</v>
      </c>
      <c r="S177">
        <f>IF(CATCH2009!$C135="n",$M177,0)</f>
        <v>0</v>
      </c>
    </row>
    <row r="178" spans="12:19" x14ac:dyDescent="0.2">
      <c r="L178" s="23">
        <v>128</v>
      </c>
      <c r="M178">
        <f>ABS(1-POLICY!U129)</f>
        <v>0</v>
      </c>
      <c r="N178">
        <f>IF(CATCH2009!$C136="22-24",$M178,0)</f>
        <v>0</v>
      </c>
      <c r="O178">
        <f>IF(CATCH2009!$C136="25-29,32",$M178,0)</f>
        <v>0</v>
      </c>
      <c r="P178">
        <f>IF(CATCH2009!$C136="30-31",$M178,0)</f>
        <v>0</v>
      </c>
      <c r="Q178">
        <f>IF(CATCH2009!$C136="k",$M178,0)</f>
        <v>0</v>
      </c>
      <c r="R178">
        <f>IF(CATCH2009!$C136="s",$M178,0)</f>
        <v>0</v>
      </c>
      <c r="S178">
        <f>IF(CATCH2009!$C136="n",$M178,0)</f>
        <v>0</v>
      </c>
    </row>
    <row r="179" spans="12:19" x14ac:dyDescent="0.2">
      <c r="L179" s="23">
        <v>129</v>
      </c>
      <c r="M179">
        <f>ABS(1-POLICY!U130)</f>
        <v>0</v>
      </c>
      <c r="N179">
        <f>IF(CATCH2009!$C137="22-24",$M179,0)</f>
        <v>0</v>
      </c>
      <c r="O179">
        <f>IF(CATCH2009!$C137="25-29,32",$M179,0)</f>
        <v>0</v>
      </c>
      <c r="P179">
        <f>IF(CATCH2009!$C137="30-31",$M179,0)</f>
        <v>0</v>
      </c>
      <c r="Q179">
        <f>IF(CATCH2009!$C137="k",$M179,0)</f>
        <v>0</v>
      </c>
      <c r="R179">
        <f>IF(CATCH2009!$C137="s",$M179,0)</f>
        <v>0</v>
      </c>
      <c r="S179">
        <f>IF(CATCH2009!$C137="n",$M179,0)</f>
        <v>0</v>
      </c>
    </row>
    <row r="180" spans="12:19" x14ac:dyDescent="0.2">
      <c r="L180" s="23">
        <v>130</v>
      </c>
      <c r="M180">
        <f>ABS(1-POLICY!U131)</f>
        <v>0</v>
      </c>
      <c r="N180">
        <f>IF(CATCH2009!$C138="22-24",$M180,0)</f>
        <v>0</v>
      </c>
      <c r="O180">
        <f>IF(CATCH2009!$C138="25-29,32",$M180,0)</f>
        <v>0</v>
      </c>
      <c r="P180">
        <f>IF(CATCH2009!$C138="30-31",$M180,0)</f>
        <v>0</v>
      </c>
      <c r="Q180">
        <f>IF(CATCH2009!$C138="k",$M180,0)</f>
        <v>0</v>
      </c>
      <c r="R180">
        <f>IF(CATCH2009!$C138="s",$M180,0)</f>
        <v>0</v>
      </c>
      <c r="S180">
        <f>IF(CATCH2009!$C138="n",$M180,0)</f>
        <v>0</v>
      </c>
    </row>
    <row r="181" spans="12:19" x14ac:dyDescent="0.2">
      <c r="L181" s="23">
        <v>131</v>
      </c>
      <c r="M181">
        <f>ABS(1-POLICY!U132)</f>
        <v>0</v>
      </c>
      <c r="N181">
        <f>IF(CATCH2009!$C139="22-24",$M181,0)</f>
        <v>0</v>
      </c>
      <c r="O181">
        <f>IF(CATCH2009!$C139="25-29,32",$M181,0)</f>
        <v>0</v>
      </c>
      <c r="P181">
        <f>IF(CATCH2009!$C139="30-31",$M181,0)</f>
        <v>0</v>
      </c>
      <c r="Q181">
        <f>IF(CATCH2009!$C139="k",$M181,0)</f>
        <v>0</v>
      </c>
      <c r="R181">
        <f>IF(CATCH2009!$C139="s",$M181,0)</f>
        <v>0</v>
      </c>
      <c r="S181">
        <f>IF(CATCH2009!$C139="n",$M181,0)</f>
        <v>0</v>
      </c>
    </row>
    <row r="182" spans="12:19" x14ac:dyDescent="0.2">
      <c r="L182" s="23">
        <v>132</v>
      </c>
      <c r="M182">
        <f>ABS(1-POLICY!U133)</f>
        <v>0</v>
      </c>
      <c r="N182">
        <f>IF(CATCH2009!$C140="22-24",$M182,0)</f>
        <v>0</v>
      </c>
      <c r="O182">
        <f>IF(CATCH2009!$C140="25-29,32",$M182,0)</f>
        <v>0</v>
      </c>
      <c r="P182">
        <f>IF(CATCH2009!$C140="30-31",$M182,0)</f>
        <v>0</v>
      </c>
      <c r="Q182">
        <f>IF(CATCH2009!$C140="k",$M182,0)</f>
        <v>0</v>
      </c>
      <c r="R182">
        <f>IF(CATCH2009!$C140="s",$M182,0)</f>
        <v>0</v>
      </c>
      <c r="S182">
        <f>IF(CATCH2009!$C140="n",$M182,0)</f>
        <v>0</v>
      </c>
    </row>
    <row r="183" spans="12:19" x14ac:dyDescent="0.2">
      <c r="L183" s="23">
        <v>133</v>
      </c>
      <c r="M183">
        <f>ABS(1-POLICY!U134)</f>
        <v>0</v>
      </c>
      <c r="N183">
        <f>IF(CATCH2009!$C141="22-24",$M183,0)</f>
        <v>0</v>
      </c>
      <c r="O183">
        <f>IF(CATCH2009!$C141="25-29,32",$M183,0)</f>
        <v>0</v>
      </c>
      <c r="P183">
        <f>IF(CATCH2009!$C141="30-31",$M183,0)</f>
        <v>0</v>
      </c>
      <c r="Q183">
        <f>IF(CATCH2009!$C141="k",$M183,0)</f>
        <v>0</v>
      </c>
      <c r="R183">
        <f>IF(CATCH2009!$C141="s",$M183,0)</f>
        <v>0</v>
      </c>
      <c r="S183">
        <f>IF(CATCH2009!$C141="n",$M183,0)</f>
        <v>0</v>
      </c>
    </row>
    <row r="184" spans="12:19" x14ac:dyDescent="0.2">
      <c r="L184" s="23">
        <v>134</v>
      </c>
      <c r="M184">
        <f>ABS(1-POLICY!U135)</f>
        <v>0</v>
      </c>
      <c r="N184">
        <f>IF(CATCH2009!$C142="22-24",$M184,0)</f>
        <v>0</v>
      </c>
      <c r="O184">
        <f>IF(CATCH2009!$C142="25-29,32",$M184,0)</f>
        <v>0</v>
      </c>
      <c r="P184">
        <f>IF(CATCH2009!$C142="30-31",$M184,0)</f>
        <v>0</v>
      </c>
      <c r="Q184">
        <f>IF(CATCH2009!$C142="k",$M184,0)</f>
        <v>0</v>
      </c>
      <c r="R184">
        <f>IF(CATCH2009!$C142="s",$M184,0)</f>
        <v>0</v>
      </c>
      <c r="S184">
        <f>IF(CATCH2009!$C142="n",$M184,0)</f>
        <v>0</v>
      </c>
    </row>
    <row r="185" spans="12:19" x14ac:dyDescent="0.2">
      <c r="L185" s="23">
        <v>135</v>
      </c>
      <c r="M185">
        <f>ABS(1-POLICY!U136)</f>
        <v>0</v>
      </c>
      <c r="N185">
        <f>IF(CATCH2009!$C143="22-24",$M185,0)</f>
        <v>0</v>
      </c>
      <c r="O185">
        <f>IF(CATCH2009!$C143="25-29,32",$M185,0)</f>
        <v>0</v>
      </c>
      <c r="P185">
        <f>IF(CATCH2009!$C143="30-31",$M185,0)</f>
        <v>0</v>
      </c>
      <c r="Q185">
        <f>IF(CATCH2009!$C143="k",$M185,0)</f>
        <v>0</v>
      </c>
      <c r="R185">
        <f>IF(CATCH2009!$C143="s",$M185,0)</f>
        <v>0</v>
      </c>
      <c r="S185">
        <f>IF(CATCH2009!$C143="n",$M185,0)</f>
        <v>0</v>
      </c>
    </row>
    <row r="186" spans="12:19" x14ac:dyDescent="0.2">
      <c r="L186" s="23">
        <v>136</v>
      </c>
      <c r="M186">
        <f>ABS(1-POLICY!U137)</f>
        <v>0</v>
      </c>
      <c r="N186">
        <f>IF(CATCH2009!$C144="22-24",$M186,0)</f>
        <v>0</v>
      </c>
      <c r="O186">
        <f>IF(CATCH2009!$C144="25-29,32",$M186,0)</f>
        <v>0</v>
      </c>
      <c r="P186">
        <f>IF(CATCH2009!$C144="30-31",$M186,0)</f>
        <v>0</v>
      </c>
      <c r="Q186">
        <f>IF(CATCH2009!$C144="k",$M186,0)</f>
        <v>0</v>
      </c>
      <c r="R186">
        <f>IF(CATCH2009!$C144="s",$M186,0)</f>
        <v>0</v>
      </c>
      <c r="S186">
        <f>IF(CATCH2009!$C144="n",$M186,0)</f>
        <v>0</v>
      </c>
    </row>
    <row r="187" spans="12:19" x14ac:dyDescent="0.2">
      <c r="L187" s="23">
        <v>137</v>
      </c>
      <c r="M187">
        <f>ABS(1-POLICY!U138)</f>
        <v>0</v>
      </c>
      <c r="N187">
        <f>IF(CATCH2009!$C145="22-24",$M187,0)</f>
        <v>0</v>
      </c>
      <c r="O187">
        <f>IF(CATCH2009!$C145="25-29,32",$M187,0)</f>
        <v>0</v>
      </c>
      <c r="P187">
        <f>IF(CATCH2009!$C145="30-31",$M187,0)</f>
        <v>0</v>
      </c>
      <c r="Q187">
        <f>IF(CATCH2009!$C145="k",$M187,0)</f>
        <v>0</v>
      </c>
      <c r="R187">
        <f>IF(CATCH2009!$C145="s",$M187,0)</f>
        <v>0</v>
      </c>
      <c r="S187">
        <f>IF(CATCH2009!$C145="n",$M187,0)</f>
        <v>0</v>
      </c>
    </row>
    <row r="188" spans="12:19" x14ac:dyDescent="0.2">
      <c r="L188" s="23">
        <v>138</v>
      </c>
      <c r="M188">
        <f>ABS(1-POLICY!U139)</f>
        <v>0</v>
      </c>
      <c r="N188">
        <f>IF(CATCH2009!$C146="22-24",$M188,0)</f>
        <v>0</v>
      </c>
      <c r="O188">
        <f>IF(CATCH2009!$C146="25-29,32",$M188,0)</f>
        <v>0</v>
      </c>
      <c r="P188">
        <f>IF(CATCH2009!$C146="30-31",$M188,0)</f>
        <v>0</v>
      </c>
      <c r="Q188">
        <f>IF(CATCH2009!$C146="k",$M188,0)</f>
        <v>0</v>
      </c>
      <c r="R188">
        <f>IF(CATCH2009!$C146="s",$M188,0)</f>
        <v>0</v>
      </c>
      <c r="S188">
        <f>IF(CATCH2009!$C146="n",$M188,0)</f>
        <v>0</v>
      </c>
    </row>
    <row r="189" spans="12:19" x14ac:dyDescent="0.2">
      <c r="L189" s="23">
        <v>139</v>
      </c>
      <c r="M189">
        <f>ABS(1-POLICY!U140)</f>
        <v>0</v>
      </c>
      <c r="N189">
        <f>IF(CATCH2009!$C147="22-24",$M189,0)</f>
        <v>0</v>
      </c>
      <c r="O189">
        <f>IF(CATCH2009!$C147="25-29,32",$M189,0)</f>
        <v>0</v>
      </c>
      <c r="P189">
        <f>IF(CATCH2009!$C147="30-31",$M189,0)</f>
        <v>0</v>
      </c>
      <c r="Q189">
        <f>IF(CATCH2009!$C147="k",$M189,0)</f>
        <v>0</v>
      </c>
      <c r="R189">
        <f>IF(CATCH2009!$C147="s",$M189,0)</f>
        <v>0</v>
      </c>
      <c r="S189">
        <f>IF(CATCH2009!$C147="n",$M189,0)</f>
        <v>0</v>
      </c>
    </row>
    <row r="190" spans="12:19" x14ac:dyDescent="0.2">
      <c r="L190" s="23">
        <v>140</v>
      </c>
      <c r="M190">
        <f>ABS(1-POLICY!U141)</f>
        <v>0</v>
      </c>
      <c r="N190">
        <f>IF(CATCH2009!$C148="22-24",$M190,0)</f>
        <v>0</v>
      </c>
      <c r="O190">
        <f>IF(CATCH2009!$C148="25-29,32",$M190,0)</f>
        <v>0</v>
      </c>
      <c r="P190">
        <f>IF(CATCH2009!$C148="30-31",$M190,0)</f>
        <v>0</v>
      </c>
      <c r="Q190">
        <f>IF(CATCH2009!$C148="k",$M190,0)</f>
        <v>0</v>
      </c>
      <c r="R190">
        <f>IF(CATCH2009!$C148="s",$M190,0)</f>
        <v>0</v>
      </c>
      <c r="S190">
        <f>IF(CATCH2009!$C148="n",$M190,0)</f>
        <v>0</v>
      </c>
    </row>
    <row r="191" spans="12:19" x14ac:dyDescent="0.2">
      <c r="L191" s="23">
        <v>141</v>
      </c>
      <c r="M191">
        <f>ABS(1-POLICY!U142)</f>
        <v>0</v>
      </c>
      <c r="N191">
        <f>IF(CATCH2009!$C149="22-24",$M191,0)</f>
        <v>0</v>
      </c>
      <c r="O191">
        <f>IF(CATCH2009!$C149="25-29,32",$M191,0)</f>
        <v>0</v>
      </c>
      <c r="P191">
        <f>IF(CATCH2009!$C149="30-31",$M191,0)</f>
        <v>0</v>
      </c>
      <c r="Q191">
        <f>IF(CATCH2009!$C149="k",$M191,0)</f>
        <v>0</v>
      </c>
      <c r="R191">
        <f>IF(CATCH2009!$C149="s",$M191,0)</f>
        <v>0</v>
      </c>
      <c r="S191">
        <f>IF(CATCH2009!$C149="n",$M191,0)</f>
        <v>0</v>
      </c>
    </row>
    <row r="192" spans="12:19" x14ac:dyDescent="0.2">
      <c r="L192" s="23">
        <v>142</v>
      </c>
      <c r="M192">
        <f>ABS(1-POLICY!U143)</f>
        <v>0</v>
      </c>
      <c r="N192">
        <f>IF(CATCH2009!$C150="22-24",$M192,0)</f>
        <v>0</v>
      </c>
      <c r="O192">
        <f>IF(CATCH2009!$C150="25-29,32",$M192,0)</f>
        <v>0</v>
      </c>
      <c r="P192">
        <f>IF(CATCH2009!$C150="30-31",$M192,0)</f>
        <v>0</v>
      </c>
      <c r="Q192">
        <f>IF(CATCH2009!$C150="k",$M192,0)</f>
        <v>0</v>
      </c>
      <c r="R192">
        <f>IF(CATCH2009!$C150="s",$M192,0)</f>
        <v>0</v>
      </c>
      <c r="S192">
        <f>IF(CATCH2009!$C150="n",$M192,0)</f>
        <v>0</v>
      </c>
    </row>
    <row r="193" spans="12:19" x14ac:dyDescent="0.2">
      <c r="L193" s="23">
        <v>143</v>
      </c>
      <c r="M193">
        <f>ABS(1-POLICY!U144)</f>
        <v>0</v>
      </c>
      <c r="N193">
        <f>IF(CATCH2009!$C151="22-24",$M193,0)</f>
        <v>0</v>
      </c>
      <c r="O193">
        <f>IF(CATCH2009!$C151="25-29,32",$M193,0)</f>
        <v>0</v>
      </c>
      <c r="P193">
        <f>IF(CATCH2009!$C151="30-31",$M193,0)</f>
        <v>0</v>
      </c>
      <c r="Q193">
        <f>IF(CATCH2009!$C151="k",$M193,0)</f>
        <v>0</v>
      </c>
      <c r="R193">
        <f>IF(CATCH2009!$C151="s",$M193,0)</f>
        <v>0</v>
      </c>
      <c r="S193">
        <f>IF(CATCH2009!$C151="n",$M193,0)</f>
        <v>0</v>
      </c>
    </row>
    <row r="194" spans="12:19" x14ac:dyDescent="0.2">
      <c r="L194" s="23">
        <v>144</v>
      </c>
      <c r="M194">
        <f>ABS(1-POLICY!U145)</f>
        <v>0</v>
      </c>
      <c r="N194">
        <f>IF(CATCH2009!$C152="22-24",$M194,0)</f>
        <v>0</v>
      </c>
      <c r="O194">
        <f>IF(CATCH2009!$C152="25-29,32",$M194,0)</f>
        <v>0</v>
      </c>
      <c r="P194">
        <f>IF(CATCH2009!$C152="30-31",$M194,0)</f>
        <v>0</v>
      </c>
      <c r="Q194">
        <f>IF(CATCH2009!$C152="k",$M194,0)</f>
        <v>0</v>
      </c>
      <c r="R194">
        <f>IF(CATCH2009!$C152="s",$M194,0)</f>
        <v>0</v>
      </c>
      <c r="S194">
        <f>IF(CATCH2009!$C152="n",$M194,0)</f>
        <v>0</v>
      </c>
    </row>
    <row r="195" spans="12:19" x14ac:dyDescent="0.2">
      <c r="L195" s="23">
        <v>145</v>
      </c>
      <c r="M195">
        <f>ABS(1-POLICY!U146)</f>
        <v>0</v>
      </c>
      <c r="N195">
        <f>IF(CATCH2009!$C153="22-24",$M195,0)</f>
        <v>0</v>
      </c>
      <c r="O195">
        <f>IF(CATCH2009!$C153="25-29,32",$M195,0)</f>
        <v>0</v>
      </c>
      <c r="P195">
        <f>IF(CATCH2009!$C153="30-31",$M195,0)</f>
        <v>0</v>
      </c>
      <c r="Q195">
        <f>IF(CATCH2009!$C153="k",$M195,0)</f>
        <v>0</v>
      </c>
      <c r="R195">
        <f>IF(CATCH2009!$C153="s",$M195,0)</f>
        <v>0</v>
      </c>
      <c r="S195">
        <f>IF(CATCH2009!$C153="n",$M195,0)</f>
        <v>0</v>
      </c>
    </row>
    <row r="196" spans="12:19" x14ac:dyDescent="0.2">
      <c r="L196" s="23">
        <v>146</v>
      </c>
      <c r="M196">
        <f>ABS(1-POLICY!U147)</f>
        <v>0</v>
      </c>
      <c r="N196">
        <f>IF(CATCH2009!$C154="22-24",$M196,0)</f>
        <v>0</v>
      </c>
      <c r="O196">
        <f>IF(CATCH2009!$C154="25-29,32",$M196,0)</f>
        <v>0</v>
      </c>
      <c r="P196">
        <f>IF(CATCH2009!$C154="30-31",$M196,0)</f>
        <v>0</v>
      </c>
      <c r="Q196">
        <f>IF(CATCH2009!$C154="k",$M196,0)</f>
        <v>0</v>
      </c>
      <c r="R196">
        <f>IF(CATCH2009!$C154="s",$M196,0)</f>
        <v>0</v>
      </c>
      <c r="S196">
        <f>IF(CATCH2009!$C154="n",$M196,0)</f>
        <v>0</v>
      </c>
    </row>
    <row r="197" spans="12:19" x14ac:dyDescent="0.2">
      <c r="L197" s="23">
        <v>147</v>
      </c>
      <c r="M197">
        <f>ABS(1-POLICY!U148)</f>
        <v>0</v>
      </c>
      <c r="N197">
        <f>IF(CATCH2009!$C155="22-24",$M197,0)</f>
        <v>0</v>
      </c>
      <c r="O197">
        <f>IF(CATCH2009!$C155="25-29,32",$M197,0)</f>
        <v>0</v>
      </c>
      <c r="P197">
        <f>IF(CATCH2009!$C155="30-31",$M197,0)</f>
        <v>0</v>
      </c>
      <c r="Q197">
        <f>IF(CATCH2009!$C155="k",$M197,0)</f>
        <v>0</v>
      </c>
      <c r="R197">
        <f>IF(CATCH2009!$C155="s",$M197,0)</f>
        <v>0</v>
      </c>
      <c r="S197">
        <f>IF(CATCH2009!$C155="n",$M197,0)</f>
        <v>0</v>
      </c>
    </row>
    <row r="198" spans="12:19" x14ac:dyDescent="0.2">
      <c r="L198" s="23">
        <v>148</v>
      </c>
      <c r="M198">
        <f>ABS(1-POLICY!U149)</f>
        <v>0</v>
      </c>
      <c r="N198">
        <f>IF(CATCH2009!$C156="22-24",$M198,0)</f>
        <v>0</v>
      </c>
      <c r="O198">
        <f>IF(CATCH2009!$C156="25-29,32",$M198,0)</f>
        <v>0</v>
      </c>
      <c r="P198">
        <f>IF(CATCH2009!$C156="30-31",$M198,0)</f>
        <v>0</v>
      </c>
      <c r="Q198">
        <f>IF(CATCH2009!$C156="k",$M198,0)</f>
        <v>0</v>
      </c>
      <c r="R198">
        <f>IF(CATCH2009!$C156="s",$M198,0)</f>
        <v>0</v>
      </c>
      <c r="S198">
        <f>IF(CATCH2009!$C156="n",$M198,0)</f>
        <v>0</v>
      </c>
    </row>
    <row r="199" spans="12:19" x14ac:dyDescent="0.2">
      <c r="L199" s="23">
        <v>149</v>
      </c>
      <c r="M199">
        <f>ABS(1-POLICY!U150)</f>
        <v>0</v>
      </c>
      <c r="N199">
        <f>IF(CATCH2009!$C157="22-24",$M199,0)</f>
        <v>0</v>
      </c>
      <c r="O199">
        <f>IF(CATCH2009!$C157="25-29,32",$M199,0)</f>
        <v>0</v>
      </c>
      <c r="P199">
        <f>IF(CATCH2009!$C157="30-31",$M199,0)</f>
        <v>0</v>
      </c>
      <c r="Q199">
        <f>IF(CATCH2009!$C157="k",$M199,0)</f>
        <v>0</v>
      </c>
      <c r="R199">
        <f>IF(CATCH2009!$C157="s",$M199,0)</f>
        <v>0</v>
      </c>
      <c r="S199">
        <f>IF(CATCH2009!$C157="n",$M199,0)</f>
        <v>0</v>
      </c>
    </row>
    <row r="200" spans="12:19" x14ac:dyDescent="0.2">
      <c r="L200" s="23">
        <v>150</v>
      </c>
      <c r="M200">
        <f>ABS(1-POLICY!U151)</f>
        <v>0</v>
      </c>
      <c r="N200">
        <f>IF(CATCH2009!$C158="22-24",$M200,0)</f>
        <v>0</v>
      </c>
      <c r="O200">
        <f>IF(CATCH2009!$C158="25-29,32",$M200,0)</f>
        <v>0</v>
      </c>
      <c r="P200">
        <f>IF(CATCH2009!$C158="30-31",$M200,0)</f>
        <v>0</v>
      </c>
      <c r="Q200">
        <f>IF(CATCH2009!$C158="k",$M200,0)</f>
        <v>0</v>
      </c>
      <c r="R200">
        <f>IF(CATCH2009!$C158="s",$M200,0)</f>
        <v>0</v>
      </c>
      <c r="S200">
        <f>IF(CATCH2009!$C158="n",$M200,0)</f>
        <v>0</v>
      </c>
    </row>
    <row r="201" spans="12:19" x14ac:dyDescent="0.2">
      <c r="L201" s="23">
        <v>151</v>
      </c>
      <c r="M201">
        <f>ABS(1-POLICY!U152)</f>
        <v>0</v>
      </c>
      <c r="N201">
        <f>IF(CATCH2009!$C159="22-24",$M201,0)</f>
        <v>0</v>
      </c>
      <c r="O201">
        <f>IF(CATCH2009!$C159="25-29,32",$M201,0)</f>
        <v>0</v>
      </c>
      <c r="P201">
        <f>IF(CATCH2009!$C159="30-31",$M201,0)</f>
        <v>0</v>
      </c>
      <c r="Q201">
        <f>IF(CATCH2009!$C159="k",$M201,0)</f>
        <v>0</v>
      </c>
      <c r="R201">
        <f>IF(CATCH2009!$C159="s",$M201,0)</f>
        <v>0</v>
      </c>
      <c r="S201">
        <f>IF(CATCH2009!$C159="n",$M201,0)</f>
        <v>0</v>
      </c>
    </row>
    <row r="202" spans="12:19" x14ac:dyDescent="0.2">
      <c r="L202" s="23">
        <v>152</v>
      </c>
      <c r="M202">
        <f>ABS(1-POLICY!U153)</f>
        <v>0</v>
      </c>
      <c r="N202">
        <f>IF(CATCH2009!$C160="22-24",$M202,0)</f>
        <v>0</v>
      </c>
      <c r="O202">
        <f>IF(CATCH2009!$C160="25-29,32",$M202,0)</f>
        <v>0</v>
      </c>
      <c r="P202">
        <f>IF(CATCH2009!$C160="30-31",$M202,0)</f>
        <v>0</v>
      </c>
      <c r="Q202">
        <f>IF(CATCH2009!$C160="k",$M202,0)</f>
        <v>0</v>
      </c>
      <c r="R202">
        <f>IF(CATCH2009!$C160="s",$M202,0)</f>
        <v>0</v>
      </c>
      <c r="S202">
        <f>IF(CATCH2009!$C160="n",$M202,0)</f>
        <v>0</v>
      </c>
    </row>
    <row r="203" spans="12:19" x14ac:dyDescent="0.2">
      <c r="L203" s="23">
        <v>153</v>
      </c>
      <c r="M203">
        <f>ABS(1-POLICY!U154)</f>
        <v>0</v>
      </c>
      <c r="N203">
        <f>IF(CATCH2009!$C161="22-24",$M203,0)</f>
        <v>0</v>
      </c>
      <c r="O203">
        <f>IF(CATCH2009!$C161="25-29,32",$M203,0)</f>
        <v>0</v>
      </c>
      <c r="P203">
        <f>IF(CATCH2009!$C161="30-31",$M203,0)</f>
        <v>0</v>
      </c>
      <c r="Q203">
        <f>IF(CATCH2009!$C161="k",$M203,0)</f>
        <v>0</v>
      </c>
      <c r="R203">
        <f>IF(CATCH2009!$C161="s",$M203,0)</f>
        <v>0</v>
      </c>
      <c r="S203">
        <f>IF(CATCH2009!$C161="n",$M203,0)</f>
        <v>0</v>
      </c>
    </row>
    <row r="204" spans="12:19" x14ac:dyDescent="0.2">
      <c r="L204" s="23">
        <v>154</v>
      </c>
      <c r="M204">
        <f>ABS(1-POLICY!U155)</f>
        <v>0</v>
      </c>
      <c r="N204">
        <f>IF(CATCH2009!$C162="22-24",$M204,0)</f>
        <v>0</v>
      </c>
      <c r="O204">
        <f>IF(CATCH2009!$C162="25-29,32",$M204,0)</f>
        <v>0</v>
      </c>
      <c r="P204">
        <f>IF(CATCH2009!$C162="30-31",$M204,0)</f>
        <v>0</v>
      </c>
      <c r="Q204">
        <f>IF(CATCH2009!$C162="k",$M204,0)</f>
        <v>0</v>
      </c>
      <c r="R204">
        <f>IF(CATCH2009!$C162="s",$M204,0)</f>
        <v>0</v>
      </c>
      <c r="S204">
        <f>IF(CATCH2009!$C162="n",$M204,0)</f>
        <v>0</v>
      </c>
    </row>
    <row r="205" spans="12:19" x14ac:dyDescent="0.2">
      <c r="L205" s="23">
        <v>155</v>
      </c>
      <c r="M205">
        <f>ABS(1-POLICY!U156)</f>
        <v>0</v>
      </c>
      <c r="N205">
        <f>IF(CATCH2009!$C163="22-24",$M205,0)</f>
        <v>0</v>
      </c>
      <c r="O205">
        <f>IF(CATCH2009!$C163="25-29,32",$M205,0)</f>
        <v>0</v>
      </c>
      <c r="P205">
        <f>IF(CATCH2009!$C163="30-31",$M205,0)</f>
        <v>0</v>
      </c>
      <c r="Q205">
        <f>IF(CATCH2009!$C163="k",$M205,0)</f>
        <v>0</v>
      </c>
      <c r="R205">
        <f>IF(CATCH2009!$C163="s",$M205,0)</f>
        <v>0</v>
      </c>
      <c r="S205">
        <f>IF(CATCH2009!$C163="n",$M205,0)</f>
        <v>0</v>
      </c>
    </row>
    <row r="206" spans="12:19" x14ac:dyDescent="0.2">
      <c r="L206" s="23">
        <v>156</v>
      </c>
      <c r="M206">
        <f>ABS(1-POLICY!U157)</f>
        <v>0</v>
      </c>
      <c r="N206">
        <f>IF(CATCH2009!$C164="22-24",$M206,0)</f>
        <v>0</v>
      </c>
      <c r="O206">
        <f>IF(CATCH2009!$C164="25-29,32",$M206,0)</f>
        <v>0</v>
      </c>
      <c r="P206">
        <f>IF(CATCH2009!$C164="30-31",$M206,0)</f>
        <v>0</v>
      </c>
      <c r="Q206">
        <f>IF(CATCH2009!$C164="k",$M206,0)</f>
        <v>0</v>
      </c>
      <c r="R206">
        <f>IF(CATCH2009!$C164="s",$M206,0)</f>
        <v>0</v>
      </c>
      <c r="S206">
        <f>IF(CATCH2009!$C164="n",$M206,0)</f>
        <v>0</v>
      </c>
    </row>
    <row r="207" spans="12:19" x14ac:dyDescent="0.2">
      <c r="L207" s="23">
        <v>157</v>
      </c>
      <c r="M207">
        <f>ABS(1-POLICY!U158)</f>
        <v>0</v>
      </c>
      <c r="N207">
        <f>IF(CATCH2009!$C165="22-24",$M207,0)</f>
        <v>0</v>
      </c>
      <c r="O207">
        <f>IF(CATCH2009!$C165="25-29,32",$M207,0)</f>
        <v>0</v>
      </c>
      <c r="P207">
        <f>IF(CATCH2009!$C165="30-31",$M207,0)</f>
        <v>0</v>
      </c>
      <c r="Q207">
        <f>IF(CATCH2009!$C165="k",$M207,0)</f>
        <v>0</v>
      </c>
      <c r="R207">
        <f>IF(CATCH2009!$C165="s",$M207,0)</f>
        <v>0</v>
      </c>
      <c r="S207">
        <f>IF(CATCH2009!$C165="n",$M207,0)</f>
        <v>0</v>
      </c>
    </row>
    <row r="208" spans="12:19" x14ac:dyDescent="0.2">
      <c r="L208" s="23">
        <v>158</v>
      </c>
      <c r="M208">
        <f>ABS(1-POLICY!U159)</f>
        <v>0</v>
      </c>
      <c r="N208">
        <f>IF(CATCH2009!$C166="22-24",$M208,0)</f>
        <v>0</v>
      </c>
      <c r="O208">
        <f>IF(CATCH2009!$C166="25-29,32",$M208,0)</f>
        <v>0</v>
      </c>
      <c r="P208">
        <f>IF(CATCH2009!$C166="30-31",$M208,0)</f>
        <v>0</v>
      </c>
      <c r="Q208">
        <f>IF(CATCH2009!$C166="k",$M208,0)</f>
        <v>0</v>
      </c>
      <c r="R208">
        <f>IF(CATCH2009!$C166="s",$M208,0)</f>
        <v>0</v>
      </c>
      <c r="S208">
        <f>IF(CATCH2009!$C166="n",$M208,0)</f>
        <v>0</v>
      </c>
    </row>
    <row r="209" spans="12:19" x14ac:dyDescent="0.2">
      <c r="L209" s="23">
        <v>159</v>
      </c>
      <c r="M209">
        <f>ABS(1-POLICY!U160)</f>
        <v>0</v>
      </c>
      <c r="N209">
        <f>IF(CATCH2009!$C167="22-24",$M209,0)</f>
        <v>0</v>
      </c>
      <c r="O209">
        <f>IF(CATCH2009!$C167="25-29,32",$M209,0)</f>
        <v>0</v>
      </c>
      <c r="P209">
        <f>IF(CATCH2009!$C167="30-31",$M209,0)</f>
        <v>0</v>
      </c>
      <c r="Q209">
        <f>IF(CATCH2009!$C167="k",$M209,0)</f>
        <v>0</v>
      </c>
      <c r="R209">
        <f>IF(CATCH2009!$C167="s",$M209,0)</f>
        <v>0</v>
      </c>
      <c r="S209">
        <f>IF(CATCH2009!$C167="n",$M209,0)</f>
        <v>0</v>
      </c>
    </row>
    <row r="210" spans="12:19" x14ac:dyDescent="0.2">
      <c r="L210" s="23">
        <v>160</v>
      </c>
      <c r="M210">
        <f>ABS(1-POLICY!U161)</f>
        <v>0</v>
      </c>
      <c r="N210">
        <f>IF(CATCH2009!$C168="22-24",$M210,0)</f>
        <v>0</v>
      </c>
      <c r="O210">
        <f>IF(CATCH2009!$C168="25-29,32",$M210,0)</f>
        <v>0</v>
      </c>
      <c r="P210">
        <f>IF(CATCH2009!$C168="30-31",$M210,0)</f>
        <v>0</v>
      </c>
      <c r="Q210">
        <f>IF(CATCH2009!$C168="k",$M210,0)</f>
        <v>0</v>
      </c>
      <c r="R210">
        <f>IF(CATCH2009!$C168="s",$M210,0)</f>
        <v>0</v>
      </c>
      <c r="S210">
        <f>IF(CATCH2009!$C168="n",$M210,0)</f>
        <v>0</v>
      </c>
    </row>
    <row r="211" spans="12:19" x14ac:dyDescent="0.2">
      <c r="L211" s="23">
        <v>161</v>
      </c>
      <c r="M211">
        <f>ABS(1-POLICY!U162)</f>
        <v>0</v>
      </c>
      <c r="N211">
        <f>IF(CATCH2009!$C169="22-24",$M211,0)</f>
        <v>0</v>
      </c>
      <c r="O211">
        <f>IF(CATCH2009!$C169="25-29,32",$M211,0)</f>
        <v>0</v>
      </c>
      <c r="P211">
        <f>IF(CATCH2009!$C169="30-31",$M211,0)</f>
        <v>0</v>
      </c>
      <c r="Q211">
        <f>IF(CATCH2009!$C169="k",$M211,0)</f>
        <v>0</v>
      </c>
      <c r="R211">
        <f>IF(CATCH2009!$C169="s",$M211,0)</f>
        <v>0</v>
      </c>
      <c r="S211">
        <f>IF(CATCH2009!$C169="n",$M211,0)</f>
        <v>0</v>
      </c>
    </row>
    <row r="212" spans="12:19" x14ac:dyDescent="0.2">
      <c r="L212" s="23">
        <v>162</v>
      </c>
      <c r="M212">
        <f>ABS(1-POLICY!U163)</f>
        <v>0</v>
      </c>
      <c r="N212">
        <f>IF(CATCH2009!$C170="22-24",$M212,0)</f>
        <v>0</v>
      </c>
      <c r="O212">
        <f>IF(CATCH2009!$C170="25-29,32",$M212,0)</f>
        <v>0</v>
      </c>
      <c r="P212">
        <f>IF(CATCH2009!$C170="30-31",$M212,0)</f>
        <v>0</v>
      </c>
      <c r="Q212">
        <f>IF(CATCH2009!$C170="k",$M212,0)</f>
        <v>0</v>
      </c>
      <c r="R212">
        <f>IF(CATCH2009!$C170="s",$M212,0)</f>
        <v>0</v>
      </c>
      <c r="S212">
        <f>IF(CATCH2009!$C170="n",$M212,0)</f>
        <v>0</v>
      </c>
    </row>
    <row r="213" spans="12:19" x14ac:dyDescent="0.2">
      <c r="L213" s="23">
        <v>163</v>
      </c>
      <c r="M213">
        <f>ABS(1-POLICY!U164)</f>
        <v>0</v>
      </c>
      <c r="N213">
        <f>IF(CATCH2009!$C171="22-24",$M213,0)</f>
        <v>0</v>
      </c>
      <c r="O213">
        <f>IF(CATCH2009!$C171="25-29,32",$M213,0)</f>
        <v>0</v>
      </c>
      <c r="P213">
        <f>IF(CATCH2009!$C171="30-31",$M213,0)</f>
        <v>0</v>
      </c>
      <c r="Q213">
        <f>IF(CATCH2009!$C171="k",$M213,0)</f>
        <v>0</v>
      </c>
      <c r="R213">
        <f>IF(CATCH2009!$C171="s",$M213,0)</f>
        <v>0</v>
      </c>
      <c r="S213">
        <f>IF(CATCH2009!$C171="n",$M213,0)</f>
        <v>0</v>
      </c>
    </row>
    <row r="214" spans="12:19" x14ac:dyDescent="0.2">
      <c r="L214" s="23">
        <v>164</v>
      </c>
      <c r="M214">
        <f>ABS(1-POLICY!U165)</f>
        <v>0</v>
      </c>
      <c r="N214">
        <f>IF(CATCH2009!$C172="22-24",$M214,0)</f>
        <v>0</v>
      </c>
      <c r="O214">
        <f>IF(CATCH2009!$C172="25-29,32",$M214,0)</f>
        <v>0</v>
      </c>
      <c r="P214">
        <f>IF(CATCH2009!$C172="30-31",$M214,0)</f>
        <v>0</v>
      </c>
      <c r="Q214">
        <f>IF(CATCH2009!$C172="k",$M214,0)</f>
        <v>0</v>
      </c>
      <c r="R214">
        <f>IF(CATCH2009!$C172="s",$M214,0)</f>
        <v>0</v>
      </c>
      <c r="S214">
        <f>IF(CATCH2009!$C172="n",$M214,0)</f>
        <v>0</v>
      </c>
    </row>
    <row r="215" spans="12:19" x14ac:dyDescent="0.2">
      <c r="L215" s="23">
        <v>165</v>
      </c>
      <c r="M215">
        <f>ABS(1-POLICY!U166)</f>
        <v>0</v>
      </c>
      <c r="N215">
        <f>IF(CATCH2009!$C173="22-24",$M215,0)</f>
        <v>0</v>
      </c>
      <c r="O215">
        <f>IF(CATCH2009!$C173="25-29,32",$M215,0)</f>
        <v>0</v>
      </c>
      <c r="P215">
        <f>IF(CATCH2009!$C173="30-31",$M215,0)</f>
        <v>0</v>
      </c>
      <c r="Q215">
        <f>IF(CATCH2009!$C173="k",$M215,0)</f>
        <v>0</v>
      </c>
      <c r="R215">
        <f>IF(CATCH2009!$C173="s",$M215,0)</f>
        <v>0</v>
      </c>
      <c r="S215">
        <f>IF(CATCH2009!$C173="n",$M215,0)</f>
        <v>0</v>
      </c>
    </row>
    <row r="216" spans="12:19" x14ac:dyDescent="0.2">
      <c r="L216" s="23">
        <v>166</v>
      </c>
      <c r="M216">
        <f>ABS(1-POLICY!U167)</f>
        <v>0</v>
      </c>
      <c r="N216">
        <f>IF(CATCH2009!$C174="22-24",$M216,0)</f>
        <v>0</v>
      </c>
      <c r="O216">
        <f>IF(CATCH2009!$C174="25-29,32",$M216,0)</f>
        <v>0</v>
      </c>
      <c r="P216">
        <f>IF(CATCH2009!$C174="30-31",$M216,0)</f>
        <v>0</v>
      </c>
      <c r="Q216">
        <f>IF(CATCH2009!$C174="k",$M216,0)</f>
        <v>0</v>
      </c>
      <c r="R216">
        <f>IF(CATCH2009!$C174="s",$M216,0)</f>
        <v>0</v>
      </c>
      <c r="S216">
        <f>IF(CATCH2009!$C174="n",$M216,0)</f>
        <v>0</v>
      </c>
    </row>
    <row r="217" spans="12:19" x14ac:dyDescent="0.2">
      <c r="L217" s="23">
        <v>167</v>
      </c>
      <c r="M217">
        <f>ABS(1-POLICY!U168)</f>
        <v>0</v>
      </c>
      <c r="N217">
        <f>IF(CATCH2009!$C175="22-24",$M217,0)</f>
        <v>0</v>
      </c>
      <c r="O217">
        <f>IF(CATCH2009!$C175="25-29,32",$M217,0)</f>
        <v>0</v>
      </c>
      <c r="P217">
        <f>IF(CATCH2009!$C175="30-31",$M217,0)</f>
        <v>0</v>
      </c>
      <c r="Q217">
        <f>IF(CATCH2009!$C175="k",$M217,0)</f>
        <v>0</v>
      </c>
      <c r="R217">
        <f>IF(CATCH2009!$C175="s",$M217,0)</f>
        <v>0</v>
      </c>
      <c r="S217">
        <f>IF(CATCH2009!$C175="n",$M217,0)</f>
        <v>0</v>
      </c>
    </row>
    <row r="218" spans="12:19" x14ac:dyDescent="0.2">
      <c r="L218" s="23">
        <v>168</v>
      </c>
      <c r="M218">
        <f>ABS(1-POLICY!U169)</f>
        <v>0</v>
      </c>
      <c r="N218">
        <f>IF(CATCH2009!$C176="22-24",$M218,0)</f>
        <v>0</v>
      </c>
      <c r="O218">
        <f>IF(CATCH2009!$C176="25-29,32",$M218,0)</f>
        <v>0</v>
      </c>
      <c r="P218">
        <f>IF(CATCH2009!$C176="30-31",$M218,0)</f>
        <v>0</v>
      </c>
      <c r="Q218">
        <f>IF(CATCH2009!$C176="k",$M218,0)</f>
        <v>0</v>
      </c>
      <c r="R218">
        <f>IF(CATCH2009!$C176="s",$M218,0)</f>
        <v>0</v>
      </c>
      <c r="S218">
        <f>IF(CATCH2009!$C176="n",$M218,0)</f>
        <v>0</v>
      </c>
    </row>
    <row r="219" spans="12:19" x14ac:dyDescent="0.2">
      <c r="L219" s="23">
        <v>169</v>
      </c>
      <c r="M219">
        <f>ABS(1-POLICY!U170)</f>
        <v>0</v>
      </c>
      <c r="N219">
        <f>IF(CATCH2009!$C177="22-24",$M219,0)</f>
        <v>0</v>
      </c>
      <c r="O219">
        <f>IF(CATCH2009!$C177="25-29,32",$M219,0)</f>
        <v>0</v>
      </c>
      <c r="P219">
        <f>IF(CATCH2009!$C177="30-31",$M219,0)</f>
        <v>0</v>
      </c>
      <c r="Q219">
        <f>IF(CATCH2009!$C177="k",$M219,0)</f>
        <v>0</v>
      </c>
      <c r="R219">
        <f>IF(CATCH2009!$C177="s",$M219,0)</f>
        <v>0</v>
      </c>
      <c r="S219">
        <f>IF(CATCH2009!$C177="n",$M219,0)</f>
        <v>0</v>
      </c>
    </row>
    <row r="220" spans="12:19" x14ac:dyDescent="0.2">
      <c r="L220" s="23">
        <v>170</v>
      </c>
      <c r="M220">
        <f>ABS(1-POLICY!U171)</f>
        <v>0</v>
      </c>
      <c r="N220">
        <f>IF(CATCH2009!$C178="22-24",$M220,0)</f>
        <v>0</v>
      </c>
      <c r="O220">
        <f>IF(CATCH2009!$C178="25-29,32",$M220,0)</f>
        <v>0</v>
      </c>
      <c r="P220">
        <f>IF(CATCH2009!$C178="30-31",$M220,0)</f>
        <v>0</v>
      </c>
      <c r="Q220">
        <f>IF(CATCH2009!$C178="k",$M220,0)</f>
        <v>0</v>
      </c>
      <c r="R220">
        <f>IF(CATCH2009!$C178="s",$M220,0)</f>
        <v>0</v>
      </c>
      <c r="S220">
        <f>IF(CATCH2009!$C178="n",$M220,0)</f>
        <v>0</v>
      </c>
    </row>
    <row r="221" spans="12:19" x14ac:dyDescent="0.2">
      <c r="L221" s="23">
        <v>171</v>
      </c>
      <c r="M221">
        <f>ABS(1-POLICY!U172)</f>
        <v>0</v>
      </c>
      <c r="N221">
        <f>IF(CATCH2009!$C179="22-24",$M221,0)</f>
        <v>0</v>
      </c>
      <c r="O221">
        <f>IF(CATCH2009!$C179="25-29,32",$M221,0)</f>
        <v>0</v>
      </c>
      <c r="P221">
        <f>IF(CATCH2009!$C179="30-31",$M221,0)</f>
        <v>0</v>
      </c>
      <c r="Q221">
        <f>IF(CATCH2009!$C179="k",$M221,0)</f>
        <v>0</v>
      </c>
      <c r="R221">
        <f>IF(CATCH2009!$C179="s",$M221,0)</f>
        <v>0</v>
      </c>
      <c r="S221">
        <f>IF(CATCH2009!$C179="n",$M221,0)</f>
        <v>0</v>
      </c>
    </row>
    <row r="222" spans="12:19" x14ac:dyDescent="0.2">
      <c r="L222" s="23">
        <v>172</v>
      </c>
      <c r="M222">
        <f>ABS(1-POLICY!U173)</f>
        <v>0</v>
      </c>
      <c r="N222">
        <f>IF(CATCH2009!$C180="22-24",$M222,0)</f>
        <v>0</v>
      </c>
      <c r="O222">
        <f>IF(CATCH2009!$C180="25-29,32",$M222,0)</f>
        <v>0</v>
      </c>
      <c r="P222">
        <f>IF(CATCH2009!$C180="30-31",$M222,0)</f>
        <v>0</v>
      </c>
      <c r="Q222">
        <f>IF(CATCH2009!$C180="k",$M222,0)</f>
        <v>0</v>
      </c>
      <c r="R222">
        <f>IF(CATCH2009!$C180="s",$M222,0)</f>
        <v>0</v>
      </c>
      <c r="S222">
        <f>IF(CATCH2009!$C180="n",$M222,0)</f>
        <v>0</v>
      </c>
    </row>
    <row r="223" spans="12:19" x14ac:dyDescent="0.2">
      <c r="L223" s="23">
        <v>173</v>
      </c>
      <c r="M223">
        <f>ABS(1-POLICY!U174)</f>
        <v>0</v>
      </c>
      <c r="N223">
        <f>IF(CATCH2009!$C181="22-24",$M223,0)</f>
        <v>0</v>
      </c>
      <c r="O223">
        <f>IF(CATCH2009!$C181="25-29,32",$M223,0)</f>
        <v>0</v>
      </c>
      <c r="P223">
        <f>IF(CATCH2009!$C181="30-31",$M223,0)</f>
        <v>0</v>
      </c>
      <c r="Q223">
        <f>IF(CATCH2009!$C181="k",$M223,0)</f>
        <v>0</v>
      </c>
      <c r="R223">
        <f>IF(CATCH2009!$C181="s",$M223,0)</f>
        <v>0</v>
      </c>
      <c r="S223">
        <f>IF(CATCH2009!$C181="n",$M223,0)</f>
        <v>0</v>
      </c>
    </row>
    <row r="224" spans="12:19" x14ac:dyDescent="0.2">
      <c r="L224" s="23">
        <v>174</v>
      </c>
      <c r="M224">
        <f>ABS(1-POLICY!U175)</f>
        <v>0</v>
      </c>
      <c r="N224">
        <f>IF(CATCH2009!$C182="22-24",$M224,0)</f>
        <v>0</v>
      </c>
      <c r="O224">
        <f>IF(CATCH2009!$C182="25-29,32",$M224,0)</f>
        <v>0</v>
      </c>
      <c r="P224">
        <f>IF(CATCH2009!$C182="30-31",$M224,0)</f>
        <v>0</v>
      </c>
      <c r="Q224">
        <f>IF(CATCH2009!$C182="k",$M224,0)</f>
        <v>0</v>
      </c>
      <c r="R224">
        <f>IF(CATCH2009!$C182="s",$M224,0)</f>
        <v>0</v>
      </c>
      <c r="S224">
        <f>IF(CATCH2009!$C182="n",$M224,0)</f>
        <v>0</v>
      </c>
    </row>
    <row r="225" spans="12:19" x14ac:dyDescent="0.2">
      <c r="L225" s="23">
        <v>175</v>
      </c>
      <c r="M225">
        <f>ABS(1-POLICY!U176)</f>
        <v>0</v>
      </c>
      <c r="N225">
        <f>IF(CATCH2009!$C183="22-24",$M225,0)</f>
        <v>0</v>
      </c>
      <c r="O225">
        <f>IF(CATCH2009!$C183="25-29,32",$M225,0)</f>
        <v>0</v>
      </c>
      <c r="P225">
        <f>IF(CATCH2009!$C183="30-31",$M225,0)</f>
        <v>0</v>
      </c>
      <c r="Q225">
        <f>IF(CATCH2009!$C183="k",$M225,0)</f>
        <v>0</v>
      </c>
      <c r="R225">
        <f>IF(CATCH2009!$C183="s",$M225,0)</f>
        <v>0</v>
      </c>
      <c r="S225">
        <f>IF(CATCH2009!$C183="n",$M225,0)</f>
        <v>0</v>
      </c>
    </row>
    <row r="226" spans="12:19" x14ac:dyDescent="0.2">
      <c r="L226" s="23">
        <v>176</v>
      </c>
      <c r="M226">
        <f>ABS(1-POLICY!U177)</f>
        <v>0</v>
      </c>
      <c r="N226">
        <f>IF(CATCH2009!$C184="22-24",$M226,0)</f>
        <v>0</v>
      </c>
      <c r="O226">
        <f>IF(CATCH2009!$C184="25-29,32",$M226,0)</f>
        <v>0</v>
      </c>
      <c r="P226">
        <f>IF(CATCH2009!$C184="30-31",$M226,0)</f>
        <v>0</v>
      </c>
      <c r="Q226">
        <f>IF(CATCH2009!$C184="k",$M226,0)</f>
        <v>0</v>
      </c>
      <c r="R226">
        <f>IF(CATCH2009!$C184="s",$M226,0)</f>
        <v>0</v>
      </c>
      <c r="S226">
        <f>IF(CATCH2009!$C184="n",$M226,0)</f>
        <v>0</v>
      </c>
    </row>
    <row r="227" spans="12:19" x14ac:dyDescent="0.2">
      <c r="L227" s="23">
        <v>177</v>
      </c>
      <c r="M227">
        <f>ABS(1-POLICY!U178)</f>
        <v>0</v>
      </c>
      <c r="N227">
        <f>IF(CATCH2009!$C208="22-24",$M227,0)</f>
        <v>0</v>
      </c>
      <c r="O227">
        <f>IF(CATCH2009!$C208="25-29,32",$M227,0)</f>
        <v>0</v>
      </c>
      <c r="P227">
        <f>IF(CATCH2009!$C208="30-31",$M227,0)</f>
        <v>0</v>
      </c>
      <c r="Q227">
        <f>IF(CATCH2009!$C208="k",$M227,0)</f>
        <v>0</v>
      </c>
      <c r="R227">
        <f>IF(CATCH2009!$C208="s",$M227,0)</f>
        <v>0</v>
      </c>
      <c r="S227">
        <f>IF(CATCH2009!$C208="n",$M227,0)</f>
        <v>0</v>
      </c>
    </row>
    <row r="228" spans="12:19" x14ac:dyDescent="0.2">
      <c r="L228" s="23">
        <v>178</v>
      </c>
      <c r="M228">
        <f>ABS(1-POLICY!U179)</f>
        <v>0</v>
      </c>
      <c r="N228">
        <f>IF(CATCH2009!$C209="22-24",$M228,0)</f>
        <v>0</v>
      </c>
      <c r="O228">
        <f>IF(CATCH2009!$C209="25-29,32",$M228,0)</f>
        <v>0</v>
      </c>
      <c r="P228">
        <f>IF(CATCH2009!$C209="30-31",$M228,0)</f>
        <v>0</v>
      </c>
      <c r="Q228">
        <f>IF(CATCH2009!$C209="k",$M228,0)</f>
        <v>0</v>
      </c>
      <c r="R228">
        <f>IF(CATCH2009!$C209="s",$M228,0)</f>
        <v>0</v>
      </c>
      <c r="S228">
        <f>IF(CATCH2009!$C209="n",$M228,0)</f>
        <v>0</v>
      </c>
    </row>
    <row r="229" spans="12:19" x14ac:dyDescent="0.2">
      <c r="L229" s="23">
        <v>179</v>
      </c>
      <c r="M229">
        <f>ABS(1-POLICY!U180)</f>
        <v>0</v>
      </c>
      <c r="N229">
        <f>IF(CATCH2009!$C210="22-24",$M229,0)</f>
        <v>0</v>
      </c>
      <c r="O229">
        <f>IF(CATCH2009!$C210="25-29,32",$M229,0)</f>
        <v>0</v>
      </c>
      <c r="P229">
        <f>IF(CATCH2009!$C210="30-31",$M229,0)</f>
        <v>0</v>
      </c>
      <c r="Q229">
        <f>IF(CATCH2009!$C210="k",$M229,0)</f>
        <v>0</v>
      </c>
      <c r="R229">
        <f>IF(CATCH2009!$C210="s",$M229,0)</f>
        <v>0</v>
      </c>
      <c r="S229">
        <f>IF(CATCH2009!$C210="n",$M229,0)</f>
        <v>0</v>
      </c>
    </row>
    <row r="230" spans="12:19" x14ac:dyDescent="0.2">
      <c r="L230" s="23">
        <v>180</v>
      </c>
      <c r="M230">
        <f>ABS(1-POLICY!U181)</f>
        <v>0</v>
      </c>
      <c r="N230">
        <f>IF(CATCH2009!$C211="22-24",$M230,0)</f>
        <v>0</v>
      </c>
      <c r="O230">
        <f>IF(CATCH2009!$C211="25-29,32",$M230,0)</f>
        <v>0</v>
      </c>
      <c r="P230">
        <f>IF(CATCH2009!$C211="30-31",$M230,0)</f>
        <v>0</v>
      </c>
      <c r="Q230">
        <f>IF(CATCH2009!$C211="k",$M230,0)</f>
        <v>0</v>
      </c>
      <c r="R230">
        <f>IF(CATCH2009!$C211="s",$M230,0)</f>
        <v>0</v>
      </c>
      <c r="S230">
        <f>IF(CATCH2009!$C211="n",$M230,0)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21"/>
  <sheetViews>
    <sheetView topLeftCell="A169" zoomScaleNormal="100" workbookViewId="0">
      <selection activeCell="AI173" sqref="A173:XFD173"/>
    </sheetView>
  </sheetViews>
  <sheetFormatPr defaultColWidth="13.85546875" defaultRowHeight="12.75" x14ac:dyDescent="0.2"/>
  <cols>
    <col min="1" max="1" width="37.7109375" style="51" customWidth="1"/>
    <col min="2" max="4" width="13.85546875" style="64" customWidth="1"/>
    <col min="5" max="45" width="13.85546875" style="51"/>
    <col min="46" max="46" width="13.85546875" style="161"/>
    <col min="47" max="88" width="13.85546875" style="51"/>
    <col min="89" max="89" width="52.42578125" style="51" customWidth="1"/>
    <col min="90" max="91" width="13.85546875" style="51"/>
    <col min="92" max="92" width="52.42578125" style="51" customWidth="1"/>
    <col min="93" max="95" width="13.85546875" style="51"/>
    <col min="96" max="96" width="13.85546875" style="86"/>
    <col min="97" max="16384" width="13.85546875" style="51"/>
  </cols>
  <sheetData>
    <row r="1" spans="1:96" x14ac:dyDescent="0.2">
      <c r="C1" s="67" t="s">
        <v>132</v>
      </c>
      <c r="D1" s="88" t="s">
        <v>192</v>
      </c>
      <c r="E1" s="63" t="s">
        <v>128</v>
      </c>
      <c r="G1" s="115" t="s">
        <v>574</v>
      </c>
    </row>
    <row r="2" spans="1:96" x14ac:dyDescent="0.2">
      <c r="D2" s="88" t="s">
        <v>190</v>
      </c>
      <c r="E2" s="63" t="s">
        <v>129</v>
      </c>
      <c r="F2" s="87"/>
      <c r="G2" s="86"/>
    </row>
    <row r="3" spans="1:96" x14ac:dyDescent="0.2">
      <c r="D3" s="88" t="s">
        <v>188</v>
      </c>
      <c r="E3" s="63" t="s">
        <v>130</v>
      </c>
      <c r="F3" s="87"/>
      <c r="G3" s="86"/>
    </row>
    <row r="4" spans="1:96" x14ac:dyDescent="0.2">
      <c r="D4" s="88" t="s">
        <v>211</v>
      </c>
      <c r="E4" s="63" t="s">
        <v>131</v>
      </c>
    </row>
    <row r="5" spans="1:96" x14ac:dyDescent="0.2">
      <c r="A5" s="50" t="s">
        <v>401</v>
      </c>
      <c r="B5" s="65"/>
      <c r="C5" s="65"/>
    </row>
    <row r="6" spans="1:96" x14ac:dyDescent="0.2">
      <c r="A6" s="52" t="s">
        <v>402</v>
      </c>
      <c r="B6" s="66"/>
      <c r="C6" s="6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96" x14ac:dyDescent="0.2">
      <c r="E7" s="50">
        <v>1</v>
      </c>
      <c r="F7" s="50">
        <v>2</v>
      </c>
      <c r="G7" s="50">
        <v>3</v>
      </c>
      <c r="H7" s="50">
        <v>4</v>
      </c>
      <c r="I7" s="50">
        <v>5</v>
      </c>
      <c r="J7" s="50">
        <v>6</v>
      </c>
      <c r="K7" s="50">
        <v>7</v>
      </c>
      <c r="L7" s="50">
        <v>8</v>
      </c>
      <c r="M7" s="50">
        <v>9</v>
      </c>
      <c r="N7" s="50">
        <v>10</v>
      </c>
      <c r="O7" s="50">
        <v>11</v>
      </c>
      <c r="P7" s="50">
        <v>12</v>
      </c>
      <c r="Q7" s="50">
        <v>13</v>
      </c>
      <c r="R7" s="50">
        <v>14</v>
      </c>
      <c r="S7" s="50">
        <v>15</v>
      </c>
      <c r="T7" s="50">
        <v>16</v>
      </c>
      <c r="U7" s="50">
        <v>17</v>
      </c>
      <c r="V7" s="50">
        <v>18</v>
      </c>
      <c r="W7" s="50">
        <v>19</v>
      </c>
      <c r="X7" s="50">
        <v>20</v>
      </c>
      <c r="Y7" s="50">
        <v>21</v>
      </c>
      <c r="Z7" s="50">
        <v>22</v>
      </c>
      <c r="AA7" s="50">
        <v>23</v>
      </c>
      <c r="AB7" s="50">
        <v>24</v>
      </c>
      <c r="AC7" s="50">
        <v>25</v>
      </c>
      <c r="AD7" s="50">
        <v>26</v>
      </c>
      <c r="AE7" s="50">
        <v>27</v>
      </c>
      <c r="AF7" s="50">
        <v>28</v>
      </c>
      <c r="AG7" s="50">
        <v>29</v>
      </c>
      <c r="AH7" s="50">
        <v>30</v>
      </c>
      <c r="AI7" s="50">
        <v>31</v>
      </c>
      <c r="AJ7" s="50">
        <v>32</v>
      </c>
      <c r="AK7" s="50">
        <v>33</v>
      </c>
      <c r="AL7" s="50">
        <v>34</v>
      </c>
      <c r="AM7" s="50">
        <v>35</v>
      </c>
      <c r="AN7" s="50">
        <v>36</v>
      </c>
      <c r="AO7" s="50">
        <v>37</v>
      </c>
      <c r="AP7" s="50">
        <v>38</v>
      </c>
      <c r="AQ7" s="50">
        <v>39</v>
      </c>
      <c r="AR7" s="50">
        <v>40</v>
      </c>
      <c r="AS7" s="50">
        <v>41</v>
      </c>
      <c r="AT7" s="231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</row>
    <row r="8" spans="1:96" s="64" customFormat="1" x14ac:dyDescent="0.2">
      <c r="A8" s="1" t="s">
        <v>0</v>
      </c>
      <c r="B8" s="68" t="s">
        <v>120</v>
      </c>
      <c r="C8" s="84" t="s">
        <v>30</v>
      </c>
      <c r="D8" s="111"/>
      <c r="E8" s="104" t="s">
        <v>1</v>
      </c>
      <c r="F8" s="190" t="s">
        <v>255</v>
      </c>
      <c r="G8" s="104" t="s">
        <v>2</v>
      </c>
      <c r="H8" s="190" t="s">
        <v>256</v>
      </c>
      <c r="I8" s="104" t="s">
        <v>195</v>
      </c>
      <c r="J8" s="104" t="s">
        <v>114</v>
      </c>
      <c r="K8" s="190" t="s">
        <v>258</v>
      </c>
      <c r="L8" s="190" t="s">
        <v>257</v>
      </c>
      <c r="M8" s="190" t="s">
        <v>259</v>
      </c>
      <c r="N8" s="190" t="s">
        <v>260</v>
      </c>
      <c r="O8" s="104" t="s">
        <v>3</v>
      </c>
      <c r="P8" s="190" t="s">
        <v>522</v>
      </c>
      <c r="Q8" s="190" t="s">
        <v>523</v>
      </c>
      <c r="R8" s="190" t="s">
        <v>524</v>
      </c>
      <c r="S8" s="104" t="s">
        <v>4</v>
      </c>
      <c r="T8" s="104" t="s">
        <v>200</v>
      </c>
      <c r="U8" s="104" t="s">
        <v>5</v>
      </c>
      <c r="V8" s="104" t="s">
        <v>6</v>
      </c>
      <c r="W8" s="190" t="s">
        <v>261</v>
      </c>
      <c r="X8" s="104" t="s">
        <v>7</v>
      </c>
      <c r="Y8" s="104" t="s">
        <v>8</v>
      </c>
      <c r="Z8" s="104" t="s">
        <v>9</v>
      </c>
      <c r="AA8" s="190" t="s">
        <v>262</v>
      </c>
      <c r="AB8" s="104" t="s">
        <v>10</v>
      </c>
      <c r="AC8" s="104" t="s">
        <v>11</v>
      </c>
      <c r="AD8" s="190" t="s">
        <v>266</v>
      </c>
      <c r="AE8" s="190" t="s">
        <v>263</v>
      </c>
      <c r="AF8" s="190" t="s">
        <v>264</v>
      </c>
      <c r="AG8" s="190" t="s">
        <v>265</v>
      </c>
      <c r="AH8" s="104" t="s">
        <v>115</v>
      </c>
      <c r="AI8" s="190" t="s">
        <v>267</v>
      </c>
      <c r="AJ8" s="104" t="s">
        <v>12</v>
      </c>
      <c r="AK8" s="190" t="s">
        <v>525</v>
      </c>
      <c r="AL8" s="190" t="s">
        <v>268</v>
      </c>
      <c r="AM8" s="190" t="s">
        <v>526</v>
      </c>
      <c r="AN8" s="190" t="s">
        <v>527</v>
      </c>
      <c r="AO8" s="104" t="s">
        <v>13</v>
      </c>
      <c r="AP8" s="104" t="s">
        <v>116</v>
      </c>
      <c r="AQ8" s="104" t="s">
        <v>209</v>
      </c>
      <c r="AR8" s="104" t="s">
        <v>117</v>
      </c>
      <c r="AS8" s="174" t="s">
        <v>210</v>
      </c>
      <c r="AT8" s="232"/>
      <c r="AU8" s="85"/>
      <c r="AV8" s="104" t="s">
        <v>1</v>
      </c>
      <c r="AW8" s="190" t="s">
        <v>255</v>
      </c>
      <c r="AX8" s="104" t="s">
        <v>2</v>
      </c>
      <c r="AY8" s="190" t="s">
        <v>256</v>
      </c>
      <c r="AZ8" s="104" t="s">
        <v>195</v>
      </c>
      <c r="BA8" s="104" t="s">
        <v>114</v>
      </c>
      <c r="BB8" s="190" t="s">
        <v>258</v>
      </c>
      <c r="BC8" s="190" t="s">
        <v>257</v>
      </c>
      <c r="BD8" s="190" t="s">
        <v>259</v>
      </c>
      <c r="BE8" s="190" t="s">
        <v>260</v>
      </c>
      <c r="BF8" s="104" t="s">
        <v>3</v>
      </c>
      <c r="BG8" s="190" t="s">
        <v>522</v>
      </c>
      <c r="BH8" s="190" t="s">
        <v>523</v>
      </c>
      <c r="BI8" s="190" t="s">
        <v>524</v>
      </c>
      <c r="BJ8" s="104" t="s">
        <v>4</v>
      </c>
      <c r="BK8" s="104" t="s">
        <v>200</v>
      </c>
      <c r="BL8" s="104" t="s">
        <v>5</v>
      </c>
      <c r="BM8" s="104" t="s">
        <v>6</v>
      </c>
      <c r="BN8" s="190" t="s">
        <v>261</v>
      </c>
      <c r="BO8" s="104" t="s">
        <v>7</v>
      </c>
      <c r="BP8" s="104" t="s">
        <v>8</v>
      </c>
      <c r="BQ8" s="104" t="s">
        <v>9</v>
      </c>
      <c r="BR8" s="190" t="s">
        <v>262</v>
      </c>
      <c r="BS8" s="104" t="s">
        <v>10</v>
      </c>
      <c r="BT8" s="104" t="s">
        <v>11</v>
      </c>
      <c r="BU8" s="190" t="s">
        <v>266</v>
      </c>
      <c r="BV8" s="190" t="s">
        <v>263</v>
      </c>
      <c r="BW8" s="190" t="s">
        <v>264</v>
      </c>
      <c r="BX8" s="190" t="s">
        <v>265</v>
      </c>
      <c r="BY8" s="104" t="s">
        <v>115</v>
      </c>
      <c r="BZ8" s="190" t="s">
        <v>267</v>
      </c>
      <c r="CA8" s="104" t="s">
        <v>12</v>
      </c>
      <c r="CB8" s="190" t="s">
        <v>525</v>
      </c>
      <c r="CC8" s="190" t="s">
        <v>268</v>
      </c>
      <c r="CD8" s="190" t="s">
        <v>526</v>
      </c>
      <c r="CE8" s="190" t="s">
        <v>527</v>
      </c>
      <c r="CF8" s="104" t="s">
        <v>13</v>
      </c>
      <c r="CG8" s="104" t="s">
        <v>116</v>
      </c>
      <c r="CH8" s="104" t="s">
        <v>209</v>
      </c>
      <c r="CI8" s="104" t="s">
        <v>117</v>
      </c>
      <c r="CJ8" s="174" t="s">
        <v>210</v>
      </c>
      <c r="CR8" s="114"/>
    </row>
    <row r="9" spans="1:96" s="64" customFormat="1" x14ac:dyDescent="0.2">
      <c r="A9" t="s">
        <v>357</v>
      </c>
      <c r="B9" s="22">
        <v>1</v>
      </c>
      <c r="C9" s="14" t="s">
        <v>188</v>
      </c>
      <c r="D9" s="104">
        <v>1</v>
      </c>
      <c r="E9" s="230">
        <v>0</v>
      </c>
      <c r="F9" s="230">
        <v>0</v>
      </c>
      <c r="G9" s="230">
        <v>0</v>
      </c>
      <c r="H9" s="230">
        <v>0</v>
      </c>
      <c r="I9" s="230">
        <v>0</v>
      </c>
      <c r="J9" s="230">
        <v>0</v>
      </c>
      <c r="K9" s="230">
        <v>0</v>
      </c>
      <c r="L9" s="230">
        <v>0</v>
      </c>
      <c r="M9" s="230">
        <v>0</v>
      </c>
      <c r="N9" s="230">
        <v>0</v>
      </c>
      <c r="O9" s="230">
        <v>0</v>
      </c>
      <c r="P9" s="230">
        <v>66.963636363636368</v>
      </c>
      <c r="Q9" s="230">
        <v>0</v>
      </c>
      <c r="R9" s="230">
        <v>0</v>
      </c>
      <c r="S9" s="230">
        <v>0</v>
      </c>
      <c r="T9" s="230">
        <v>0</v>
      </c>
      <c r="U9" s="230">
        <v>0</v>
      </c>
      <c r="V9" s="230">
        <v>0</v>
      </c>
      <c r="W9" s="230">
        <v>0</v>
      </c>
      <c r="X9" s="230">
        <v>0</v>
      </c>
      <c r="Y9" s="230">
        <v>0</v>
      </c>
      <c r="Z9" s="230">
        <v>0</v>
      </c>
      <c r="AA9" s="230">
        <v>0</v>
      </c>
      <c r="AB9" s="230">
        <v>0</v>
      </c>
      <c r="AC9" s="230">
        <v>0</v>
      </c>
      <c r="AD9" s="230">
        <v>0</v>
      </c>
      <c r="AE9" s="230">
        <v>0</v>
      </c>
      <c r="AF9" s="230">
        <v>0</v>
      </c>
      <c r="AG9" s="230">
        <v>0</v>
      </c>
      <c r="AH9" s="230">
        <v>0</v>
      </c>
      <c r="AI9" s="230">
        <v>0</v>
      </c>
      <c r="AJ9" s="230">
        <v>0</v>
      </c>
      <c r="AK9" s="230">
        <v>0</v>
      </c>
      <c r="AL9" s="230">
        <v>0</v>
      </c>
      <c r="AM9" s="230">
        <v>0</v>
      </c>
      <c r="AN9" s="230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103">
        <f>SUM(E9:AS9)</f>
        <v>66.963636363636368</v>
      </c>
      <c r="AU9" s="16">
        <v>1</v>
      </c>
      <c r="AV9" s="16" t="str">
        <f>IF(E9&gt;0,E$8,"")</f>
        <v/>
      </c>
      <c r="AW9" s="16" t="str">
        <f>IF(F9&gt;0,F$8,"")</f>
        <v/>
      </c>
      <c r="AX9" s="16" t="str">
        <f t="shared" ref="AX9:BM24" si="0">IF(G9&gt;0,G$8,"")</f>
        <v/>
      </c>
      <c r="AY9" s="16" t="str">
        <f t="shared" si="0"/>
        <v/>
      </c>
      <c r="AZ9" s="16" t="str">
        <f t="shared" si="0"/>
        <v/>
      </c>
      <c r="BA9" s="16" t="str">
        <f t="shared" si="0"/>
        <v/>
      </c>
      <c r="BB9" s="16" t="str">
        <f t="shared" si="0"/>
        <v/>
      </c>
      <c r="BC9" s="16" t="str">
        <f t="shared" si="0"/>
        <v/>
      </c>
      <c r="BD9" s="16" t="str">
        <f t="shared" si="0"/>
        <v/>
      </c>
      <c r="BE9" s="16" t="str">
        <f t="shared" si="0"/>
        <v/>
      </c>
      <c r="BF9" s="16" t="str">
        <f t="shared" si="0"/>
        <v/>
      </c>
      <c r="BG9" s="16" t="str">
        <f t="shared" si="0"/>
        <v>Havskrafta</v>
      </c>
      <c r="BH9" s="16" t="str">
        <f t="shared" si="0"/>
        <v/>
      </c>
      <c r="BI9" s="16" t="str">
        <f t="shared" si="0"/>
        <v/>
      </c>
      <c r="BJ9" s="16" t="str">
        <f t="shared" si="0"/>
        <v/>
      </c>
      <c r="BK9" s="16" t="str">
        <f t="shared" si="0"/>
        <v/>
      </c>
      <c r="BL9" s="16" t="str">
        <f t="shared" si="0"/>
        <v/>
      </c>
      <c r="BM9" s="16" t="str">
        <f t="shared" si="0"/>
        <v/>
      </c>
      <c r="BN9" s="16" t="str">
        <f t="shared" ref="BN9:CC24" si="1">IF(W9&gt;0,W$8,"")</f>
        <v/>
      </c>
      <c r="BO9" s="16" t="str">
        <f t="shared" si="1"/>
        <v/>
      </c>
      <c r="BP9" s="16" t="str">
        <f t="shared" si="1"/>
        <v/>
      </c>
      <c r="BQ9" s="16" t="str">
        <f t="shared" si="1"/>
        <v/>
      </c>
      <c r="BR9" s="16" t="str">
        <f t="shared" si="1"/>
        <v/>
      </c>
      <c r="BS9" s="16" t="str">
        <f t="shared" si="1"/>
        <v/>
      </c>
      <c r="BT9" s="16" t="str">
        <f t="shared" si="1"/>
        <v/>
      </c>
      <c r="BU9" s="16" t="str">
        <f t="shared" si="1"/>
        <v/>
      </c>
      <c r="BV9" s="16" t="str">
        <f t="shared" si="1"/>
        <v/>
      </c>
      <c r="BW9" s="16" t="str">
        <f t="shared" si="1"/>
        <v/>
      </c>
      <c r="BX9" s="16" t="str">
        <f t="shared" si="1"/>
        <v/>
      </c>
      <c r="BY9" s="16" t="str">
        <f t="shared" si="1"/>
        <v/>
      </c>
      <c r="BZ9" s="16" t="str">
        <f t="shared" si="1"/>
        <v/>
      </c>
      <c r="CA9" s="16" t="str">
        <f t="shared" si="1"/>
        <v/>
      </c>
      <c r="CB9" s="16" t="str">
        <f t="shared" si="1"/>
        <v/>
      </c>
      <c r="CC9" s="16" t="str">
        <f t="shared" si="1"/>
        <v/>
      </c>
      <c r="CD9" s="16" t="str">
        <f t="shared" ref="BY9:CI24" si="2">IF(AM9&gt;0,AM$8,"")</f>
        <v/>
      </c>
      <c r="CE9" s="16" t="str">
        <f t="shared" si="2"/>
        <v/>
      </c>
      <c r="CF9" s="16" t="str">
        <f t="shared" si="2"/>
        <v/>
      </c>
      <c r="CG9" s="16" t="str">
        <f t="shared" si="2"/>
        <v/>
      </c>
      <c r="CH9" s="16" t="str">
        <f t="shared" si="2"/>
        <v/>
      </c>
      <c r="CI9" s="16" t="str">
        <f t="shared" si="2"/>
        <v/>
      </c>
      <c r="CK9" s="115" t="str">
        <f>CONCATENATE(AV9,AW9,AX9,AY9,AZ9,BA9,BB9,BC9,BD9,BE9,BF9,BG9,BH9,BI9,BJ9,BK9,BL9,BM9,BN9,BO9,BP9,BQ9,BR9,BS9,BT9,BU9,BV9,BW9,BX9,BY9,BZ9,CA9,CB9,CC9,CD9,CE9,CF9,CG9,CH9,CI9)</f>
        <v>Havskrafta</v>
      </c>
      <c r="CM9" s="88"/>
      <c r="CN9" s="115"/>
      <c r="CO9" s="88"/>
      <c r="CP9" s="116"/>
      <c r="CR9" s="175"/>
    </row>
    <row r="10" spans="1:96" x14ac:dyDescent="0.2">
      <c r="A10" t="s">
        <v>358</v>
      </c>
      <c r="B10" s="22">
        <v>2</v>
      </c>
      <c r="C10" s="14" t="s">
        <v>192</v>
      </c>
      <c r="D10" s="104">
        <v>2</v>
      </c>
      <c r="E10" s="230">
        <v>0</v>
      </c>
      <c r="F10" s="230">
        <v>0</v>
      </c>
      <c r="G10" s="230">
        <v>0</v>
      </c>
      <c r="H10" s="230">
        <v>0</v>
      </c>
      <c r="I10" s="230">
        <v>0</v>
      </c>
      <c r="J10" s="230">
        <v>0</v>
      </c>
      <c r="K10" s="230">
        <v>0</v>
      </c>
      <c r="L10" s="230">
        <v>0</v>
      </c>
      <c r="M10" s="230">
        <v>0</v>
      </c>
      <c r="N10" s="230">
        <v>0</v>
      </c>
      <c r="O10" s="230">
        <v>0</v>
      </c>
      <c r="P10" s="230">
        <v>74.38356164383562</v>
      </c>
      <c r="Q10" s="230">
        <v>0</v>
      </c>
      <c r="R10" s="230">
        <v>0</v>
      </c>
      <c r="S10" s="230">
        <v>0</v>
      </c>
      <c r="T10" s="230">
        <v>0</v>
      </c>
      <c r="U10" s="230">
        <v>0</v>
      </c>
      <c r="V10" s="230">
        <v>0</v>
      </c>
      <c r="W10" s="230">
        <v>0</v>
      </c>
      <c r="X10" s="230">
        <v>0</v>
      </c>
      <c r="Y10" s="230">
        <v>0</v>
      </c>
      <c r="Z10" s="230">
        <v>0</v>
      </c>
      <c r="AA10" s="230">
        <v>0</v>
      </c>
      <c r="AB10" s="230">
        <v>0</v>
      </c>
      <c r="AC10" s="230">
        <v>0</v>
      </c>
      <c r="AD10" s="230">
        <v>0</v>
      </c>
      <c r="AE10" s="230">
        <v>0</v>
      </c>
      <c r="AF10" s="230">
        <v>0</v>
      </c>
      <c r="AG10" s="230">
        <v>0</v>
      </c>
      <c r="AH10" s="230">
        <v>0</v>
      </c>
      <c r="AI10" s="230">
        <v>0</v>
      </c>
      <c r="AJ10" s="230">
        <v>0</v>
      </c>
      <c r="AK10" s="230">
        <v>0</v>
      </c>
      <c r="AL10" s="230">
        <v>0</v>
      </c>
      <c r="AM10" s="230">
        <v>0</v>
      </c>
      <c r="AN10" s="230">
        <v>0</v>
      </c>
      <c r="AO10" s="230">
        <v>0</v>
      </c>
      <c r="AP10" s="230">
        <v>0</v>
      </c>
      <c r="AQ10" s="230">
        <v>0</v>
      </c>
      <c r="AR10" s="230">
        <v>0</v>
      </c>
      <c r="AS10" s="230">
        <v>1.0410958904109588</v>
      </c>
      <c r="AT10" s="103">
        <f t="shared" ref="AT10:AT73" si="3">SUM(E10:AS10)</f>
        <v>75.424657534246577</v>
      </c>
      <c r="AU10" s="16">
        <v>2</v>
      </c>
      <c r="AV10" s="16" t="str">
        <f t="shared" ref="AV10:BK25" si="4">IF(E10&gt;0,E$8,"")</f>
        <v/>
      </c>
      <c r="AW10" s="16" t="str">
        <f t="shared" si="4"/>
        <v/>
      </c>
      <c r="AX10" s="16" t="str">
        <f t="shared" si="0"/>
        <v/>
      </c>
      <c r="AY10" s="16" t="str">
        <f t="shared" si="0"/>
        <v/>
      </c>
      <c r="AZ10" s="16" t="str">
        <f t="shared" si="0"/>
        <v/>
      </c>
      <c r="BA10" s="16" t="str">
        <f t="shared" si="0"/>
        <v/>
      </c>
      <c r="BB10" s="16" t="str">
        <f t="shared" si="0"/>
        <v/>
      </c>
      <c r="BC10" s="16" t="str">
        <f t="shared" si="0"/>
        <v/>
      </c>
      <c r="BD10" s="16" t="str">
        <f t="shared" si="0"/>
        <v/>
      </c>
      <c r="BE10" s="16" t="str">
        <f t="shared" si="0"/>
        <v/>
      </c>
      <c r="BF10" s="16" t="str">
        <f t="shared" si="0"/>
        <v/>
      </c>
      <c r="BG10" s="16" t="str">
        <f t="shared" si="0"/>
        <v>Havskrafta</v>
      </c>
      <c r="BH10" s="16" t="str">
        <f t="shared" si="0"/>
        <v/>
      </c>
      <c r="BI10" s="16" t="str">
        <f t="shared" si="0"/>
        <v/>
      </c>
      <c r="BJ10" s="16" t="str">
        <f t="shared" si="0"/>
        <v/>
      </c>
      <c r="BK10" s="16" t="str">
        <f t="shared" si="0"/>
        <v/>
      </c>
      <c r="BL10" s="16" t="str">
        <f t="shared" si="0"/>
        <v/>
      </c>
      <c r="BM10" s="16" t="str">
        <f t="shared" si="0"/>
        <v/>
      </c>
      <c r="BN10" s="16" t="str">
        <f t="shared" si="1"/>
        <v/>
      </c>
      <c r="BO10" s="16" t="str">
        <f t="shared" si="1"/>
        <v/>
      </c>
      <c r="BP10" s="16" t="str">
        <f t="shared" si="1"/>
        <v/>
      </c>
      <c r="BQ10" s="16" t="str">
        <f t="shared" si="1"/>
        <v/>
      </c>
      <c r="BR10" s="16" t="str">
        <f t="shared" si="1"/>
        <v/>
      </c>
      <c r="BS10" s="16" t="str">
        <f t="shared" si="1"/>
        <v/>
      </c>
      <c r="BT10" s="16" t="str">
        <f t="shared" si="1"/>
        <v/>
      </c>
      <c r="BU10" s="16" t="str">
        <f t="shared" si="1"/>
        <v/>
      </c>
      <c r="BV10" s="16" t="str">
        <f t="shared" si="1"/>
        <v/>
      </c>
      <c r="BW10" s="16" t="str">
        <f t="shared" si="1"/>
        <v/>
      </c>
      <c r="BX10" s="16" t="str">
        <f t="shared" si="1"/>
        <v/>
      </c>
      <c r="BY10" s="16" t="str">
        <f t="shared" si="1"/>
        <v/>
      </c>
      <c r="BZ10" s="16" t="str">
        <f t="shared" si="1"/>
        <v/>
      </c>
      <c r="CA10" s="16" t="str">
        <f t="shared" si="1"/>
        <v/>
      </c>
      <c r="CB10" s="16" t="str">
        <f t="shared" si="1"/>
        <v/>
      </c>
      <c r="CC10" s="16" t="str">
        <f t="shared" si="1"/>
        <v/>
      </c>
      <c r="CD10" s="16" t="str">
        <f t="shared" si="2"/>
        <v/>
      </c>
      <c r="CE10" s="16" t="str">
        <f t="shared" si="2"/>
        <v/>
      </c>
      <c r="CF10" s="16" t="str">
        <f t="shared" si="2"/>
        <v/>
      </c>
      <c r="CG10" s="16" t="str">
        <f t="shared" si="2"/>
        <v/>
      </c>
      <c r="CH10" s="16" t="str">
        <f t="shared" si="2"/>
        <v/>
      </c>
      <c r="CI10" s="16" t="str">
        <f t="shared" si="2"/>
        <v/>
      </c>
      <c r="CK10" s="115" t="str">
        <f>CONCATENATE(AV10,AW10,AX10,AY10,AZ10,BA10,BB10,BC10,BD10,BE10,BF10,BG10,BH10,BI10,BJ10,BK10,BL10,BM10,BN10,BO10,BP10,BQ10,BR10,BS10,BT10,BU10,BV10,BW10,BX10,BY10,BZ10,CA10,CB10,CC10,CD10,CE10,CF10,CG10,CH10,CI10)</f>
        <v>Havskrafta</v>
      </c>
      <c r="CM10" s="88"/>
      <c r="CN10" s="115"/>
      <c r="CO10" s="88"/>
      <c r="CP10" s="116"/>
    </row>
    <row r="11" spans="1:96" x14ac:dyDescent="0.2">
      <c r="A11" t="s">
        <v>357</v>
      </c>
      <c r="B11" s="22">
        <v>2</v>
      </c>
      <c r="C11" s="14" t="s">
        <v>192</v>
      </c>
      <c r="D11" s="104">
        <v>3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0</v>
      </c>
      <c r="K11" s="230">
        <v>0</v>
      </c>
      <c r="L11" s="230">
        <v>0</v>
      </c>
      <c r="M11" s="230">
        <v>0</v>
      </c>
      <c r="N11" s="230">
        <v>0</v>
      </c>
      <c r="O11" s="230">
        <v>0</v>
      </c>
      <c r="P11" s="230">
        <v>107.30201342281879</v>
      </c>
      <c r="Q11" s="230">
        <v>0</v>
      </c>
      <c r="R11" s="230">
        <v>0</v>
      </c>
      <c r="S11" s="230">
        <v>0</v>
      </c>
      <c r="T11" s="230">
        <v>0</v>
      </c>
      <c r="U11" s="230">
        <v>0</v>
      </c>
      <c r="V11" s="230">
        <v>0</v>
      </c>
      <c r="W11" s="230">
        <v>0</v>
      </c>
      <c r="X11" s="230">
        <v>0</v>
      </c>
      <c r="Y11" s="230">
        <v>0</v>
      </c>
      <c r="Z11" s="230">
        <v>0</v>
      </c>
      <c r="AA11" s="230">
        <v>0</v>
      </c>
      <c r="AB11" s="230">
        <v>0</v>
      </c>
      <c r="AC11" s="230">
        <v>0</v>
      </c>
      <c r="AD11" s="230">
        <v>0</v>
      </c>
      <c r="AE11" s="230">
        <v>0</v>
      </c>
      <c r="AF11" s="230">
        <v>0</v>
      </c>
      <c r="AG11" s="230">
        <v>0</v>
      </c>
      <c r="AH11" s="230">
        <v>0</v>
      </c>
      <c r="AI11" s="230">
        <v>0</v>
      </c>
      <c r="AJ11" s="230">
        <v>0</v>
      </c>
      <c r="AK11" s="230">
        <v>0</v>
      </c>
      <c r="AL11" s="230">
        <v>0</v>
      </c>
      <c r="AM11" s="230">
        <v>0</v>
      </c>
      <c r="AN11" s="230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103">
        <f t="shared" si="3"/>
        <v>107.30201342281879</v>
      </c>
      <c r="AU11" s="16">
        <v>3</v>
      </c>
      <c r="AV11" s="16" t="str">
        <f t="shared" si="4"/>
        <v/>
      </c>
      <c r="AW11" s="16" t="str">
        <f t="shared" si="4"/>
        <v/>
      </c>
      <c r="AX11" s="16" t="str">
        <f t="shared" si="0"/>
        <v/>
      </c>
      <c r="AY11" s="16" t="str">
        <f t="shared" si="0"/>
        <v/>
      </c>
      <c r="AZ11" s="16" t="str">
        <f t="shared" si="0"/>
        <v/>
      </c>
      <c r="BA11" s="16" t="str">
        <f t="shared" si="0"/>
        <v/>
      </c>
      <c r="BB11" s="16" t="str">
        <f t="shared" si="0"/>
        <v/>
      </c>
      <c r="BC11" s="16" t="str">
        <f t="shared" si="0"/>
        <v/>
      </c>
      <c r="BD11" s="16" t="str">
        <f t="shared" si="0"/>
        <v/>
      </c>
      <c r="BE11" s="16" t="str">
        <f t="shared" si="0"/>
        <v/>
      </c>
      <c r="BF11" s="16" t="str">
        <f t="shared" si="0"/>
        <v/>
      </c>
      <c r="BG11" s="16" t="str">
        <f t="shared" si="0"/>
        <v>Havskrafta</v>
      </c>
      <c r="BH11" s="16" t="str">
        <f t="shared" si="0"/>
        <v/>
      </c>
      <c r="BI11" s="16" t="str">
        <f t="shared" si="0"/>
        <v/>
      </c>
      <c r="BJ11" s="16" t="str">
        <f t="shared" si="0"/>
        <v/>
      </c>
      <c r="BK11" s="16" t="str">
        <f t="shared" si="0"/>
        <v/>
      </c>
      <c r="BL11" s="16" t="str">
        <f t="shared" si="0"/>
        <v/>
      </c>
      <c r="BM11" s="16" t="str">
        <f t="shared" si="0"/>
        <v/>
      </c>
      <c r="BN11" s="16" t="str">
        <f t="shared" si="1"/>
        <v/>
      </c>
      <c r="BO11" s="16" t="str">
        <f t="shared" si="1"/>
        <v/>
      </c>
      <c r="BP11" s="16" t="str">
        <f t="shared" si="1"/>
        <v/>
      </c>
      <c r="BQ11" s="16" t="str">
        <f t="shared" si="1"/>
        <v/>
      </c>
      <c r="BR11" s="16" t="str">
        <f t="shared" si="1"/>
        <v/>
      </c>
      <c r="BS11" s="16" t="str">
        <f t="shared" si="1"/>
        <v/>
      </c>
      <c r="BT11" s="16" t="str">
        <f t="shared" si="1"/>
        <v/>
      </c>
      <c r="BU11" s="16" t="str">
        <f t="shared" si="1"/>
        <v/>
      </c>
      <c r="BV11" s="16" t="str">
        <f t="shared" si="1"/>
        <v/>
      </c>
      <c r="BW11" s="16" t="str">
        <f t="shared" si="1"/>
        <v/>
      </c>
      <c r="BX11" s="16" t="str">
        <f t="shared" si="1"/>
        <v/>
      </c>
      <c r="BY11" s="16" t="str">
        <f t="shared" si="1"/>
        <v/>
      </c>
      <c r="BZ11" s="16" t="str">
        <f t="shared" si="1"/>
        <v/>
      </c>
      <c r="CA11" s="16" t="str">
        <f t="shared" si="1"/>
        <v/>
      </c>
      <c r="CB11" s="16" t="str">
        <f t="shared" si="1"/>
        <v/>
      </c>
      <c r="CC11" s="16" t="str">
        <f t="shared" si="1"/>
        <v/>
      </c>
      <c r="CD11" s="16" t="str">
        <f t="shared" si="2"/>
        <v/>
      </c>
      <c r="CE11" s="16" t="str">
        <f t="shared" si="2"/>
        <v/>
      </c>
      <c r="CF11" s="16" t="str">
        <f t="shared" si="2"/>
        <v/>
      </c>
      <c r="CG11" s="16" t="str">
        <f t="shared" si="2"/>
        <v/>
      </c>
      <c r="CH11" s="16" t="str">
        <f t="shared" si="2"/>
        <v/>
      </c>
      <c r="CI11" s="16" t="str">
        <f t="shared" si="2"/>
        <v/>
      </c>
      <c r="CK11" s="115" t="str">
        <f t="shared" ref="CK11:CK74" si="5">CONCATENATE(AV11,AW11,AX11,AY11,AZ11,BA11,BB11,BC11,BD11,BE11,BF11,BG11,BH11,BI11,BJ11,BK11,BL11,BM11,BN11,BO11,BP11,BQ11,BR11,BS11,BT11,BU11,BV11,BW11,BX11,BY11,BZ11,CA11,CB11,CC11,CD11,CE11,CF11,CG11,CH11,CI11)</f>
        <v>Havskrafta</v>
      </c>
      <c r="CM11" s="88"/>
      <c r="CN11" s="115"/>
      <c r="CO11" s="88"/>
      <c r="CP11" s="116"/>
    </row>
    <row r="12" spans="1:96" x14ac:dyDescent="0.2">
      <c r="A12" t="s">
        <v>359</v>
      </c>
      <c r="B12" s="22">
        <v>2</v>
      </c>
      <c r="C12" s="14" t="s">
        <v>192</v>
      </c>
      <c r="D12" s="104">
        <v>4</v>
      </c>
      <c r="E12" s="230">
        <v>0</v>
      </c>
      <c r="F12" s="230">
        <v>0</v>
      </c>
      <c r="G12" s="230">
        <v>0</v>
      </c>
      <c r="H12" s="230">
        <v>0</v>
      </c>
      <c r="I12" s="230">
        <v>0</v>
      </c>
      <c r="J12" s="230">
        <v>0</v>
      </c>
      <c r="K12" s="230">
        <v>3.96</v>
      </c>
      <c r="L12" s="230">
        <v>0</v>
      </c>
      <c r="M12" s="230">
        <v>0</v>
      </c>
      <c r="N12" s="230">
        <v>0</v>
      </c>
      <c r="O12" s="230">
        <v>0</v>
      </c>
      <c r="P12" s="230">
        <v>90.573333333333338</v>
      </c>
      <c r="Q12" s="230">
        <v>0</v>
      </c>
      <c r="R12" s="230">
        <v>0</v>
      </c>
      <c r="S12" s="230">
        <v>0</v>
      </c>
      <c r="T12" s="230">
        <v>0</v>
      </c>
      <c r="U12" s="230">
        <v>0</v>
      </c>
      <c r="V12" s="230">
        <v>5.8533333333333335</v>
      </c>
      <c r="W12" s="230">
        <v>0</v>
      </c>
      <c r="X12" s="230">
        <v>0</v>
      </c>
      <c r="Y12" s="230">
        <v>0</v>
      </c>
      <c r="Z12" s="230">
        <v>0</v>
      </c>
      <c r="AA12" s="230">
        <v>0</v>
      </c>
      <c r="AB12" s="230">
        <v>0</v>
      </c>
      <c r="AC12" s="230">
        <v>0</v>
      </c>
      <c r="AD12" s="230">
        <v>0</v>
      </c>
      <c r="AE12" s="230">
        <v>12.253333333333334</v>
      </c>
      <c r="AF12" s="230">
        <v>0</v>
      </c>
      <c r="AG12" s="230">
        <v>0</v>
      </c>
      <c r="AH12" s="230">
        <v>0</v>
      </c>
      <c r="AI12" s="230">
        <v>0</v>
      </c>
      <c r="AJ12" s="230">
        <v>0</v>
      </c>
      <c r="AK12" s="230">
        <v>3.2533333333333334</v>
      </c>
      <c r="AL12" s="230">
        <v>8.2666666666666675</v>
      </c>
      <c r="AM12" s="230">
        <v>0</v>
      </c>
      <c r="AN12" s="230">
        <v>0</v>
      </c>
      <c r="AO12" s="230">
        <v>0</v>
      </c>
      <c r="AP12" s="230">
        <v>0</v>
      </c>
      <c r="AQ12" s="230">
        <v>12.88</v>
      </c>
      <c r="AR12" s="230">
        <v>0</v>
      </c>
      <c r="AS12" s="230">
        <v>5.92</v>
      </c>
      <c r="AT12" s="103">
        <f t="shared" si="3"/>
        <v>142.95999999999998</v>
      </c>
      <c r="AU12" s="16">
        <v>4</v>
      </c>
      <c r="AV12" s="16" t="str">
        <f t="shared" si="4"/>
        <v/>
      </c>
      <c r="AW12" s="16" t="str">
        <f t="shared" si="4"/>
        <v/>
      </c>
      <c r="AX12" s="16" t="str">
        <f t="shared" si="0"/>
        <v/>
      </c>
      <c r="AY12" s="16" t="str">
        <f t="shared" si="0"/>
        <v/>
      </c>
      <c r="AZ12" s="16" t="str">
        <f t="shared" si="0"/>
        <v/>
      </c>
      <c r="BA12" s="16" t="str">
        <f t="shared" si="0"/>
        <v/>
      </c>
      <c r="BB12" s="16" t="str">
        <f t="shared" si="0"/>
        <v>Fjarsing</v>
      </c>
      <c r="BC12" s="16" t="str">
        <f t="shared" si="0"/>
        <v/>
      </c>
      <c r="BD12" s="16" t="str">
        <f t="shared" si="0"/>
        <v/>
      </c>
      <c r="BE12" s="16" t="str">
        <f t="shared" si="0"/>
        <v/>
      </c>
      <c r="BF12" s="16" t="str">
        <f t="shared" si="0"/>
        <v/>
      </c>
      <c r="BG12" s="16" t="str">
        <f t="shared" si="0"/>
        <v>Havskrafta</v>
      </c>
      <c r="BH12" s="16" t="str">
        <f t="shared" si="0"/>
        <v/>
      </c>
      <c r="BI12" s="16" t="str">
        <f t="shared" si="0"/>
        <v/>
      </c>
      <c r="BJ12" s="16" t="str">
        <f t="shared" si="0"/>
        <v/>
      </c>
      <c r="BK12" s="16" t="str">
        <f t="shared" si="0"/>
        <v/>
      </c>
      <c r="BL12" s="16" t="str">
        <f t="shared" si="0"/>
        <v/>
      </c>
      <c r="BM12" s="16" t="str">
        <f t="shared" si="0"/>
        <v>Kummel</v>
      </c>
      <c r="BN12" s="16" t="str">
        <f t="shared" si="1"/>
        <v/>
      </c>
      <c r="BO12" s="16" t="str">
        <f t="shared" si="1"/>
        <v/>
      </c>
      <c r="BP12" s="16" t="str">
        <f t="shared" si="1"/>
        <v/>
      </c>
      <c r="BQ12" s="16" t="str">
        <f t="shared" si="1"/>
        <v/>
      </c>
      <c r="BR12" s="16" t="str">
        <f t="shared" si="1"/>
        <v/>
      </c>
      <c r="BS12" s="16" t="str">
        <f t="shared" si="1"/>
        <v/>
      </c>
      <c r="BT12" s="16" t="str">
        <f t="shared" si="1"/>
        <v/>
      </c>
      <c r="BU12" s="16" t="str">
        <f t="shared" si="1"/>
        <v/>
      </c>
      <c r="BV12" s="16" t="str">
        <f t="shared" si="1"/>
        <v>Rodspotta</v>
      </c>
      <c r="BW12" s="16" t="str">
        <f t="shared" si="1"/>
        <v/>
      </c>
      <c r="BX12" s="16" t="str">
        <f t="shared" si="1"/>
        <v/>
      </c>
      <c r="BY12" s="16" t="str">
        <f t="shared" si="1"/>
        <v/>
      </c>
      <c r="BZ12" s="16" t="str">
        <f t="shared" si="1"/>
        <v/>
      </c>
      <c r="CA12" s="16" t="str">
        <f t="shared" si="1"/>
        <v/>
      </c>
      <c r="CB12" s="16" t="str">
        <f t="shared" si="1"/>
        <v>Skrubbskadda</v>
      </c>
      <c r="CC12" s="16" t="str">
        <f t="shared" si="1"/>
        <v>Slatvar</v>
      </c>
      <c r="CD12" s="16" t="str">
        <f t="shared" si="2"/>
        <v/>
      </c>
      <c r="CE12" s="16" t="str">
        <f t="shared" si="2"/>
        <v/>
      </c>
      <c r="CF12" s="16" t="str">
        <f t="shared" si="2"/>
        <v/>
      </c>
      <c r="CG12" s="16" t="str">
        <f t="shared" si="2"/>
        <v/>
      </c>
      <c r="CH12" s="16" t="str">
        <f t="shared" si="2"/>
        <v>Torsk</v>
      </c>
      <c r="CI12" s="16" t="str">
        <f t="shared" si="2"/>
        <v/>
      </c>
      <c r="CK12" s="115" t="str">
        <f t="shared" si="5"/>
        <v>FjarsingHavskraftaKummelRodspottaSkrubbskaddaSlatvarTorsk</v>
      </c>
      <c r="CM12" s="88"/>
      <c r="CN12" s="115"/>
      <c r="CO12" s="88"/>
      <c r="CP12" s="116"/>
    </row>
    <row r="13" spans="1:96" x14ac:dyDescent="0.2">
      <c r="A13" t="s">
        <v>358</v>
      </c>
      <c r="B13" s="22">
        <v>2</v>
      </c>
      <c r="C13" s="14" t="s">
        <v>188</v>
      </c>
      <c r="D13" s="104">
        <v>5</v>
      </c>
      <c r="E13" s="230">
        <v>0</v>
      </c>
      <c r="F13" s="230">
        <v>0</v>
      </c>
      <c r="G13" s="230">
        <v>0</v>
      </c>
      <c r="H13" s="230">
        <v>0</v>
      </c>
      <c r="I13" s="230">
        <v>0</v>
      </c>
      <c r="J13" s="230">
        <v>0</v>
      </c>
      <c r="K13" s="230">
        <v>0</v>
      </c>
      <c r="L13" s="230">
        <v>0</v>
      </c>
      <c r="M13" s="230">
        <v>0</v>
      </c>
      <c r="N13" s="230">
        <v>0</v>
      </c>
      <c r="O13" s="230">
        <v>0</v>
      </c>
      <c r="P13" s="230">
        <v>85.285714285714292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30">
        <v>0</v>
      </c>
      <c r="W13" s="230">
        <v>0</v>
      </c>
      <c r="X13" s="230">
        <v>0</v>
      </c>
      <c r="Y13" s="230">
        <v>0</v>
      </c>
      <c r="Z13" s="230">
        <v>0</v>
      </c>
      <c r="AA13" s="230">
        <v>0</v>
      </c>
      <c r="AB13" s="230">
        <v>0</v>
      </c>
      <c r="AC13" s="230">
        <v>0</v>
      </c>
      <c r="AD13" s="230">
        <v>0</v>
      </c>
      <c r="AE13" s="230">
        <v>0</v>
      </c>
      <c r="AF13" s="230">
        <v>0</v>
      </c>
      <c r="AG13" s="230">
        <v>0</v>
      </c>
      <c r="AH13" s="230">
        <v>0</v>
      </c>
      <c r="AI13" s="230">
        <v>0</v>
      </c>
      <c r="AJ13" s="230">
        <v>0</v>
      </c>
      <c r="AK13" s="230">
        <v>0</v>
      </c>
      <c r="AL13" s="230">
        <v>0</v>
      </c>
      <c r="AM13" s="230">
        <v>0</v>
      </c>
      <c r="AN13" s="230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103">
        <f t="shared" si="3"/>
        <v>85.285714285714292</v>
      </c>
      <c r="AU13" s="16">
        <v>5</v>
      </c>
      <c r="AV13" s="16" t="str">
        <f t="shared" si="4"/>
        <v/>
      </c>
      <c r="AW13" s="16" t="str">
        <f t="shared" si="4"/>
        <v/>
      </c>
      <c r="AX13" s="16" t="str">
        <f t="shared" si="0"/>
        <v/>
      </c>
      <c r="AY13" s="16" t="str">
        <f t="shared" si="0"/>
        <v/>
      </c>
      <c r="AZ13" s="16" t="str">
        <f t="shared" si="0"/>
        <v/>
      </c>
      <c r="BA13" s="16" t="str">
        <f t="shared" si="0"/>
        <v/>
      </c>
      <c r="BB13" s="16" t="str">
        <f t="shared" si="0"/>
        <v/>
      </c>
      <c r="BC13" s="16" t="str">
        <f t="shared" si="0"/>
        <v/>
      </c>
      <c r="BD13" s="16" t="str">
        <f t="shared" si="0"/>
        <v/>
      </c>
      <c r="BE13" s="16" t="str">
        <f t="shared" si="0"/>
        <v/>
      </c>
      <c r="BF13" s="16" t="str">
        <f t="shared" si="0"/>
        <v/>
      </c>
      <c r="BG13" s="16" t="str">
        <f t="shared" si="0"/>
        <v>Havskrafta</v>
      </c>
      <c r="BH13" s="16" t="str">
        <f t="shared" si="0"/>
        <v/>
      </c>
      <c r="BI13" s="16" t="str">
        <f t="shared" si="0"/>
        <v/>
      </c>
      <c r="BJ13" s="16" t="str">
        <f t="shared" si="0"/>
        <v/>
      </c>
      <c r="BK13" s="16" t="str">
        <f t="shared" si="0"/>
        <v/>
      </c>
      <c r="BL13" s="16" t="str">
        <f t="shared" si="0"/>
        <v/>
      </c>
      <c r="BM13" s="16" t="str">
        <f t="shared" si="0"/>
        <v/>
      </c>
      <c r="BN13" s="16" t="str">
        <f t="shared" si="1"/>
        <v/>
      </c>
      <c r="BO13" s="16" t="str">
        <f t="shared" si="1"/>
        <v/>
      </c>
      <c r="BP13" s="16" t="str">
        <f t="shared" si="1"/>
        <v/>
      </c>
      <c r="BQ13" s="16" t="str">
        <f t="shared" si="1"/>
        <v/>
      </c>
      <c r="BR13" s="16" t="str">
        <f t="shared" si="1"/>
        <v/>
      </c>
      <c r="BS13" s="16" t="str">
        <f t="shared" si="1"/>
        <v/>
      </c>
      <c r="BT13" s="16" t="str">
        <f t="shared" si="1"/>
        <v/>
      </c>
      <c r="BU13" s="16" t="str">
        <f t="shared" si="1"/>
        <v/>
      </c>
      <c r="BV13" s="16" t="str">
        <f t="shared" si="1"/>
        <v/>
      </c>
      <c r="BW13" s="16" t="str">
        <f t="shared" si="1"/>
        <v/>
      </c>
      <c r="BX13" s="16" t="str">
        <f t="shared" si="1"/>
        <v/>
      </c>
      <c r="BY13" s="16" t="str">
        <f t="shared" si="1"/>
        <v/>
      </c>
      <c r="BZ13" s="16" t="str">
        <f t="shared" si="1"/>
        <v/>
      </c>
      <c r="CA13" s="16" t="str">
        <f t="shared" si="1"/>
        <v/>
      </c>
      <c r="CB13" s="16" t="str">
        <f t="shared" si="1"/>
        <v/>
      </c>
      <c r="CC13" s="16" t="str">
        <f t="shared" si="1"/>
        <v/>
      </c>
      <c r="CD13" s="16" t="str">
        <f t="shared" si="2"/>
        <v/>
      </c>
      <c r="CE13" s="16" t="str">
        <f t="shared" si="2"/>
        <v/>
      </c>
      <c r="CF13" s="16" t="str">
        <f t="shared" si="2"/>
        <v/>
      </c>
      <c r="CG13" s="16" t="str">
        <f t="shared" si="2"/>
        <v/>
      </c>
      <c r="CH13" s="16" t="str">
        <f t="shared" si="2"/>
        <v/>
      </c>
      <c r="CI13" s="16" t="str">
        <f t="shared" si="2"/>
        <v/>
      </c>
      <c r="CK13" s="115" t="str">
        <f t="shared" si="5"/>
        <v>Havskrafta</v>
      </c>
      <c r="CM13" s="88"/>
      <c r="CN13" s="115"/>
      <c r="CO13" s="88"/>
      <c r="CP13" s="116"/>
    </row>
    <row r="14" spans="1:96" x14ac:dyDescent="0.2">
      <c r="A14" t="s">
        <v>357</v>
      </c>
      <c r="B14" s="22">
        <v>2</v>
      </c>
      <c r="C14" s="14" t="s">
        <v>188</v>
      </c>
      <c r="D14" s="104">
        <v>6</v>
      </c>
      <c r="E14" s="230">
        <v>0</v>
      </c>
      <c r="F14" s="230">
        <v>0</v>
      </c>
      <c r="G14" s="230">
        <v>0</v>
      </c>
      <c r="H14" s="230">
        <v>0</v>
      </c>
      <c r="I14" s="230">
        <v>0</v>
      </c>
      <c r="J14" s="230">
        <v>0</v>
      </c>
      <c r="K14" s="230">
        <v>0</v>
      </c>
      <c r="L14" s="230">
        <v>0</v>
      </c>
      <c r="M14" s="230">
        <v>0</v>
      </c>
      <c r="N14" s="230">
        <v>0</v>
      </c>
      <c r="O14" s="230">
        <v>0</v>
      </c>
      <c r="P14" s="230">
        <v>85.59116279069768</v>
      </c>
      <c r="Q14" s="230">
        <v>0</v>
      </c>
      <c r="R14" s="230">
        <v>0</v>
      </c>
      <c r="S14" s="230">
        <v>0</v>
      </c>
      <c r="T14" s="230">
        <v>0</v>
      </c>
      <c r="U14" s="230">
        <v>0</v>
      </c>
      <c r="V14" s="230">
        <v>0</v>
      </c>
      <c r="W14" s="230">
        <v>0</v>
      </c>
      <c r="X14" s="230">
        <v>0</v>
      </c>
      <c r="Y14" s="230">
        <v>0</v>
      </c>
      <c r="Z14" s="230">
        <v>0</v>
      </c>
      <c r="AA14" s="230">
        <v>0</v>
      </c>
      <c r="AB14" s="230">
        <v>0</v>
      </c>
      <c r="AC14" s="230">
        <v>0</v>
      </c>
      <c r="AD14" s="230">
        <v>0</v>
      </c>
      <c r="AE14" s="230">
        <v>0</v>
      </c>
      <c r="AF14" s="230">
        <v>0</v>
      </c>
      <c r="AG14" s="230">
        <v>0</v>
      </c>
      <c r="AH14" s="230">
        <v>0</v>
      </c>
      <c r="AI14" s="230">
        <v>0</v>
      </c>
      <c r="AJ14" s="230">
        <v>0</v>
      </c>
      <c r="AK14" s="230">
        <v>0</v>
      </c>
      <c r="AL14" s="230">
        <v>0</v>
      </c>
      <c r="AM14" s="230">
        <v>0</v>
      </c>
      <c r="AN14" s="230">
        <v>0</v>
      </c>
      <c r="AO14" s="230">
        <v>0</v>
      </c>
      <c r="AP14" s="230">
        <v>0</v>
      </c>
      <c r="AQ14" s="230">
        <v>0</v>
      </c>
      <c r="AR14" s="230">
        <v>0</v>
      </c>
      <c r="AS14" s="230">
        <v>0</v>
      </c>
      <c r="AT14" s="103">
        <f t="shared" si="3"/>
        <v>85.59116279069768</v>
      </c>
      <c r="AU14" s="16">
        <v>6</v>
      </c>
      <c r="AV14" s="16" t="str">
        <f t="shared" si="4"/>
        <v/>
      </c>
      <c r="AW14" s="16" t="str">
        <f t="shared" si="4"/>
        <v/>
      </c>
      <c r="AX14" s="16" t="str">
        <f t="shared" si="0"/>
        <v/>
      </c>
      <c r="AY14" s="16" t="str">
        <f t="shared" si="0"/>
        <v/>
      </c>
      <c r="AZ14" s="16" t="str">
        <f t="shared" si="0"/>
        <v/>
      </c>
      <c r="BA14" s="16" t="str">
        <f t="shared" si="0"/>
        <v/>
      </c>
      <c r="BB14" s="16" t="str">
        <f t="shared" si="0"/>
        <v/>
      </c>
      <c r="BC14" s="16" t="str">
        <f t="shared" si="0"/>
        <v/>
      </c>
      <c r="BD14" s="16" t="str">
        <f t="shared" si="0"/>
        <v/>
      </c>
      <c r="BE14" s="16" t="str">
        <f t="shared" si="0"/>
        <v/>
      </c>
      <c r="BF14" s="16" t="str">
        <f t="shared" si="0"/>
        <v/>
      </c>
      <c r="BG14" s="16" t="str">
        <f t="shared" si="0"/>
        <v>Havskrafta</v>
      </c>
      <c r="BH14" s="16" t="str">
        <f t="shared" si="0"/>
        <v/>
      </c>
      <c r="BI14" s="16" t="str">
        <f t="shared" si="0"/>
        <v/>
      </c>
      <c r="BJ14" s="16" t="str">
        <f t="shared" si="0"/>
        <v/>
      </c>
      <c r="BK14" s="16" t="str">
        <f t="shared" si="0"/>
        <v/>
      </c>
      <c r="BL14" s="16" t="str">
        <f t="shared" si="0"/>
        <v/>
      </c>
      <c r="BM14" s="16" t="str">
        <f t="shared" si="0"/>
        <v/>
      </c>
      <c r="BN14" s="16" t="str">
        <f t="shared" si="1"/>
        <v/>
      </c>
      <c r="BO14" s="16" t="str">
        <f t="shared" si="1"/>
        <v/>
      </c>
      <c r="BP14" s="16" t="str">
        <f t="shared" si="1"/>
        <v/>
      </c>
      <c r="BQ14" s="16" t="str">
        <f t="shared" si="1"/>
        <v/>
      </c>
      <c r="BR14" s="16" t="str">
        <f t="shared" si="1"/>
        <v/>
      </c>
      <c r="BS14" s="16" t="str">
        <f t="shared" si="1"/>
        <v/>
      </c>
      <c r="BT14" s="16" t="str">
        <f t="shared" si="1"/>
        <v/>
      </c>
      <c r="BU14" s="16" t="str">
        <f t="shared" si="1"/>
        <v/>
      </c>
      <c r="BV14" s="16" t="str">
        <f t="shared" si="1"/>
        <v/>
      </c>
      <c r="BW14" s="16" t="str">
        <f t="shared" si="1"/>
        <v/>
      </c>
      <c r="BX14" s="16" t="str">
        <f t="shared" si="1"/>
        <v/>
      </c>
      <c r="BY14" s="16" t="str">
        <f t="shared" si="1"/>
        <v/>
      </c>
      <c r="BZ14" s="16" t="str">
        <f t="shared" si="1"/>
        <v/>
      </c>
      <c r="CA14" s="16" t="str">
        <f t="shared" si="1"/>
        <v/>
      </c>
      <c r="CB14" s="16" t="str">
        <f t="shared" si="1"/>
        <v/>
      </c>
      <c r="CC14" s="16" t="str">
        <f t="shared" si="1"/>
        <v/>
      </c>
      <c r="CD14" s="16" t="str">
        <f t="shared" si="2"/>
        <v/>
      </c>
      <c r="CE14" s="16" t="str">
        <f t="shared" si="2"/>
        <v/>
      </c>
      <c r="CF14" s="16" t="str">
        <f t="shared" si="2"/>
        <v/>
      </c>
      <c r="CG14" s="16" t="str">
        <f t="shared" si="2"/>
        <v/>
      </c>
      <c r="CH14" s="16" t="str">
        <f t="shared" si="2"/>
        <v/>
      </c>
      <c r="CI14" s="16" t="str">
        <f t="shared" si="2"/>
        <v/>
      </c>
      <c r="CK14" s="115" t="str">
        <f>CONCATENATE(AV14,AW14,AX14,AY14,AZ14,BA14,BB14,BC14,BD14,BE14,BF14,BG14,BH14,BI14,BJ14,BK14,BL14,BM14,BN14,BO14,BP14,BQ14,BR14,BS14,BT14,BU14,BV14,BW14,BX14,BY14,BZ14,CA14,CB14,CC14,CD14,CE14,CF14,CG14,CH14,CI14)</f>
        <v>Havskrafta</v>
      </c>
      <c r="CM14" s="88"/>
      <c r="CN14" s="115"/>
      <c r="CO14" s="88"/>
      <c r="CP14" s="116"/>
    </row>
    <row r="15" spans="1:96" x14ac:dyDescent="0.2">
      <c r="A15" t="s">
        <v>360</v>
      </c>
      <c r="B15" s="22">
        <v>2</v>
      </c>
      <c r="C15" s="14" t="s">
        <v>188</v>
      </c>
      <c r="D15" s="104">
        <v>7</v>
      </c>
      <c r="E15" s="230">
        <v>0</v>
      </c>
      <c r="F15" s="230">
        <v>0</v>
      </c>
      <c r="G15" s="230">
        <v>0</v>
      </c>
      <c r="H15" s="230">
        <v>0</v>
      </c>
      <c r="I15" s="230">
        <v>4.6808510638297873</v>
      </c>
      <c r="J15" s="230">
        <v>0</v>
      </c>
      <c r="K15" s="230">
        <v>0</v>
      </c>
      <c r="L15" s="230">
        <v>0</v>
      </c>
      <c r="M15" s="230">
        <v>0</v>
      </c>
      <c r="N15" s="230">
        <v>12.702127659574469</v>
      </c>
      <c r="O15" s="230">
        <v>0</v>
      </c>
      <c r="P15" s="230">
        <v>11.468085106382979</v>
      </c>
      <c r="Q15" s="230">
        <v>0</v>
      </c>
      <c r="R15" s="230">
        <v>0</v>
      </c>
      <c r="S15" s="230">
        <v>0</v>
      </c>
      <c r="T15" s="230">
        <v>23.212765957446809</v>
      </c>
      <c r="U15" s="230">
        <v>0</v>
      </c>
      <c r="V15" s="230">
        <v>5.3404255319148932</v>
      </c>
      <c r="W15" s="230">
        <v>0</v>
      </c>
      <c r="X15" s="230">
        <v>0</v>
      </c>
      <c r="Y15" s="230">
        <v>0</v>
      </c>
      <c r="Z15" s="230">
        <v>0</v>
      </c>
      <c r="AA15" s="230">
        <v>0</v>
      </c>
      <c r="AB15" s="230">
        <v>31.170212765957448</v>
      </c>
      <c r="AC15" s="230">
        <v>0</v>
      </c>
      <c r="AD15" s="230">
        <v>0</v>
      </c>
      <c r="AE15" s="230">
        <v>39.765957446808514</v>
      </c>
      <c r="AF15" s="230">
        <v>13.914893617021276</v>
      </c>
      <c r="AG15" s="230">
        <v>0</v>
      </c>
      <c r="AH15" s="230">
        <v>0</v>
      </c>
      <c r="AI15" s="230">
        <v>0</v>
      </c>
      <c r="AJ15" s="230">
        <v>0</v>
      </c>
      <c r="AK15" s="230">
        <v>0</v>
      </c>
      <c r="AL15" s="230">
        <v>0</v>
      </c>
      <c r="AM15" s="230">
        <v>0</v>
      </c>
      <c r="AN15" s="230">
        <v>0</v>
      </c>
      <c r="AO15" s="230">
        <v>0</v>
      </c>
      <c r="AP15" s="230">
        <v>0</v>
      </c>
      <c r="AQ15" s="230">
        <v>178.02127659574469</v>
      </c>
      <c r="AR15" s="230">
        <v>0</v>
      </c>
      <c r="AS15" s="230">
        <v>0</v>
      </c>
      <c r="AT15" s="103">
        <f t="shared" si="3"/>
        <v>320.27659574468089</v>
      </c>
      <c r="AU15" s="16">
        <v>7</v>
      </c>
      <c r="AV15" s="16" t="str">
        <f t="shared" si="4"/>
        <v/>
      </c>
      <c r="AW15" s="16" t="str">
        <f t="shared" si="4"/>
        <v/>
      </c>
      <c r="AX15" s="16" t="str">
        <f t="shared" si="0"/>
        <v/>
      </c>
      <c r="AY15" s="16" t="str">
        <f t="shared" si="0"/>
        <v/>
      </c>
      <c r="AZ15" s="16" t="str">
        <f t="shared" si="0"/>
        <v>Bleka</v>
      </c>
      <c r="BA15" s="16" t="str">
        <f t="shared" si="0"/>
        <v/>
      </c>
      <c r="BB15" s="16" t="str">
        <f t="shared" si="0"/>
        <v/>
      </c>
      <c r="BC15" s="16" t="str">
        <f t="shared" si="0"/>
        <v/>
      </c>
      <c r="BD15" s="16" t="str">
        <f t="shared" si="0"/>
        <v/>
      </c>
      <c r="BE15" s="16" t="str">
        <f t="shared" si="0"/>
        <v>Grasej</v>
      </c>
      <c r="BF15" s="16" t="str">
        <f t="shared" si="0"/>
        <v/>
      </c>
      <c r="BG15" s="16" t="str">
        <f t="shared" si="0"/>
        <v>Havskrafta</v>
      </c>
      <c r="BH15" s="16" t="str">
        <f t="shared" si="0"/>
        <v/>
      </c>
      <c r="BI15" s="16" t="str">
        <f t="shared" si="0"/>
        <v/>
      </c>
      <c r="BJ15" s="16" t="str">
        <f t="shared" si="0"/>
        <v/>
      </c>
      <c r="BK15" s="16" t="str">
        <f t="shared" si="0"/>
        <v>Kolja</v>
      </c>
      <c r="BL15" s="16" t="str">
        <f t="shared" si="0"/>
        <v/>
      </c>
      <c r="BM15" s="16" t="str">
        <f t="shared" si="0"/>
        <v>Kummel</v>
      </c>
      <c r="BN15" s="16" t="str">
        <f t="shared" si="1"/>
        <v/>
      </c>
      <c r="BO15" s="16" t="str">
        <f t="shared" si="1"/>
        <v/>
      </c>
      <c r="BP15" s="16" t="str">
        <f t="shared" si="1"/>
        <v/>
      </c>
      <c r="BQ15" s="16" t="str">
        <f t="shared" si="1"/>
        <v/>
      </c>
      <c r="BR15" s="16" t="str">
        <f t="shared" si="1"/>
        <v/>
      </c>
      <c r="BS15" s="16" t="str">
        <f t="shared" si="1"/>
        <v>Pigghaj</v>
      </c>
      <c r="BT15" s="16" t="str">
        <f t="shared" si="1"/>
        <v/>
      </c>
      <c r="BU15" s="16" t="str">
        <f t="shared" si="1"/>
        <v/>
      </c>
      <c r="BV15" s="16" t="str">
        <f t="shared" si="1"/>
        <v>Rodspotta</v>
      </c>
      <c r="BW15" s="16" t="str">
        <f t="shared" si="1"/>
        <v>Rodtunga</v>
      </c>
      <c r="BX15" s="16" t="str">
        <f t="shared" si="1"/>
        <v/>
      </c>
      <c r="BY15" s="16" t="str">
        <f t="shared" si="1"/>
        <v/>
      </c>
      <c r="BZ15" s="16" t="str">
        <f t="shared" si="1"/>
        <v/>
      </c>
      <c r="CA15" s="16" t="str">
        <f t="shared" si="1"/>
        <v/>
      </c>
      <c r="CB15" s="16" t="str">
        <f t="shared" si="1"/>
        <v/>
      </c>
      <c r="CC15" s="16" t="str">
        <f t="shared" si="1"/>
        <v/>
      </c>
      <c r="CD15" s="16" t="str">
        <f t="shared" si="2"/>
        <v/>
      </c>
      <c r="CE15" s="16" t="str">
        <f t="shared" si="2"/>
        <v/>
      </c>
      <c r="CF15" s="16" t="str">
        <f t="shared" si="2"/>
        <v/>
      </c>
      <c r="CG15" s="16" t="str">
        <f t="shared" si="2"/>
        <v/>
      </c>
      <c r="CH15" s="16" t="str">
        <f t="shared" si="2"/>
        <v>Torsk</v>
      </c>
      <c r="CI15" s="16" t="str">
        <f t="shared" si="2"/>
        <v/>
      </c>
      <c r="CK15" s="115" t="str">
        <f t="shared" si="5"/>
        <v>BlekaGrasejHavskraftaKoljaKummelPigghajRodspottaRodtungaTorsk</v>
      </c>
      <c r="CM15" s="88"/>
      <c r="CN15" s="115"/>
      <c r="CO15" s="88"/>
      <c r="CP15" s="116"/>
    </row>
    <row r="16" spans="1:96" x14ac:dyDescent="0.2">
      <c r="A16" t="s">
        <v>359</v>
      </c>
      <c r="B16" s="22">
        <v>2</v>
      </c>
      <c r="C16" s="14" t="s">
        <v>188</v>
      </c>
      <c r="D16" s="104">
        <v>8</v>
      </c>
      <c r="E16" s="230">
        <v>0</v>
      </c>
      <c r="F16" s="230">
        <v>0</v>
      </c>
      <c r="G16" s="230">
        <v>2.8727272727272726</v>
      </c>
      <c r="H16" s="230">
        <v>0</v>
      </c>
      <c r="I16" s="230">
        <v>0</v>
      </c>
      <c r="J16" s="230">
        <v>0</v>
      </c>
      <c r="K16" s="230">
        <v>0</v>
      </c>
      <c r="L16" s="230">
        <v>0</v>
      </c>
      <c r="M16" s="230">
        <v>0</v>
      </c>
      <c r="N16" s="230">
        <v>5.0060606060606059</v>
      </c>
      <c r="O16" s="230">
        <v>0</v>
      </c>
      <c r="P16" s="230">
        <v>79.048484848484847</v>
      </c>
      <c r="Q16" s="230">
        <v>0</v>
      </c>
      <c r="R16" s="230">
        <v>0</v>
      </c>
      <c r="S16" s="230">
        <v>0</v>
      </c>
      <c r="T16" s="230">
        <v>4.9272727272727277</v>
      </c>
      <c r="U16" s="230">
        <v>0</v>
      </c>
      <c r="V16" s="230">
        <v>3.5090909090909093</v>
      </c>
      <c r="W16" s="230">
        <v>0</v>
      </c>
      <c r="X16" s="230">
        <v>0</v>
      </c>
      <c r="Y16" s="230">
        <v>0</v>
      </c>
      <c r="Z16" s="230">
        <v>0</v>
      </c>
      <c r="AA16" s="230">
        <v>0</v>
      </c>
      <c r="AB16" s="230">
        <v>3.3090909090909091</v>
      </c>
      <c r="AC16" s="230">
        <v>2.5636363636363635</v>
      </c>
      <c r="AD16" s="230">
        <v>0</v>
      </c>
      <c r="AE16" s="230">
        <v>19.424242424242426</v>
      </c>
      <c r="AF16" s="230">
        <v>2.5939393939393938</v>
      </c>
      <c r="AG16" s="230">
        <v>0</v>
      </c>
      <c r="AH16" s="230">
        <v>0</v>
      </c>
      <c r="AI16" s="230">
        <v>0</v>
      </c>
      <c r="AJ16" s="230">
        <v>0</v>
      </c>
      <c r="AK16" s="230">
        <v>3.8727272727272726</v>
      </c>
      <c r="AL16" s="230">
        <v>3.0969696969696972</v>
      </c>
      <c r="AM16" s="230">
        <v>0</v>
      </c>
      <c r="AN16" s="230">
        <v>0</v>
      </c>
      <c r="AO16" s="230">
        <v>0</v>
      </c>
      <c r="AP16" s="230">
        <v>0</v>
      </c>
      <c r="AQ16" s="230">
        <v>36.090909090909093</v>
      </c>
      <c r="AR16" s="230">
        <v>2.1575757575757577</v>
      </c>
      <c r="AS16" s="230">
        <v>8.8666666666666671</v>
      </c>
      <c r="AT16" s="103">
        <f t="shared" si="3"/>
        <v>177.33939393939394</v>
      </c>
      <c r="AU16" s="16">
        <v>8</v>
      </c>
      <c r="AV16" s="16" t="str">
        <f t="shared" si="4"/>
        <v/>
      </c>
      <c r="AW16" s="16" t="str">
        <f t="shared" si="4"/>
        <v/>
      </c>
      <c r="AX16" s="16" t="str">
        <f t="shared" si="4"/>
        <v>Bergtunga</v>
      </c>
      <c r="AY16" s="16" t="str">
        <f t="shared" si="4"/>
        <v/>
      </c>
      <c r="AZ16" s="16" t="str">
        <f t="shared" si="4"/>
        <v/>
      </c>
      <c r="BA16" s="16" t="str">
        <f t="shared" si="4"/>
        <v/>
      </c>
      <c r="BB16" s="16" t="str">
        <f t="shared" si="4"/>
        <v/>
      </c>
      <c r="BC16" s="16" t="str">
        <f t="shared" si="4"/>
        <v/>
      </c>
      <c r="BD16" s="16" t="str">
        <f t="shared" si="4"/>
        <v/>
      </c>
      <c r="BE16" s="16" t="str">
        <f t="shared" si="4"/>
        <v>Grasej</v>
      </c>
      <c r="BF16" s="16" t="str">
        <f t="shared" si="4"/>
        <v/>
      </c>
      <c r="BG16" s="16" t="str">
        <f t="shared" si="4"/>
        <v>Havskrafta</v>
      </c>
      <c r="BH16" s="16" t="str">
        <f t="shared" si="4"/>
        <v/>
      </c>
      <c r="BI16" s="16" t="str">
        <f t="shared" si="4"/>
        <v/>
      </c>
      <c r="BJ16" s="16" t="str">
        <f t="shared" si="4"/>
        <v/>
      </c>
      <c r="BK16" s="16" t="str">
        <f t="shared" si="4"/>
        <v>Kolja</v>
      </c>
      <c r="BL16" s="16" t="str">
        <f t="shared" si="0"/>
        <v/>
      </c>
      <c r="BM16" s="16" t="str">
        <f t="shared" si="0"/>
        <v>Kummel</v>
      </c>
      <c r="BN16" s="16" t="str">
        <f t="shared" si="1"/>
        <v/>
      </c>
      <c r="BO16" s="16" t="str">
        <f t="shared" si="1"/>
        <v/>
      </c>
      <c r="BP16" s="16" t="str">
        <f t="shared" si="1"/>
        <v/>
      </c>
      <c r="BQ16" s="16" t="str">
        <f t="shared" si="1"/>
        <v/>
      </c>
      <c r="BR16" s="16" t="str">
        <f t="shared" si="1"/>
        <v/>
      </c>
      <c r="BS16" s="16" t="str">
        <f t="shared" si="1"/>
        <v>Pigghaj</v>
      </c>
      <c r="BT16" s="16" t="str">
        <f t="shared" si="1"/>
        <v>Piggvar</v>
      </c>
      <c r="BU16" s="16" t="str">
        <f t="shared" si="1"/>
        <v/>
      </c>
      <c r="BV16" s="16" t="str">
        <f t="shared" si="1"/>
        <v>Rodspotta</v>
      </c>
      <c r="BW16" s="16" t="str">
        <f t="shared" si="1"/>
        <v>Rodtunga</v>
      </c>
      <c r="BX16" s="16" t="str">
        <f t="shared" si="1"/>
        <v/>
      </c>
      <c r="BY16" s="16" t="str">
        <f t="shared" si="2"/>
        <v/>
      </c>
      <c r="BZ16" s="16" t="str">
        <f t="shared" si="2"/>
        <v/>
      </c>
      <c r="CA16" s="16" t="str">
        <f t="shared" si="2"/>
        <v/>
      </c>
      <c r="CB16" s="16" t="str">
        <f t="shared" si="2"/>
        <v>Skrubbskadda</v>
      </c>
      <c r="CC16" s="16" t="str">
        <f t="shared" si="2"/>
        <v>Slatvar</v>
      </c>
      <c r="CD16" s="16" t="str">
        <f t="shared" si="2"/>
        <v/>
      </c>
      <c r="CE16" s="16" t="str">
        <f t="shared" si="2"/>
        <v/>
      </c>
      <c r="CF16" s="16" t="str">
        <f t="shared" si="2"/>
        <v/>
      </c>
      <c r="CG16" s="16" t="str">
        <f t="shared" si="2"/>
        <v/>
      </c>
      <c r="CH16" s="16" t="str">
        <f t="shared" si="2"/>
        <v>Torsk</v>
      </c>
      <c r="CI16" s="16" t="str">
        <f t="shared" si="2"/>
        <v>Tunga</v>
      </c>
      <c r="CK16" s="115" t="str">
        <f t="shared" si="5"/>
        <v>BergtungaGrasejHavskraftaKoljaKummelPigghajPiggvarRodspottaRodtungaSkrubbskaddaSlatvarTorskTunga</v>
      </c>
      <c r="CM16" s="88"/>
      <c r="CN16" s="115"/>
      <c r="CO16" s="88"/>
      <c r="CP16" s="116"/>
    </row>
    <row r="17" spans="1:94" x14ac:dyDescent="0.2">
      <c r="A17" t="s">
        <v>358</v>
      </c>
      <c r="B17" s="22">
        <v>3</v>
      </c>
      <c r="C17" s="14" t="s">
        <v>192</v>
      </c>
      <c r="D17" s="104">
        <v>9</v>
      </c>
      <c r="E17" s="230">
        <v>0</v>
      </c>
      <c r="F17" s="230">
        <v>0</v>
      </c>
      <c r="G17" s="230">
        <v>0</v>
      </c>
      <c r="H17" s="230">
        <v>0</v>
      </c>
      <c r="I17" s="230">
        <v>0</v>
      </c>
      <c r="J17" s="230">
        <v>0</v>
      </c>
      <c r="K17" s="230">
        <v>0</v>
      </c>
      <c r="L17" s="230">
        <v>0</v>
      </c>
      <c r="M17" s="230">
        <v>0</v>
      </c>
      <c r="N17" s="230">
        <v>0</v>
      </c>
      <c r="O17" s="230">
        <v>0</v>
      </c>
      <c r="P17" s="230">
        <v>130.61255813953488</v>
      </c>
      <c r="Q17" s="230">
        <v>0</v>
      </c>
      <c r="R17" s="230">
        <v>0</v>
      </c>
      <c r="S17" s="230">
        <v>0</v>
      </c>
      <c r="T17" s="230">
        <v>0</v>
      </c>
      <c r="U17" s="230">
        <v>0</v>
      </c>
      <c r="V17" s="230">
        <v>0</v>
      </c>
      <c r="W17" s="230">
        <v>0</v>
      </c>
      <c r="X17" s="230">
        <v>0</v>
      </c>
      <c r="Y17" s="230">
        <v>0</v>
      </c>
      <c r="Z17" s="230">
        <v>0</v>
      </c>
      <c r="AA17" s="230">
        <v>0</v>
      </c>
      <c r="AB17" s="230">
        <v>0</v>
      </c>
      <c r="AC17" s="230">
        <v>0</v>
      </c>
      <c r="AD17" s="230">
        <v>0</v>
      </c>
      <c r="AE17" s="230">
        <v>0</v>
      </c>
      <c r="AF17" s="230">
        <v>0</v>
      </c>
      <c r="AG17" s="230">
        <v>0</v>
      </c>
      <c r="AH17" s="230">
        <v>0</v>
      </c>
      <c r="AI17" s="230">
        <v>0</v>
      </c>
      <c r="AJ17" s="230">
        <v>0</v>
      </c>
      <c r="AK17" s="230">
        <v>0</v>
      </c>
      <c r="AL17" s="230">
        <v>0</v>
      </c>
      <c r="AM17" s="230">
        <v>0</v>
      </c>
      <c r="AN17" s="230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103">
        <f t="shared" si="3"/>
        <v>130.61255813953488</v>
      </c>
      <c r="AU17" s="16">
        <v>9</v>
      </c>
      <c r="AV17" s="16" t="str">
        <f t="shared" si="4"/>
        <v/>
      </c>
      <c r="AW17" s="16" t="str">
        <f t="shared" si="4"/>
        <v/>
      </c>
      <c r="AX17" s="16" t="str">
        <f t="shared" si="4"/>
        <v/>
      </c>
      <c r="AY17" s="16" t="str">
        <f t="shared" si="4"/>
        <v/>
      </c>
      <c r="AZ17" s="16" t="str">
        <f t="shared" si="4"/>
        <v/>
      </c>
      <c r="BA17" s="16" t="str">
        <f t="shared" si="4"/>
        <v/>
      </c>
      <c r="BB17" s="16" t="str">
        <f t="shared" si="4"/>
        <v/>
      </c>
      <c r="BC17" s="16" t="str">
        <f t="shared" si="4"/>
        <v/>
      </c>
      <c r="BD17" s="16" t="str">
        <f t="shared" si="4"/>
        <v/>
      </c>
      <c r="BE17" s="16" t="str">
        <f t="shared" si="4"/>
        <v/>
      </c>
      <c r="BF17" s="16" t="str">
        <f t="shared" si="4"/>
        <v/>
      </c>
      <c r="BG17" s="16" t="str">
        <f t="shared" si="4"/>
        <v>Havskrafta</v>
      </c>
      <c r="BH17" s="16" t="str">
        <f t="shared" si="4"/>
        <v/>
      </c>
      <c r="BI17" s="16" t="str">
        <f t="shared" si="4"/>
        <v/>
      </c>
      <c r="BJ17" s="16" t="str">
        <f t="shared" si="4"/>
        <v/>
      </c>
      <c r="BK17" s="16" t="str">
        <f t="shared" si="4"/>
        <v/>
      </c>
      <c r="BL17" s="16" t="str">
        <f t="shared" si="0"/>
        <v/>
      </c>
      <c r="BM17" s="16" t="str">
        <f t="shared" si="0"/>
        <v/>
      </c>
      <c r="BN17" s="16" t="str">
        <f t="shared" si="1"/>
        <v/>
      </c>
      <c r="BO17" s="16" t="str">
        <f t="shared" si="1"/>
        <v/>
      </c>
      <c r="BP17" s="16" t="str">
        <f t="shared" si="1"/>
        <v/>
      </c>
      <c r="BQ17" s="16" t="str">
        <f t="shared" si="1"/>
        <v/>
      </c>
      <c r="BR17" s="16" t="str">
        <f t="shared" si="1"/>
        <v/>
      </c>
      <c r="BS17" s="16" t="str">
        <f t="shared" si="1"/>
        <v/>
      </c>
      <c r="BT17" s="16" t="str">
        <f t="shared" si="1"/>
        <v/>
      </c>
      <c r="BU17" s="16" t="str">
        <f t="shared" si="1"/>
        <v/>
      </c>
      <c r="BV17" s="16" t="str">
        <f t="shared" si="1"/>
        <v/>
      </c>
      <c r="BW17" s="16" t="str">
        <f t="shared" si="1"/>
        <v/>
      </c>
      <c r="BX17" s="16" t="str">
        <f t="shared" si="1"/>
        <v/>
      </c>
      <c r="BY17" s="16" t="str">
        <f t="shared" si="2"/>
        <v/>
      </c>
      <c r="BZ17" s="16" t="str">
        <f t="shared" si="2"/>
        <v/>
      </c>
      <c r="CA17" s="16" t="str">
        <f t="shared" si="2"/>
        <v/>
      </c>
      <c r="CB17" s="16" t="str">
        <f t="shared" si="2"/>
        <v/>
      </c>
      <c r="CC17" s="16" t="str">
        <f t="shared" si="2"/>
        <v/>
      </c>
      <c r="CD17" s="16" t="str">
        <f t="shared" si="2"/>
        <v/>
      </c>
      <c r="CE17" s="16" t="str">
        <f t="shared" si="2"/>
        <v/>
      </c>
      <c r="CF17" s="16" t="str">
        <f t="shared" si="2"/>
        <v/>
      </c>
      <c r="CG17" s="16" t="str">
        <f t="shared" si="2"/>
        <v/>
      </c>
      <c r="CH17" s="16" t="str">
        <f t="shared" si="2"/>
        <v/>
      </c>
      <c r="CI17" s="16" t="str">
        <f t="shared" si="2"/>
        <v/>
      </c>
      <c r="CK17" s="115" t="str">
        <f t="shared" si="5"/>
        <v>Havskrafta</v>
      </c>
      <c r="CM17" s="88"/>
      <c r="CN17" s="115"/>
      <c r="CO17" s="88"/>
      <c r="CP17" s="116"/>
    </row>
    <row r="18" spans="1:94" x14ac:dyDescent="0.2">
      <c r="A18" t="s">
        <v>357</v>
      </c>
      <c r="B18" s="22">
        <v>3</v>
      </c>
      <c r="C18" s="14" t="s">
        <v>192</v>
      </c>
      <c r="D18" s="104">
        <v>10</v>
      </c>
      <c r="E18" s="230">
        <v>0</v>
      </c>
      <c r="F18" s="230">
        <v>0</v>
      </c>
      <c r="G18" s="230">
        <v>0</v>
      </c>
      <c r="H18" s="230">
        <v>0</v>
      </c>
      <c r="I18" s="230">
        <v>0</v>
      </c>
      <c r="J18" s="230">
        <v>0</v>
      </c>
      <c r="K18" s="230">
        <v>0</v>
      </c>
      <c r="L18" s="230">
        <v>0</v>
      </c>
      <c r="M18" s="230">
        <v>0</v>
      </c>
      <c r="N18" s="230">
        <v>0</v>
      </c>
      <c r="O18" s="230">
        <v>0</v>
      </c>
      <c r="P18" s="230">
        <v>146.76131465517241</v>
      </c>
      <c r="Q18" s="230">
        <v>0</v>
      </c>
      <c r="R18" s="230">
        <v>0</v>
      </c>
      <c r="S18" s="230">
        <v>0</v>
      </c>
      <c r="T18" s="230">
        <v>0</v>
      </c>
      <c r="U18" s="230">
        <v>0</v>
      </c>
      <c r="V18" s="230">
        <v>0</v>
      </c>
      <c r="W18" s="230">
        <v>0</v>
      </c>
      <c r="X18" s="230">
        <v>0</v>
      </c>
      <c r="Y18" s="230">
        <v>0</v>
      </c>
      <c r="Z18" s="230">
        <v>0</v>
      </c>
      <c r="AA18" s="230">
        <v>0</v>
      </c>
      <c r="AB18" s="230">
        <v>0</v>
      </c>
      <c r="AC18" s="230">
        <v>0</v>
      </c>
      <c r="AD18" s="230">
        <v>0</v>
      </c>
      <c r="AE18" s="230">
        <v>0</v>
      </c>
      <c r="AF18" s="230">
        <v>0</v>
      </c>
      <c r="AG18" s="230">
        <v>0</v>
      </c>
      <c r="AH18" s="230">
        <v>0</v>
      </c>
      <c r="AI18" s="230">
        <v>0</v>
      </c>
      <c r="AJ18" s="230">
        <v>0</v>
      </c>
      <c r="AK18" s="230">
        <v>0</v>
      </c>
      <c r="AL18" s="230">
        <v>0</v>
      </c>
      <c r="AM18" s="230">
        <v>0</v>
      </c>
      <c r="AN18" s="230">
        <v>0</v>
      </c>
      <c r="AO18" s="230">
        <v>0</v>
      </c>
      <c r="AP18" s="230">
        <v>0</v>
      </c>
      <c r="AQ18" s="230">
        <v>0</v>
      </c>
      <c r="AR18" s="230">
        <v>0</v>
      </c>
      <c r="AS18" s="230">
        <v>0</v>
      </c>
      <c r="AT18" s="103">
        <f t="shared" si="3"/>
        <v>146.76131465517241</v>
      </c>
      <c r="AU18" s="16">
        <v>10</v>
      </c>
      <c r="AV18" s="16" t="str">
        <f t="shared" si="4"/>
        <v/>
      </c>
      <c r="AW18" s="16" t="str">
        <f t="shared" si="4"/>
        <v/>
      </c>
      <c r="AX18" s="16" t="str">
        <f t="shared" si="4"/>
        <v/>
      </c>
      <c r="AY18" s="16" t="str">
        <f t="shared" si="4"/>
        <v/>
      </c>
      <c r="AZ18" s="16" t="str">
        <f t="shared" si="4"/>
        <v/>
      </c>
      <c r="BA18" s="16" t="str">
        <f t="shared" si="4"/>
        <v/>
      </c>
      <c r="BB18" s="16" t="str">
        <f t="shared" si="4"/>
        <v/>
      </c>
      <c r="BC18" s="16" t="str">
        <f t="shared" si="4"/>
        <v/>
      </c>
      <c r="BD18" s="16" t="str">
        <f t="shared" si="4"/>
        <v/>
      </c>
      <c r="BE18" s="16" t="str">
        <f t="shared" si="4"/>
        <v/>
      </c>
      <c r="BF18" s="16" t="str">
        <f t="shared" si="4"/>
        <v/>
      </c>
      <c r="BG18" s="16" t="str">
        <f t="shared" si="4"/>
        <v>Havskrafta</v>
      </c>
      <c r="BH18" s="16" t="str">
        <f t="shared" si="4"/>
        <v/>
      </c>
      <c r="BI18" s="16" t="str">
        <f t="shared" si="4"/>
        <v/>
      </c>
      <c r="BJ18" s="16" t="str">
        <f t="shared" si="4"/>
        <v/>
      </c>
      <c r="BK18" s="16" t="str">
        <f t="shared" si="4"/>
        <v/>
      </c>
      <c r="BL18" s="16" t="str">
        <f t="shared" si="0"/>
        <v/>
      </c>
      <c r="BM18" s="16" t="str">
        <f t="shared" si="0"/>
        <v/>
      </c>
      <c r="BN18" s="16" t="str">
        <f t="shared" si="1"/>
        <v/>
      </c>
      <c r="BO18" s="16" t="str">
        <f t="shared" si="1"/>
        <v/>
      </c>
      <c r="BP18" s="16" t="str">
        <f t="shared" si="1"/>
        <v/>
      </c>
      <c r="BQ18" s="16" t="str">
        <f t="shared" si="1"/>
        <v/>
      </c>
      <c r="BR18" s="16" t="str">
        <f t="shared" si="1"/>
        <v/>
      </c>
      <c r="BS18" s="16" t="str">
        <f t="shared" si="1"/>
        <v/>
      </c>
      <c r="BT18" s="16" t="str">
        <f t="shared" si="1"/>
        <v/>
      </c>
      <c r="BU18" s="16" t="str">
        <f t="shared" si="1"/>
        <v/>
      </c>
      <c r="BV18" s="16" t="str">
        <f t="shared" si="1"/>
        <v/>
      </c>
      <c r="BW18" s="16" t="str">
        <f t="shared" si="1"/>
        <v/>
      </c>
      <c r="BX18" s="16" t="str">
        <f t="shared" si="1"/>
        <v/>
      </c>
      <c r="BY18" s="16" t="str">
        <f t="shared" si="2"/>
        <v/>
      </c>
      <c r="BZ18" s="16" t="str">
        <f t="shared" si="2"/>
        <v/>
      </c>
      <c r="CA18" s="16" t="str">
        <f t="shared" si="2"/>
        <v/>
      </c>
      <c r="CB18" s="16" t="str">
        <f t="shared" si="2"/>
        <v/>
      </c>
      <c r="CC18" s="16" t="str">
        <f t="shared" si="2"/>
        <v/>
      </c>
      <c r="CD18" s="16" t="str">
        <f t="shared" si="2"/>
        <v/>
      </c>
      <c r="CE18" s="16" t="str">
        <f t="shared" si="2"/>
        <v/>
      </c>
      <c r="CF18" s="16" t="str">
        <f t="shared" si="2"/>
        <v/>
      </c>
      <c r="CG18" s="16" t="str">
        <f t="shared" si="2"/>
        <v/>
      </c>
      <c r="CH18" s="16" t="str">
        <f t="shared" si="2"/>
        <v/>
      </c>
      <c r="CI18" s="16" t="str">
        <f t="shared" si="2"/>
        <v/>
      </c>
      <c r="CK18" s="115" t="str">
        <f t="shared" si="5"/>
        <v>Havskrafta</v>
      </c>
      <c r="CM18" s="88"/>
      <c r="CN18" s="115"/>
      <c r="CO18" s="88"/>
      <c r="CP18" s="116"/>
    </row>
    <row r="19" spans="1:94" x14ac:dyDescent="0.2">
      <c r="A19" t="s">
        <v>360</v>
      </c>
      <c r="B19" s="22">
        <v>3</v>
      </c>
      <c r="C19" s="14" t="s">
        <v>192</v>
      </c>
      <c r="D19" s="104">
        <v>11</v>
      </c>
      <c r="E19" s="230">
        <v>0</v>
      </c>
      <c r="F19" s="230">
        <v>0</v>
      </c>
      <c r="G19" s="230">
        <v>0</v>
      </c>
      <c r="H19" s="230">
        <v>0</v>
      </c>
      <c r="I19" s="230">
        <v>0</v>
      </c>
      <c r="J19" s="230">
        <v>0</v>
      </c>
      <c r="K19" s="230">
        <v>105.51612903225806</v>
      </c>
      <c r="L19" s="230">
        <v>0</v>
      </c>
      <c r="M19" s="230">
        <v>0</v>
      </c>
      <c r="N19" s="230">
        <v>7.580645161290323</v>
      </c>
      <c r="O19" s="230">
        <v>4.096774193548387</v>
      </c>
      <c r="P19" s="230">
        <v>4.4419354838709673</v>
      </c>
      <c r="Q19" s="230">
        <v>0</v>
      </c>
      <c r="R19" s="230">
        <v>0</v>
      </c>
      <c r="S19" s="230">
        <v>0</v>
      </c>
      <c r="T19" s="230">
        <v>5.758064516129032</v>
      </c>
      <c r="U19" s="230">
        <v>0</v>
      </c>
      <c r="V19" s="230">
        <v>0</v>
      </c>
      <c r="W19" s="230">
        <v>0</v>
      </c>
      <c r="X19" s="230">
        <v>0</v>
      </c>
      <c r="Y19" s="230">
        <v>0</v>
      </c>
      <c r="Z19" s="230">
        <v>0</v>
      </c>
      <c r="AA19" s="230">
        <v>0</v>
      </c>
      <c r="AB19" s="230">
        <v>13.209677419354838</v>
      </c>
      <c r="AC19" s="230">
        <v>0</v>
      </c>
      <c r="AD19" s="230">
        <v>0</v>
      </c>
      <c r="AE19" s="230">
        <v>24.322580645161292</v>
      </c>
      <c r="AF19" s="230">
        <v>3.5161290322580645</v>
      </c>
      <c r="AG19" s="230">
        <v>0</v>
      </c>
      <c r="AH19" s="230">
        <v>0</v>
      </c>
      <c r="AI19" s="230">
        <v>0</v>
      </c>
      <c r="AJ19" s="230">
        <v>0</v>
      </c>
      <c r="AK19" s="230">
        <v>2.9516129032258065</v>
      </c>
      <c r="AL19" s="230">
        <v>3.5</v>
      </c>
      <c r="AM19" s="230">
        <v>0</v>
      </c>
      <c r="AN19" s="230">
        <v>0</v>
      </c>
      <c r="AO19" s="230">
        <v>0</v>
      </c>
      <c r="AP19" s="230">
        <v>0</v>
      </c>
      <c r="AQ19" s="230">
        <v>47.661290322580648</v>
      </c>
      <c r="AR19" s="230">
        <v>0</v>
      </c>
      <c r="AS19" s="230">
        <v>7.580645161290323</v>
      </c>
      <c r="AT19" s="103">
        <f t="shared" si="3"/>
        <v>230.13548387096773</v>
      </c>
      <c r="AU19" s="16">
        <v>11</v>
      </c>
      <c r="AV19" s="16" t="str">
        <f t="shared" si="4"/>
        <v/>
      </c>
      <c r="AW19" s="16" t="str">
        <f t="shared" si="4"/>
        <v/>
      </c>
      <c r="AX19" s="16" t="str">
        <f t="shared" si="4"/>
        <v/>
      </c>
      <c r="AY19" s="16" t="str">
        <f t="shared" si="4"/>
        <v/>
      </c>
      <c r="AZ19" s="16" t="str">
        <f t="shared" si="4"/>
        <v/>
      </c>
      <c r="BA19" s="16" t="str">
        <f t="shared" si="4"/>
        <v/>
      </c>
      <c r="BB19" s="16" t="str">
        <f t="shared" si="4"/>
        <v>Fjarsing</v>
      </c>
      <c r="BC19" s="16" t="str">
        <f t="shared" si="4"/>
        <v/>
      </c>
      <c r="BD19" s="16" t="str">
        <f t="shared" si="4"/>
        <v/>
      </c>
      <c r="BE19" s="16" t="str">
        <f t="shared" si="4"/>
        <v>Grasej</v>
      </c>
      <c r="BF19" s="16" t="str">
        <f t="shared" si="4"/>
        <v>Havskatt</v>
      </c>
      <c r="BG19" s="16" t="str">
        <f t="shared" si="4"/>
        <v>Havskrafta</v>
      </c>
      <c r="BH19" s="16" t="str">
        <f t="shared" si="4"/>
        <v/>
      </c>
      <c r="BI19" s="16" t="str">
        <f t="shared" si="4"/>
        <v/>
      </c>
      <c r="BJ19" s="16" t="str">
        <f t="shared" si="4"/>
        <v/>
      </c>
      <c r="BK19" s="16" t="str">
        <f t="shared" si="4"/>
        <v>Kolja</v>
      </c>
      <c r="BL19" s="16" t="str">
        <f t="shared" si="0"/>
        <v/>
      </c>
      <c r="BM19" s="16" t="str">
        <f t="shared" si="0"/>
        <v/>
      </c>
      <c r="BN19" s="16" t="str">
        <f t="shared" si="1"/>
        <v/>
      </c>
      <c r="BO19" s="16" t="str">
        <f t="shared" si="1"/>
        <v/>
      </c>
      <c r="BP19" s="16" t="str">
        <f t="shared" si="1"/>
        <v/>
      </c>
      <c r="BQ19" s="16" t="str">
        <f t="shared" si="1"/>
        <v/>
      </c>
      <c r="BR19" s="16" t="str">
        <f t="shared" si="1"/>
        <v/>
      </c>
      <c r="BS19" s="16" t="str">
        <f t="shared" si="1"/>
        <v>Pigghaj</v>
      </c>
      <c r="BT19" s="16" t="str">
        <f t="shared" si="1"/>
        <v/>
      </c>
      <c r="BU19" s="16" t="str">
        <f t="shared" si="1"/>
        <v/>
      </c>
      <c r="BV19" s="16" t="str">
        <f t="shared" si="1"/>
        <v>Rodspotta</v>
      </c>
      <c r="BW19" s="16" t="str">
        <f t="shared" si="1"/>
        <v>Rodtunga</v>
      </c>
      <c r="BX19" s="16" t="str">
        <f t="shared" si="1"/>
        <v/>
      </c>
      <c r="BY19" s="16" t="str">
        <f t="shared" si="2"/>
        <v/>
      </c>
      <c r="BZ19" s="16" t="str">
        <f t="shared" si="2"/>
        <v/>
      </c>
      <c r="CA19" s="16" t="str">
        <f t="shared" si="2"/>
        <v/>
      </c>
      <c r="CB19" s="16" t="str">
        <f t="shared" si="2"/>
        <v>Skrubbskadda</v>
      </c>
      <c r="CC19" s="16" t="str">
        <f t="shared" si="2"/>
        <v>Slatvar</v>
      </c>
      <c r="CD19" s="16" t="str">
        <f t="shared" si="2"/>
        <v/>
      </c>
      <c r="CE19" s="16" t="str">
        <f t="shared" si="2"/>
        <v/>
      </c>
      <c r="CF19" s="16" t="str">
        <f t="shared" si="2"/>
        <v/>
      </c>
      <c r="CG19" s="16" t="str">
        <f t="shared" si="2"/>
        <v/>
      </c>
      <c r="CH19" s="16" t="str">
        <f t="shared" si="2"/>
        <v>Torsk</v>
      </c>
      <c r="CI19" s="16" t="str">
        <f t="shared" si="2"/>
        <v/>
      </c>
      <c r="CK19" s="115" t="str">
        <f t="shared" si="5"/>
        <v>FjarsingGrasejHavskattHavskraftaKoljaPigghajRodspottaRodtungaSkrubbskaddaSlatvarTorsk</v>
      </c>
      <c r="CM19" s="88"/>
      <c r="CN19" s="115"/>
      <c r="CO19" s="88"/>
      <c r="CP19" s="116"/>
    </row>
    <row r="20" spans="1:94" x14ac:dyDescent="0.2">
      <c r="A20" t="s">
        <v>359</v>
      </c>
      <c r="B20" s="22">
        <v>3</v>
      </c>
      <c r="C20" s="14" t="s">
        <v>192</v>
      </c>
      <c r="D20" s="104">
        <v>12</v>
      </c>
      <c r="E20" s="230">
        <v>0</v>
      </c>
      <c r="F20" s="230">
        <v>0</v>
      </c>
      <c r="G20" s="230">
        <v>0</v>
      </c>
      <c r="H20" s="230">
        <v>0</v>
      </c>
      <c r="I20" s="230">
        <v>0</v>
      </c>
      <c r="J20" s="230">
        <v>0</v>
      </c>
      <c r="K20" s="230">
        <v>0</v>
      </c>
      <c r="L20" s="230">
        <v>0</v>
      </c>
      <c r="M20" s="230">
        <v>0</v>
      </c>
      <c r="N20" s="230">
        <v>0</v>
      </c>
      <c r="O20" s="230">
        <v>0</v>
      </c>
      <c r="P20" s="230">
        <v>118.46003898635477</v>
      </c>
      <c r="Q20" s="230">
        <v>0</v>
      </c>
      <c r="R20" s="230">
        <v>0</v>
      </c>
      <c r="S20" s="230">
        <v>0</v>
      </c>
      <c r="T20" s="230">
        <v>0</v>
      </c>
      <c r="U20" s="230">
        <v>0</v>
      </c>
      <c r="V20" s="230">
        <v>4.5204678362573096</v>
      </c>
      <c r="W20" s="230">
        <v>0</v>
      </c>
      <c r="X20" s="230">
        <v>0</v>
      </c>
      <c r="Y20" s="230">
        <v>0</v>
      </c>
      <c r="Z20" s="230">
        <v>0</v>
      </c>
      <c r="AA20" s="230">
        <v>0</v>
      </c>
      <c r="AB20" s="230">
        <v>5.7056530214424948</v>
      </c>
      <c r="AC20" s="230">
        <v>0</v>
      </c>
      <c r="AD20" s="230">
        <v>0</v>
      </c>
      <c r="AE20" s="230">
        <v>20.847953216374268</v>
      </c>
      <c r="AF20" s="230">
        <v>0</v>
      </c>
      <c r="AG20" s="230">
        <v>0</v>
      </c>
      <c r="AH20" s="230">
        <v>0</v>
      </c>
      <c r="AI20" s="230">
        <v>0</v>
      </c>
      <c r="AJ20" s="230">
        <v>0</v>
      </c>
      <c r="AK20" s="230">
        <v>0</v>
      </c>
      <c r="AL20" s="230">
        <v>5.8479532163742691</v>
      </c>
      <c r="AM20" s="230">
        <v>0</v>
      </c>
      <c r="AN20" s="230">
        <v>0</v>
      </c>
      <c r="AO20" s="230">
        <v>0</v>
      </c>
      <c r="AP20" s="230">
        <v>0</v>
      </c>
      <c r="AQ20" s="230">
        <v>19.730994152046783</v>
      </c>
      <c r="AR20" s="230">
        <v>0</v>
      </c>
      <c r="AS20" s="230">
        <v>8.909356725146198</v>
      </c>
      <c r="AT20" s="103">
        <f t="shared" si="3"/>
        <v>184.02241715399609</v>
      </c>
      <c r="AU20" s="16">
        <v>12</v>
      </c>
      <c r="AV20" s="16" t="str">
        <f t="shared" si="4"/>
        <v/>
      </c>
      <c r="AW20" s="16" t="str">
        <f t="shared" si="4"/>
        <v/>
      </c>
      <c r="AX20" s="16" t="str">
        <f t="shared" si="4"/>
        <v/>
      </c>
      <c r="AY20" s="16" t="str">
        <f t="shared" si="4"/>
        <v/>
      </c>
      <c r="AZ20" s="16" t="str">
        <f t="shared" si="4"/>
        <v/>
      </c>
      <c r="BA20" s="16" t="str">
        <f t="shared" si="4"/>
        <v/>
      </c>
      <c r="BB20" s="16" t="str">
        <f t="shared" si="4"/>
        <v/>
      </c>
      <c r="BC20" s="16" t="str">
        <f t="shared" si="4"/>
        <v/>
      </c>
      <c r="BD20" s="16" t="str">
        <f t="shared" si="4"/>
        <v/>
      </c>
      <c r="BE20" s="16" t="str">
        <f t="shared" si="4"/>
        <v/>
      </c>
      <c r="BF20" s="16" t="str">
        <f t="shared" si="4"/>
        <v/>
      </c>
      <c r="BG20" s="16" t="str">
        <f t="shared" si="4"/>
        <v>Havskrafta</v>
      </c>
      <c r="BH20" s="16" t="str">
        <f t="shared" si="4"/>
        <v/>
      </c>
      <c r="BI20" s="16" t="str">
        <f t="shared" si="4"/>
        <v/>
      </c>
      <c r="BJ20" s="16" t="str">
        <f t="shared" si="4"/>
        <v/>
      </c>
      <c r="BK20" s="16" t="str">
        <f t="shared" si="4"/>
        <v/>
      </c>
      <c r="BL20" s="16" t="str">
        <f t="shared" si="0"/>
        <v/>
      </c>
      <c r="BM20" s="16" t="str">
        <f t="shared" si="0"/>
        <v>Kummel</v>
      </c>
      <c r="BN20" s="16" t="str">
        <f t="shared" si="1"/>
        <v/>
      </c>
      <c r="BO20" s="16" t="str">
        <f t="shared" si="1"/>
        <v/>
      </c>
      <c r="BP20" s="16" t="str">
        <f t="shared" si="1"/>
        <v/>
      </c>
      <c r="BQ20" s="16" t="str">
        <f t="shared" si="1"/>
        <v/>
      </c>
      <c r="BR20" s="16" t="str">
        <f t="shared" si="1"/>
        <v/>
      </c>
      <c r="BS20" s="16" t="str">
        <f t="shared" si="1"/>
        <v>Pigghaj</v>
      </c>
      <c r="BT20" s="16" t="str">
        <f t="shared" si="1"/>
        <v/>
      </c>
      <c r="BU20" s="16" t="str">
        <f t="shared" si="1"/>
        <v/>
      </c>
      <c r="BV20" s="16" t="str">
        <f t="shared" si="1"/>
        <v>Rodspotta</v>
      </c>
      <c r="BW20" s="16" t="str">
        <f t="shared" si="1"/>
        <v/>
      </c>
      <c r="BX20" s="16" t="str">
        <f t="shared" si="1"/>
        <v/>
      </c>
      <c r="BY20" s="16" t="str">
        <f t="shared" si="2"/>
        <v/>
      </c>
      <c r="BZ20" s="16" t="str">
        <f t="shared" si="2"/>
        <v/>
      </c>
      <c r="CA20" s="16" t="str">
        <f t="shared" si="2"/>
        <v/>
      </c>
      <c r="CB20" s="16" t="str">
        <f t="shared" si="2"/>
        <v/>
      </c>
      <c r="CC20" s="16" t="str">
        <f t="shared" si="2"/>
        <v>Slatvar</v>
      </c>
      <c r="CD20" s="16" t="str">
        <f t="shared" si="2"/>
        <v/>
      </c>
      <c r="CE20" s="16" t="str">
        <f t="shared" si="2"/>
        <v/>
      </c>
      <c r="CF20" s="16" t="str">
        <f t="shared" si="2"/>
        <v/>
      </c>
      <c r="CG20" s="16" t="str">
        <f t="shared" si="2"/>
        <v/>
      </c>
      <c r="CH20" s="16" t="str">
        <f t="shared" si="2"/>
        <v>Torsk</v>
      </c>
      <c r="CI20" s="16" t="str">
        <f t="shared" si="2"/>
        <v/>
      </c>
      <c r="CK20" s="115" t="str">
        <f t="shared" si="5"/>
        <v>HavskraftaKummelPigghajRodspottaSlatvarTorsk</v>
      </c>
      <c r="CM20" s="88"/>
      <c r="CN20" s="115"/>
      <c r="CO20" s="88"/>
      <c r="CP20" s="116"/>
    </row>
    <row r="21" spans="1:94" x14ac:dyDescent="0.2">
      <c r="A21" t="s">
        <v>358</v>
      </c>
      <c r="B21" s="22">
        <v>3</v>
      </c>
      <c r="C21" s="14" t="s">
        <v>188</v>
      </c>
      <c r="D21" s="104">
        <v>13</v>
      </c>
      <c r="E21" s="230">
        <v>0</v>
      </c>
      <c r="F21" s="230">
        <v>0</v>
      </c>
      <c r="G21" s="230">
        <v>0</v>
      </c>
      <c r="H21" s="230">
        <v>0</v>
      </c>
      <c r="I21" s="230">
        <v>0</v>
      </c>
      <c r="J21" s="230">
        <v>0</v>
      </c>
      <c r="K21" s="230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116.40229885057471</v>
      </c>
      <c r="Q21" s="230">
        <v>0</v>
      </c>
      <c r="R21" s="230">
        <v>0</v>
      </c>
      <c r="S21" s="230">
        <v>0</v>
      </c>
      <c r="T21" s="230">
        <v>0</v>
      </c>
      <c r="U21" s="230">
        <v>0</v>
      </c>
      <c r="V21" s="230">
        <v>0</v>
      </c>
      <c r="W21" s="230">
        <v>0</v>
      </c>
      <c r="X21" s="230">
        <v>0</v>
      </c>
      <c r="Y21" s="230">
        <v>0</v>
      </c>
      <c r="Z21" s="230">
        <v>0</v>
      </c>
      <c r="AA21" s="230">
        <v>0</v>
      </c>
      <c r="AB21" s="230">
        <v>0</v>
      </c>
      <c r="AC21" s="230">
        <v>0</v>
      </c>
      <c r="AD21" s="230">
        <v>0</v>
      </c>
      <c r="AE21" s="230">
        <v>0</v>
      </c>
      <c r="AF21" s="230">
        <v>0</v>
      </c>
      <c r="AG21" s="230">
        <v>0</v>
      </c>
      <c r="AH21" s="230">
        <v>0</v>
      </c>
      <c r="AI21" s="230">
        <v>0</v>
      </c>
      <c r="AJ21" s="230">
        <v>0</v>
      </c>
      <c r="AK21" s="230">
        <v>0</v>
      </c>
      <c r="AL21" s="230">
        <v>0</v>
      </c>
      <c r="AM21" s="230">
        <v>0</v>
      </c>
      <c r="AN21" s="230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103">
        <f t="shared" si="3"/>
        <v>116.40229885057471</v>
      </c>
      <c r="AU21" s="16">
        <v>13</v>
      </c>
      <c r="AV21" s="16" t="str">
        <f t="shared" si="4"/>
        <v/>
      </c>
      <c r="AW21" s="16" t="str">
        <f t="shared" si="4"/>
        <v/>
      </c>
      <c r="AX21" s="16" t="str">
        <f t="shared" si="4"/>
        <v/>
      </c>
      <c r="AY21" s="16" t="str">
        <f t="shared" si="4"/>
        <v/>
      </c>
      <c r="AZ21" s="16" t="str">
        <f t="shared" si="4"/>
        <v/>
      </c>
      <c r="BA21" s="16" t="str">
        <f t="shared" si="4"/>
        <v/>
      </c>
      <c r="BB21" s="16" t="str">
        <f t="shared" si="4"/>
        <v/>
      </c>
      <c r="BC21" s="16" t="str">
        <f t="shared" si="4"/>
        <v/>
      </c>
      <c r="BD21" s="16" t="str">
        <f t="shared" si="4"/>
        <v/>
      </c>
      <c r="BE21" s="16" t="str">
        <f t="shared" si="4"/>
        <v/>
      </c>
      <c r="BF21" s="16" t="str">
        <f t="shared" si="4"/>
        <v/>
      </c>
      <c r="BG21" s="16" t="str">
        <f t="shared" si="4"/>
        <v>Havskrafta</v>
      </c>
      <c r="BH21" s="16" t="str">
        <f t="shared" si="4"/>
        <v/>
      </c>
      <c r="BI21" s="16" t="str">
        <f t="shared" si="4"/>
        <v/>
      </c>
      <c r="BJ21" s="16" t="str">
        <f t="shared" si="4"/>
        <v/>
      </c>
      <c r="BK21" s="16" t="str">
        <f t="shared" si="4"/>
        <v/>
      </c>
      <c r="BL21" s="16" t="str">
        <f t="shared" si="0"/>
        <v/>
      </c>
      <c r="BM21" s="16" t="str">
        <f t="shared" si="0"/>
        <v/>
      </c>
      <c r="BN21" s="16" t="str">
        <f t="shared" si="1"/>
        <v/>
      </c>
      <c r="BO21" s="16" t="str">
        <f t="shared" si="1"/>
        <v/>
      </c>
      <c r="BP21" s="16" t="str">
        <f t="shared" si="1"/>
        <v/>
      </c>
      <c r="BQ21" s="16" t="str">
        <f t="shared" si="1"/>
        <v/>
      </c>
      <c r="BR21" s="16" t="str">
        <f t="shared" si="1"/>
        <v/>
      </c>
      <c r="BS21" s="16" t="str">
        <f t="shared" si="1"/>
        <v/>
      </c>
      <c r="BT21" s="16" t="str">
        <f t="shared" si="1"/>
        <v/>
      </c>
      <c r="BU21" s="16" t="str">
        <f t="shared" si="1"/>
        <v/>
      </c>
      <c r="BV21" s="16" t="str">
        <f t="shared" si="1"/>
        <v/>
      </c>
      <c r="BW21" s="16" t="str">
        <f t="shared" si="1"/>
        <v/>
      </c>
      <c r="BX21" s="16" t="str">
        <f t="shared" si="1"/>
        <v/>
      </c>
      <c r="BY21" s="16" t="str">
        <f t="shared" si="2"/>
        <v/>
      </c>
      <c r="BZ21" s="16" t="str">
        <f t="shared" si="2"/>
        <v/>
      </c>
      <c r="CA21" s="16" t="str">
        <f t="shared" si="2"/>
        <v/>
      </c>
      <c r="CB21" s="16" t="str">
        <f t="shared" si="2"/>
        <v/>
      </c>
      <c r="CC21" s="16" t="str">
        <f t="shared" si="2"/>
        <v/>
      </c>
      <c r="CD21" s="16" t="str">
        <f t="shared" si="2"/>
        <v/>
      </c>
      <c r="CE21" s="16" t="str">
        <f t="shared" si="2"/>
        <v/>
      </c>
      <c r="CF21" s="16" t="str">
        <f t="shared" si="2"/>
        <v/>
      </c>
      <c r="CG21" s="16" t="str">
        <f t="shared" si="2"/>
        <v/>
      </c>
      <c r="CH21" s="16" t="str">
        <f t="shared" si="2"/>
        <v/>
      </c>
      <c r="CI21" s="16" t="str">
        <f t="shared" si="2"/>
        <v/>
      </c>
      <c r="CK21" s="115" t="str">
        <f t="shared" si="5"/>
        <v>Havskrafta</v>
      </c>
      <c r="CM21" s="88"/>
      <c r="CN21" s="115"/>
      <c r="CO21" s="88"/>
      <c r="CP21" s="116"/>
    </row>
    <row r="22" spans="1:94" x14ac:dyDescent="0.2">
      <c r="A22" t="s">
        <v>361</v>
      </c>
      <c r="B22" s="22">
        <v>3</v>
      </c>
      <c r="C22" s="14" t="s">
        <v>188</v>
      </c>
      <c r="D22" s="104">
        <v>14</v>
      </c>
      <c r="E22" s="230">
        <v>0</v>
      </c>
      <c r="F22" s="230">
        <v>0</v>
      </c>
      <c r="G22" s="230">
        <v>0</v>
      </c>
      <c r="H22" s="230">
        <v>0</v>
      </c>
      <c r="I22" s="230">
        <v>0</v>
      </c>
      <c r="J22" s="230">
        <v>0</v>
      </c>
      <c r="K22" s="230">
        <v>0</v>
      </c>
      <c r="L22" s="230">
        <v>0</v>
      </c>
      <c r="M22" s="230">
        <v>0</v>
      </c>
      <c r="N22" s="230">
        <v>0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230">
        <v>0</v>
      </c>
      <c r="W22" s="230">
        <v>0</v>
      </c>
      <c r="X22" s="230">
        <v>0</v>
      </c>
      <c r="Y22" s="230">
        <v>0</v>
      </c>
      <c r="Z22" s="230">
        <v>0</v>
      </c>
      <c r="AA22" s="230">
        <v>0</v>
      </c>
      <c r="AB22" s="230">
        <v>0</v>
      </c>
      <c r="AC22" s="230">
        <v>0</v>
      </c>
      <c r="AD22" s="230">
        <v>171.83064516129033</v>
      </c>
      <c r="AE22" s="230">
        <v>0</v>
      </c>
      <c r="AF22" s="230">
        <v>0</v>
      </c>
      <c r="AG22" s="230">
        <v>0</v>
      </c>
      <c r="AH22" s="230">
        <v>0</v>
      </c>
      <c r="AI22" s="230">
        <v>0</v>
      </c>
      <c r="AJ22" s="230">
        <v>0</v>
      </c>
      <c r="AK22" s="230">
        <v>0</v>
      </c>
      <c r="AL22" s="230">
        <v>0</v>
      </c>
      <c r="AM22" s="230">
        <v>0</v>
      </c>
      <c r="AN22" s="230">
        <v>0</v>
      </c>
      <c r="AO22" s="230">
        <v>0</v>
      </c>
      <c r="AP22" s="230">
        <v>0</v>
      </c>
      <c r="AQ22" s="230">
        <v>0</v>
      </c>
      <c r="AR22" s="230">
        <v>0</v>
      </c>
      <c r="AS22" s="230">
        <v>0</v>
      </c>
      <c r="AT22" s="103">
        <f t="shared" si="3"/>
        <v>171.83064516129033</v>
      </c>
      <c r="AU22" s="16">
        <v>14</v>
      </c>
      <c r="AV22" s="16" t="str">
        <f t="shared" si="4"/>
        <v/>
      </c>
      <c r="AW22" s="16" t="str">
        <f t="shared" si="4"/>
        <v/>
      </c>
      <c r="AX22" s="16" t="str">
        <f t="shared" si="4"/>
        <v/>
      </c>
      <c r="AY22" s="16" t="str">
        <f t="shared" si="4"/>
        <v/>
      </c>
      <c r="AZ22" s="16" t="str">
        <f t="shared" si="4"/>
        <v/>
      </c>
      <c r="BA22" s="16" t="str">
        <f t="shared" si="4"/>
        <v/>
      </c>
      <c r="BB22" s="16" t="str">
        <f t="shared" si="4"/>
        <v/>
      </c>
      <c r="BC22" s="16" t="str">
        <f t="shared" si="4"/>
        <v/>
      </c>
      <c r="BD22" s="16" t="str">
        <f t="shared" si="4"/>
        <v/>
      </c>
      <c r="BE22" s="16" t="str">
        <f t="shared" si="4"/>
        <v/>
      </c>
      <c r="BF22" s="16" t="str">
        <f t="shared" si="4"/>
        <v/>
      </c>
      <c r="BG22" s="16" t="str">
        <f t="shared" si="4"/>
        <v/>
      </c>
      <c r="BH22" s="16" t="str">
        <f t="shared" si="4"/>
        <v/>
      </c>
      <c r="BI22" s="16" t="str">
        <f t="shared" si="4"/>
        <v/>
      </c>
      <c r="BJ22" s="16" t="str">
        <f t="shared" si="4"/>
        <v/>
      </c>
      <c r="BK22" s="16" t="str">
        <f t="shared" si="4"/>
        <v/>
      </c>
      <c r="BL22" s="16" t="str">
        <f t="shared" si="0"/>
        <v/>
      </c>
      <c r="BM22" s="16" t="str">
        <f t="shared" si="0"/>
        <v/>
      </c>
      <c r="BN22" s="16" t="str">
        <f t="shared" si="1"/>
        <v/>
      </c>
      <c r="BO22" s="16" t="str">
        <f t="shared" si="1"/>
        <v/>
      </c>
      <c r="BP22" s="16" t="str">
        <f t="shared" si="1"/>
        <v/>
      </c>
      <c r="BQ22" s="16" t="str">
        <f t="shared" si="1"/>
        <v/>
      </c>
      <c r="BR22" s="16" t="str">
        <f t="shared" si="1"/>
        <v/>
      </c>
      <c r="BS22" s="16" t="str">
        <f t="shared" si="1"/>
        <v/>
      </c>
      <c r="BT22" s="16" t="str">
        <f t="shared" si="1"/>
        <v/>
      </c>
      <c r="BU22" s="16" t="str">
        <f t="shared" si="1"/>
        <v>Raka</v>
      </c>
      <c r="BV22" s="16" t="str">
        <f t="shared" si="1"/>
        <v/>
      </c>
      <c r="BW22" s="16" t="str">
        <f t="shared" si="1"/>
        <v/>
      </c>
      <c r="BX22" s="16" t="str">
        <f t="shared" si="1"/>
        <v/>
      </c>
      <c r="BY22" s="16" t="str">
        <f t="shared" si="2"/>
        <v/>
      </c>
      <c r="BZ22" s="16" t="str">
        <f t="shared" si="2"/>
        <v/>
      </c>
      <c r="CA22" s="16" t="str">
        <f t="shared" si="2"/>
        <v/>
      </c>
      <c r="CB22" s="16" t="str">
        <f t="shared" si="2"/>
        <v/>
      </c>
      <c r="CC22" s="16" t="str">
        <f t="shared" si="2"/>
        <v/>
      </c>
      <c r="CD22" s="16" t="str">
        <f t="shared" si="2"/>
        <v/>
      </c>
      <c r="CE22" s="16" t="str">
        <f t="shared" si="2"/>
        <v/>
      </c>
      <c r="CF22" s="16" t="str">
        <f t="shared" si="2"/>
        <v/>
      </c>
      <c r="CG22" s="16" t="str">
        <f t="shared" si="2"/>
        <v/>
      </c>
      <c r="CH22" s="16" t="str">
        <f t="shared" si="2"/>
        <v/>
      </c>
      <c r="CI22" s="16" t="str">
        <f t="shared" si="2"/>
        <v/>
      </c>
      <c r="CK22" s="115" t="str">
        <f t="shared" si="5"/>
        <v>Raka</v>
      </c>
      <c r="CM22" s="88"/>
      <c r="CN22" s="115"/>
      <c r="CO22" s="88"/>
      <c r="CP22" s="116"/>
    </row>
    <row r="23" spans="1:94" x14ac:dyDescent="0.2">
      <c r="A23" t="s">
        <v>357</v>
      </c>
      <c r="B23" s="22">
        <v>3</v>
      </c>
      <c r="C23" s="14" t="s">
        <v>188</v>
      </c>
      <c r="D23" s="104">
        <v>15</v>
      </c>
      <c r="E23" s="230">
        <v>0</v>
      </c>
      <c r="F23" s="230">
        <v>0</v>
      </c>
      <c r="G23" s="230">
        <v>0</v>
      </c>
      <c r="H23" s="230">
        <v>0</v>
      </c>
      <c r="I23" s="230">
        <v>0</v>
      </c>
      <c r="J23" s="230">
        <v>0</v>
      </c>
      <c r="K23" s="230">
        <v>0</v>
      </c>
      <c r="L23" s="230">
        <v>0</v>
      </c>
      <c r="M23" s="230">
        <v>0</v>
      </c>
      <c r="N23" s="230">
        <v>0</v>
      </c>
      <c r="O23" s="230">
        <v>0</v>
      </c>
      <c r="P23" s="230">
        <v>110.17329545454545</v>
      </c>
      <c r="Q23" s="230">
        <v>0</v>
      </c>
      <c r="R23" s="230">
        <v>0</v>
      </c>
      <c r="S23" s="230">
        <v>0</v>
      </c>
      <c r="T23" s="230">
        <v>0</v>
      </c>
      <c r="U23" s="230">
        <v>0</v>
      </c>
      <c r="V23" s="230">
        <v>0</v>
      </c>
      <c r="W23" s="230">
        <v>0</v>
      </c>
      <c r="X23" s="230">
        <v>0</v>
      </c>
      <c r="Y23" s="230">
        <v>0</v>
      </c>
      <c r="Z23" s="230">
        <v>0</v>
      </c>
      <c r="AA23" s="230">
        <v>0</v>
      </c>
      <c r="AB23" s="230">
        <v>0</v>
      </c>
      <c r="AC23" s="230">
        <v>0</v>
      </c>
      <c r="AD23" s="230">
        <v>0</v>
      </c>
      <c r="AE23" s="230">
        <v>0</v>
      </c>
      <c r="AF23" s="230">
        <v>0</v>
      </c>
      <c r="AG23" s="230">
        <v>0</v>
      </c>
      <c r="AH23" s="230">
        <v>0</v>
      </c>
      <c r="AI23" s="230">
        <v>0</v>
      </c>
      <c r="AJ23" s="230">
        <v>0</v>
      </c>
      <c r="AK23" s="230">
        <v>0</v>
      </c>
      <c r="AL23" s="230">
        <v>0</v>
      </c>
      <c r="AM23" s="230">
        <v>0</v>
      </c>
      <c r="AN23" s="230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103">
        <f t="shared" si="3"/>
        <v>110.17329545454545</v>
      </c>
      <c r="AU23" s="16">
        <v>15</v>
      </c>
      <c r="AV23" s="16" t="str">
        <f t="shared" si="4"/>
        <v/>
      </c>
      <c r="AW23" s="16" t="str">
        <f t="shared" si="4"/>
        <v/>
      </c>
      <c r="AX23" s="16" t="str">
        <f t="shared" si="4"/>
        <v/>
      </c>
      <c r="AY23" s="16" t="str">
        <f t="shared" si="4"/>
        <v/>
      </c>
      <c r="AZ23" s="16" t="str">
        <f t="shared" si="4"/>
        <v/>
      </c>
      <c r="BA23" s="16" t="str">
        <f t="shared" si="4"/>
        <v/>
      </c>
      <c r="BB23" s="16" t="str">
        <f t="shared" si="4"/>
        <v/>
      </c>
      <c r="BC23" s="16" t="str">
        <f t="shared" si="4"/>
        <v/>
      </c>
      <c r="BD23" s="16" t="str">
        <f t="shared" si="4"/>
        <v/>
      </c>
      <c r="BE23" s="16" t="str">
        <f t="shared" si="4"/>
        <v/>
      </c>
      <c r="BF23" s="16" t="str">
        <f t="shared" si="4"/>
        <v/>
      </c>
      <c r="BG23" s="16" t="str">
        <f t="shared" si="4"/>
        <v>Havskrafta</v>
      </c>
      <c r="BH23" s="16" t="str">
        <f t="shared" si="4"/>
        <v/>
      </c>
      <c r="BI23" s="16" t="str">
        <f t="shared" si="4"/>
        <v/>
      </c>
      <c r="BJ23" s="16" t="str">
        <f t="shared" si="4"/>
        <v/>
      </c>
      <c r="BK23" s="16" t="str">
        <f t="shared" si="4"/>
        <v/>
      </c>
      <c r="BL23" s="16" t="str">
        <f t="shared" si="0"/>
        <v/>
      </c>
      <c r="BM23" s="16" t="str">
        <f t="shared" si="0"/>
        <v/>
      </c>
      <c r="BN23" s="16" t="str">
        <f t="shared" si="1"/>
        <v/>
      </c>
      <c r="BO23" s="16" t="str">
        <f t="shared" si="1"/>
        <v/>
      </c>
      <c r="BP23" s="16" t="str">
        <f t="shared" si="1"/>
        <v/>
      </c>
      <c r="BQ23" s="16" t="str">
        <f t="shared" si="1"/>
        <v/>
      </c>
      <c r="BR23" s="16" t="str">
        <f t="shared" si="1"/>
        <v/>
      </c>
      <c r="BS23" s="16" t="str">
        <f t="shared" si="1"/>
        <v/>
      </c>
      <c r="BT23" s="16" t="str">
        <f t="shared" si="1"/>
        <v/>
      </c>
      <c r="BU23" s="16" t="str">
        <f t="shared" si="1"/>
        <v/>
      </c>
      <c r="BV23" s="16" t="str">
        <f t="shared" si="1"/>
        <v/>
      </c>
      <c r="BW23" s="16" t="str">
        <f t="shared" si="1"/>
        <v/>
      </c>
      <c r="BX23" s="16" t="str">
        <f t="shared" si="1"/>
        <v/>
      </c>
      <c r="BY23" s="16" t="str">
        <f t="shared" si="2"/>
        <v/>
      </c>
      <c r="BZ23" s="16" t="str">
        <f t="shared" si="2"/>
        <v/>
      </c>
      <c r="CA23" s="16" t="str">
        <f t="shared" si="2"/>
        <v/>
      </c>
      <c r="CB23" s="16" t="str">
        <f t="shared" si="2"/>
        <v/>
      </c>
      <c r="CC23" s="16" t="str">
        <f t="shared" si="2"/>
        <v/>
      </c>
      <c r="CD23" s="16" t="str">
        <f t="shared" si="2"/>
        <v/>
      </c>
      <c r="CE23" s="16" t="str">
        <f t="shared" si="2"/>
        <v/>
      </c>
      <c r="CF23" s="16" t="str">
        <f t="shared" si="2"/>
        <v/>
      </c>
      <c r="CG23" s="16" t="str">
        <f t="shared" si="2"/>
        <v/>
      </c>
      <c r="CH23" s="16" t="str">
        <f t="shared" si="2"/>
        <v/>
      </c>
      <c r="CI23" s="16" t="str">
        <f t="shared" si="2"/>
        <v/>
      </c>
      <c r="CK23" s="115" t="str">
        <f t="shared" si="5"/>
        <v>Havskrafta</v>
      </c>
      <c r="CM23" s="88"/>
      <c r="CN23" s="115"/>
      <c r="CO23" s="88"/>
      <c r="CP23" s="116"/>
    </row>
    <row r="24" spans="1:94" x14ac:dyDescent="0.2">
      <c r="A24" t="s">
        <v>360</v>
      </c>
      <c r="B24" s="22">
        <v>3</v>
      </c>
      <c r="C24" s="14" t="s">
        <v>188</v>
      </c>
      <c r="D24" s="104">
        <v>16</v>
      </c>
      <c r="E24" s="230">
        <v>0</v>
      </c>
      <c r="F24" s="230">
        <v>0</v>
      </c>
      <c r="G24" s="230">
        <v>0</v>
      </c>
      <c r="H24" s="230">
        <v>0</v>
      </c>
      <c r="I24" s="230">
        <v>4.1084337349397586</v>
      </c>
      <c r="J24" s="230">
        <v>0</v>
      </c>
      <c r="K24" s="230">
        <v>0</v>
      </c>
      <c r="L24" s="230">
        <v>0</v>
      </c>
      <c r="M24" s="230">
        <v>0</v>
      </c>
      <c r="N24" s="230">
        <v>94.088353413654616</v>
      </c>
      <c r="O24" s="230">
        <v>0</v>
      </c>
      <c r="P24" s="230">
        <v>12.012048192771084</v>
      </c>
      <c r="Q24" s="230">
        <v>0</v>
      </c>
      <c r="R24" s="230">
        <v>0</v>
      </c>
      <c r="S24" s="230">
        <v>0</v>
      </c>
      <c r="T24" s="230">
        <v>40.184738955823292</v>
      </c>
      <c r="U24" s="230">
        <v>0</v>
      </c>
      <c r="V24" s="230">
        <v>0</v>
      </c>
      <c r="W24" s="230">
        <v>0</v>
      </c>
      <c r="X24" s="230">
        <v>0</v>
      </c>
      <c r="Y24" s="230">
        <v>0</v>
      </c>
      <c r="Z24" s="230">
        <v>0</v>
      </c>
      <c r="AA24" s="230">
        <v>0</v>
      </c>
      <c r="AB24" s="230">
        <v>0</v>
      </c>
      <c r="AC24" s="230">
        <v>0</v>
      </c>
      <c r="AD24" s="230">
        <v>0</v>
      </c>
      <c r="AE24" s="230">
        <v>33.23293172690763</v>
      </c>
      <c r="AF24" s="230">
        <v>10.409638554216867</v>
      </c>
      <c r="AG24" s="230">
        <v>0</v>
      </c>
      <c r="AH24" s="230">
        <v>0</v>
      </c>
      <c r="AI24" s="230">
        <v>0</v>
      </c>
      <c r="AJ24" s="230">
        <v>0</v>
      </c>
      <c r="AK24" s="230">
        <v>0</v>
      </c>
      <c r="AL24" s="230">
        <v>0</v>
      </c>
      <c r="AM24" s="230">
        <v>0</v>
      </c>
      <c r="AN24" s="230">
        <v>0</v>
      </c>
      <c r="AO24" s="230">
        <v>0</v>
      </c>
      <c r="AP24" s="230">
        <v>0</v>
      </c>
      <c r="AQ24" s="230">
        <v>175.40160642570282</v>
      </c>
      <c r="AR24" s="230">
        <v>0</v>
      </c>
      <c r="AS24" s="230">
        <v>0</v>
      </c>
      <c r="AT24" s="103">
        <f t="shared" si="3"/>
        <v>369.43775100401604</v>
      </c>
      <c r="AU24" s="16">
        <v>16</v>
      </c>
      <c r="AV24" s="16" t="str">
        <f t="shared" si="4"/>
        <v/>
      </c>
      <c r="AW24" s="16" t="str">
        <f t="shared" si="4"/>
        <v/>
      </c>
      <c r="AX24" s="16" t="str">
        <f t="shared" si="4"/>
        <v/>
      </c>
      <c r="AY24" s="16" t="str">
        <f t="shared" si="4"/>
        <v/>
      </c>
      <c r="AZ24" s="16" t="str">
        <f t="shared" si="4"/>
        <v>Bleka</v>
      </c>
      <c r="BA24" s="16" t="str">
        <f t="shared" si="4"/>
        <v/>
      </c>
      <c r="BB24" s="16" t="str">
        <f t="shared" si="4"/>
        <v/>
      </c>
      <c r="BC24" s="16" t="str">
        <f t="shared" si="4"/>
        <v/>
      </c>
      <c r="BD24" s="16" t="str">
        <f t="shared" si="4"/>
        <v/>
      </c>
      <c r="BE24" s="16" t="str">
        <f t="shared" si="4"/>
        <v>Grasej</v>
      </c>
      <c r="BF24" s="16" t="str">
        <f t="shared" si="4"/>
        <v/>
      </c>
      <c r="BG24" s="16" t="str">
        <f t="shared" si="4"/>
        <v>Havskrafta</v>
      </c>
      <c r="BH24" s="16" t="str">
        <f t="shared" si="4"/>
        <v/>
      </c>
      <c r="BI24" s="16" t="str">
        <f t="shared" si="4"/>
        <v/>
      </c>
      <c r="BJ24" s="16" t="str">
        <f t="shared" si="4"/>
        <v/>
      </c>
      <c r="BK24" s="16" t="str">
        <f t="shared" si="4"/>
        <v>Kolja</v>
      </c>
      <c r="BL24" s="16" t="str">
        <f t="shared" si="0"/>
        <v/>
      </c>
      <c r="BM24" s="16" t="str">
        <f t="shared" si="0"/>
        <v/>
      </c>
      <c r="BN24" s="16" t="str">
        <f t="shared" si="1"/>
        <v/>
      </c>
      <c r="BO24" s="16" t="str">
        <f t="shared" si="1"/>
        <v/>
      </c>
      <c r="BP24" s="16" t="str">
        <f t="shared" si="1"/>
        <v/>
      </c>
      <c r="BQ24" s="16" t="str">
        <f t="shared" si="1"/>
        <v/>
      </c>
      <c r="BR24" s="16" t="str">
        <f t="shared" si="1"/>
        <v/>
      </c>
      <c r="BS24" s="16" t="str">
        <f t="shared" si="1"/>
        <v/>
      </c>
      <c r="BT24" s="16" t="str">
        <f t="shared" si="1"/>
        <v/>
      </c>
      <c r="BU24" s="16" t="str">
        <f t="shared" si="1"/>
        <v/>
      </c>
      <c r="BV24" s="16" t="str">
        <f t="shared" si="1"/>
        <v>Rodspotta</v>
      </c>
      <c r="BW24" s="16" t="str">
        <f t="shared" si="1"/>
        <v>Rodtunga</v>
      </c>
      <c r="BX24" s="16" t="str">
        <f t="shared" si="1"/>
        <v/>
      </c>
      <c r="BY24" s="16" t="str">
        <f t="shared" si="2"/>
        <v/>
      </c>
      <c r="BZ24" s="16" t="str">
        <f t="shared" si="2"/>
        <v/>
      </c>
      <c r="CA24" s="16" t="str">
        <f t="shared" si="2"/>
        <v/>
      </c>
      <c r="CB24" s="16" t="str">
        <f t="shared" si="2"/>
        <v/>
      </c>
      <c r="CC24" s="16" t="str">
        <f t="shared" si="2"/>
        <v/>
      </c>
      <c r="CD24" s="16" t="str">
        <f t="shared" si="2"/>
        <v/>
      </c>
      <c r="CE24" s="16" t="str">
        <f t="shared" si="2"/>
        <v/>
      </c>
      <c r="CF24" s="16" t="str">
        <f t="shared" si="2"/>
        <v/>
      </c>
      <c r="CG24" s="16" t="str">
        <f t="shared" si="2"/>
        <v/>
      </c>
      <c r="CH24" s="16" t="str">
        <f t="shared" si="2"/>
        <v>Torsk</v>
      </c>
      <c r="CI24" s="16" t="str">
        <f t="shared" si="2"/>
        <v/>
      </c>
      <c r="CK24" s="115" t="str">
        <f t="shared" si="5"/>
        <v>BlekaGrasejHavskraftaKoljaRodspottaRodtungaTorsk</v>
      </c>
      <c r="CM24" s="88"/>
      <c r="CN24" s="115"/>
      <c r="CO24" s="88"/>
      <c r="CP24" s="116"/>
    </row>
    <row r="25" spans="1:94" x14ac:dyDescent="0.2">
      <c r="A25" t="s">
        <v>359</v>
      </c>
      <c r="B25" s="22">
        <v>3</v>
      </c>
      <c r="C25" s="14" t="s">
        <v>188</v>
      </c>
      <c r="D25" s="104">
        <v>17</v>
      </c>
      <c r="E25" s="230">
        <v>0</v>
      </c>
      <c r="F25" s="230">
        <v>0</v>
      </c>
      <c r="G25" s="230">
        <v>0</v>
      </c>
      <c r="H25" s="230">
        <v>0</v>
      </c>
      <c r="I25" s="230">
        <v>0</v>
      </c>
      <c r="J25" s="230">
        <v>0</v>
      </c>
      <c r="K25" s="230">
        <v>0</v>
      </c>
      <c r="L25" s="230">
        <v>0</v>
      </c>
      <c r="M25" s="230">
        <v>0</v>
      </c>
      <c r="N25" s="230">
        <v>24.667487684729064</v>
      </c>
      <c r="O25" s="230">
        <v>0</v>
      </c>
      <c r="P25" s="230">
        <v>107.52955665024631</v>
      </c>
      <c r="Q25" s="230">
        <v>0</v>
      </c>
      <c r="R25" s="230">
        <v>0</v>
      </c>
      <c r="S25" s="230">
        <v>0</v>
      </c>
      <c r="T25" s="230">
        <v>16.152709359605911</v>
      </c>
      <c r="U25" s="230">
        <v>0</v>
      </c>
      <c r="V25" s="230">
        <v>6.4285714285714288</v>
      </c>
      <c r="W25" s="230">
        <v>0</v>
      </c>
      <c r="X25" s="230">
        <v>0</v>
      </c>
      <c r="Y25" s="230">
        <v>0</v>
      </c>
      <c r="Z25" s="230">
        <v>0</v>
      </c>
      <c r="AA25" s="230">
        <v>0</v>
      </c>
      <c r="AB25" s="230">
        <v>0</v>
      </c>
      <c r="AC25" s="230">
        <v>0</v>
      </c>
      <c r="AD25" s="230">
        <v>0</v>
      </c>
      <c r="AE25" s="230">
        <v>27.827586206896552</v>
      </c>
      <c r="AF25" s="230">
        <v>5.7192118226600988</v>
      </c>
      <c r="AG25" s="230">
        <v>0</v>
      </c>
      <c r="AH25" s="230">
        <v>0</v>
      </c>
      <c r="AI25" s="230">
        <v>0</v>
      </c>
      <c r="AJ25" s="230">
        <v>0</v>
      </c>
      <c r="AK25" s="230">
        <v>0</v>
      </c>
      <c r="AL25" s="230">
        <v>3.1674876847290641</v>
      </c>
      <c r="AM25" s="230">
        <v>0</v>
      </c>
      <c r="AN25" s="230">
        <v>0</v>
      </c>
      <c r="AO25" s="230">
        <v>0</v>
      </c>
      <c r="AP25" s="230">
        <v>0</v>
      </c>
      <c r="AQ25" s="230">
        <v>83.302955665024626</v>
      </c>
      <c r="AR25" s="230">
        <v>0</v>
      </c>
      <c r="AS25" s="230">
        <v>5.4187192118226601</v>
      </c>
      <c r="AT25" s="103">
        <f t="shared" si="3"/>
        <v>280.21428571428567</v>
      </c>
      <c r="AU25" s="16">
        <v>17</v>
      </c>
      <c r="AV25" s="16" t="str">
        <f t="shared" si="4"/>
        <v/>
      </c>
      <c r="AW25" s="16" t="str">
        <f t="shared" si="4"/>
        <v/>
      </c>
      <c r="AX25" s="16" t="str">
        <f t="shared" si="4"/>
        <v/>
      </c>
      <c r="AY25" s="16" t="str">
        <f t="shared" si="4"/>
        <v/>
      </c>
      <c r="AZ25" s="16" t="str">
        <f t="shared" si="4"/>
        <v/>
      </c>
      <c r="BA25" s="16" t="str">
        <f t="shared" si="4"/>
        <v/>
      </c>
      <c r="BB25" s="16" t="str">
        <f t="shared" si="4"/>
        <v/>
      </c>
      <c r="BC25" s="16" t="str">
        <f t="shared" si="4"/>
        <v/>
      </c>
      <c r="BD25" s="16" t="str">
        <f t="shared" si="4"/>
        <v/>
      </c>
      <c r="BE25" s="16" t="str">
        <f t="shared" si="4"/>
        <v>Grasej</v>
      </c>
      <c r="BF25" s="16" t="str">
        <f t="shared" si="4"/>
        <v/>
      </c>
      <c r="BG25" s="16" t="str">
        <f t="shared" si="4"/>
        <v>Havskrafta</v>
      </c>
      <c r="BH25" s="16" t="str">
        <f t="shared" si="4"/>
        <v/>
      </c>
      <c r="BI25" s="16" t="str">
        <f t="shared" si="4"/>
        <v/>
      </c>
      <c r="BJ25" s="16" t="str">
        <f t="shared" si="4"/>
        <v/>
      </c>
      <c r="BK25" s="16" t="str">
        <f t="shared" si="4"/>
        <v>Kolja</v>
      </c>
      <c r="BL25" s="16" t="str">
        <f t="shared" ref="BL25:CA43" si="6">IF(U25&gt;0,U$8,"")</f>
        <v/>
      </c>
      <c r="BM25" s="16" t="str">
        <f t="shared" si="6"/>
        <v>Kummel</v>
      </c>
      <c r="BN25" s="16" t="str">
        <f t="shared" si="6"/>
        <v/>
      </c>
      <c r="BO25" s="16" t="str">
        <f t="shared" si="6"/>
        <v/>
      </c>
      <c r="BP25" s="16" t="str">
        <f t="shared" si="6"/>
        <v/>
      </c>
      <c r="BQ25" s="16" t="str">
        <f t="shared" si="6"/>
        <v/>
      </c>
      <c r="BR25" s="16" t="str">
        <f t="shared" si="6"/>
        <v/>
      </c>
      <c r="BS25" s="16" t="str">
        <f t="shared" si="6"/>
        <v/>
      </c>
      <c r="BT25" s="16" t="str">
        <f t="shared" si="6"/>
        <v/>
      </c>
      <c r="BU25" s="16" t="str">
        <f t="shared" si="6"/>
        <v/>
      </c>
      <c r="BV25" s="16" t="str">
        <f t="shared" si="6"/>
        <v>Rodspotta</v>
      </c>
      <c r="BW25" s="16" t="str">
        <f t="shared" si="6"/>
        <v>Rodtunga</v>
      </c>
      <c r="BX25" s="16" t="str">
        <f t="shared" si="6"/>
        <v/>
      </c>
      <c r="BY25" s="16" t="str">
        <f t="shared" si="6"/>
        <v/>
      </c>
      <c r="BZ25" s="16" t="str">
        <f t="shared" si="6"/>
        <v/>
      </c>
      <c r="CA25" s="16" t="str">
        <f t="shared" si="6"/>
        <v/>
      </c>
      <c r="CB25" s="16" t="str">
        <f t="shared" ref="BY25:CI48" si="7">IF(AK25&gt;0,AK$8,"")</f>
        <v/>
      </c>
      <c r="CC25" s="16" t="str">
        <f t="shared" si="7"/>
        <v>Slatvar</v>
      </c>
      <c r="CD25" s="16" t="str">
        <f t="shared" si="7"/>
        <v/>
      </c>
      <c r="CE25" s="16" t="str">
        <f t="shared" si="7"/>
        <v/>
      </c>
      <c r="CF25" s="16" t="str">
        <f t="shared" si="7"/>
        <v/>
      </c>
      <c r="CG25" s="16" t="str">
        <f t="shared" si="7"/>
        <v/>
      </c>
      <c r="CH25" s="16" t="str">
        <f t="shared" si="7"/>
        <v>Torsk</v>
      </c>
      <c r="CI25" s="16" t="str">
        <f t="shared" si="7"/>
        <v/>
      </c>
      <c r="CK25" s="115" t="str">
        <f t="shared" si="5"/>
        <v>GrasejHavskraftaKoljaKummelRodspottaRodtungaSlatvarTorsk</v>
      </c>
      <c r="CM25" s="88"/>
      <c r="CN25" s="115"/>
      <c r="CO25" s="88"/>
      <c r="CP25" s="116"/>
    </row>
    <row r="26" spans="1:94" x14ac:dyDescent="0.2">
      <c r="A26" t="s">
        <v>362</v>
      </c>
      <c r="B26" s="22">
        <v>3</v>
      </c>
      <c r="C26" s="14" t="s">
        <v>270</v>
      </c>
      <c r="D26" s="104">
        <v>18</v>
      </c>
      <c r="E26" s="230">
        <v>0</v>
      </c>
      <c r="F26" s="230">
        <v>0</v>
      </c>
      <c r="G26" s="230">
        <v>0</v>
      </c>
      <c r="H26" s="230">
        <v>0</v>
      </c>
      <c r="I26" s="230">
        <v>0</v>
      </c>
      <c r="J26" s="230">
        <v>0</v>
      </c>
      <c r="K26" s="230">
        <v>0</v>
      </c>
      <c r="L26" s="230">
        <v>0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30">
        <v>0</v>
      </c>
      <c r="W26" s="230">
        <v>0</v>
      </c>
      <c r="X26" s="230">
        <v>0</v>
      </c>
      <c r="Y26" s="230">
        <v>0</v>
      </c>
      <c r="Z26" s="230">
        <v>0</v>
      </c>
      <c r="AA26" s="230">
        <v>0</v>
      </c>
      <c r="AB26" s="230">
        <v>0</v>
      </c>
      <c r="AC26" s="230">
        <v>0</v>
      </c>
      <c r="AD26" s="230">
        <v>0</v>
      </c>
      <c r="AE26" s="230">
        <v>47.622641509433961</v>
      </c>
      <c r="AF26" s="230">
        <v>0</v>
      </c>
      <c r="AG26" s="230">
        <v>0</v>
      </c>
      <c r="AH26" s="230">
        <v>0</v>
      </c>
      <c r="AI26" s="230">
        <v>0</v>
      </c>
      <c r="AJ26" s="230">
        <v>0</v>
      </c>
      <c r="AK26" s="230">
        <v>0</v>
      </c>
      <c r="AL26" s="230">
        <v>0</v>
      </c>
      <c r="AM26" s="230">
        <v>0</v>
      </c>
      <c r="AN26" s="230">
        <v>0</v>
      </c>
      <c r="AO26" s="230">
        <v>0</v>
      </c>
      <c r="AP26" s="230">
        <v>0</v>
      </c>
      <c r="AQ26" s="230">
        <v>2002.8867924528302</v>
      </c>
      <c r="AR26" s="230">
        <v>0</v>
      </c>
      <c r="AS26" s="230">
        <v>0</v>
      </c>
      <c r="AT26" s="103">
        <f t="shared" si="3"/>
        <v>2050.5094339622642</v>
      </c>
      <c r="AU26" s="16">
        <v>18</v>
      </c>
      <c r="AV26" s="16" t="str">
        <f t="shared" ref="AV26:BK41" si="8">IF(E26&gt;0,E$8,"")</f>
        <v/>
      </c>
      <c r="AW26" s="16" t="str">
        <f t="shared" si="8"/>
        <v/>
      </c>
      <c r="AX26" s="16" t="str">
        <f t="shared" si="8"/>
        <v/>
      </c>
      <c r="AY26" s="16" t="str">
        <f t="shared" si="8"/>
        <v/>
      </c>
      <c r="AZ26" s="16" t="str">
        <f t="shared" si="8"/>
        <v/>
      </c>
      <c r="BA26" s="16" t="str">
        <f t="shared" si="8"/>
        <v/>
      </c>
      <c r="BB26" s="16" t="str">
        <f t="shared" si="8"/>
        <v/>
      </c>
      <c r="BC26" s="16" t="str">
        <f t="shared" si="8"/>
        <v/>
      </c>
      <c r="BD26" s="16" t="str">
        <f t="shared" si="8"/>
        <v/>
      </c>
      <c r="BE26" s="16" t="str">
        <f t="shared" si="8"/>
        <v/>
      </c>
      <c r="BF26" s="16" t="str">
        <f t="shared" si="8"/>
        <v/>
      </c>
      <c r="BG26" s="16" t="str">
        <f t="shared" si="8"/>
        <v/>
      </c>
      <c r="BH26" s="16" t="str">
        <f t="shared" si="8"/>
        <v/>
      </c>
      <c r="BI26" s="16" t="str">
        <f t="shared" si="8"/>
        <v/>
      </c>
      <c r="BJ26" s="16" t="str">
        <f t="shared" si="8"/>
        <v/>
      </c>
      <c r="BK26" s="16" t="str">
        <f t="shared" si="8"/>
        <v/>
      </c>
      <c r="BL26" s="16" t="str">
        <f t="shared" si="6"/>
        <v/>
      </c>
      <c r="BM26" s="16" t="str">
        <f t="shared" si="6"/>
        <v/>
      </c>
      <c r="BN26" s="16" t="str">
        <f t="shared" si="6"/>
        <v/>
      </c>
      <c r="BO26" s="16" t="str">
        <f t="shared" si="6"/>
        <v/>
      </c>
      <c r="BP26" s="16" t="str">
        <f t="shared" si="6"/>
        <v/>
      </c>
      <c r="BQ26" s="16" t="str">
        <f t="shared" si="6"/>
        <v/>
      </c>
      <c r="BR26" s="16" t="str">
        <f t="shared" si="6"/>
        <v/>
      </c>
      <c r="BS26" s="16" t="str">
        <f t="shared" si="6"/>
        <v/>
      </c>
      <c r="BT26" s="16" t="str">
        <f t="shared" si="6"/>
        <v/>
      </c>
      <c r="BU26" s="16" t="str">
        <f t="shared" si="6"/>
        <v/>
      </c>
      <c r="BV26" s="16" t="str">
        <f t="shared" si="6"/>
        <v>Rodspotta</v>
      </c>
      <c r="BW26" s="16" t="str">
        <f t="shared" si="6"/>
        <v/>
      </c>
      <c r="BX26" s="16" t="str">
        <f t="shared" si="6"/>
        <v/>
      </c>
      <c r="BY26" s="16" t="str">
        <f t="shared" si="7"/>
        <v/>
      </c>
      <c r="BZ26" s="16" t="str">
        <f t="shared" si="7"/>
        <v/>
      </c>
      <c r="CA26" s="16" t="str">
        <f t="shared" si="7"/>
        <v/>
      </c>
      <c r="CB26" s="16" t="str">
        <f t="shared" si="7"/>
        <v/>
      </c>
      <c r="CC26" s="16" t="str">
        <f t="shared" si="7"/>
        <v/>
      </c>
      <c r="CD26" s="16" t="str">
        <f t="shared" si="7"/>
        <v/>
      </c>
      <c r="CE26" s="16" t="str">
        <f t="shared" si="7"/>
        <v/>
      </c>
      <c r="CF26" s="16" t="str">
        <f t="shared" si="7"/>
        <v/>
      </c>
      <c r="CG26" s="16" t="str">
        <f t="shared" si="7"/>
        <v/>
      </c>
      <c r="CH26" s="16" t="str">
        <f t="shared" si="7"/>
        <v>Torsk</v>
      </c>
      <c r="CI26" s="16" t="str">
        <f t="shared" si="7"/>
        <v/>
      </c>
      <c r="CK26" s="115" t="str">
        <f t="shared" si="5"/>
        <v>RodspottaTorsk</v>
      </c>
      <c r="CM26" s="88"/>
      <c r="CN26" s="115"/>
      <c r="CO26" s="88"/>
      <c r="CP26" s="116"/>
    </row>
    <row r="27" spans="1:94" x14ac:dyDescent="0.2">
      <c r="A27" t="s">
        <v>358</v>
      </c>
      <c r="B27" s="22">
        <v>4</v>
      </c>
      <c r="C27" s="14" t="s">
        <v>192</v>
      </c>
      <c r="D27" s="104">
        <v>19</v>
      </c>
      <c r="E27" s="230">
        <v>0</v>
      </c>
      <c r="F27" s="230">
        <v>0</v>
      </c>
      <c r="G27" s="230">
        <v>0</v>
      </c>
      <c r="H27" s="230">
        <v>0</v>
      </c>
      <c r="I27" s="230">
        <v>0</v>
      </c>
      <c r="J27" s="230">
        <v>0</v>
      </c>
      <c r="K27" s="230">
        <v>0</v>
      </c>
      <c r="L27" s="230">
        <v>0</v>
      </c>
      <c r="M27" s="230">
        <v>0</v>
      </c>
      <c r="N27" s="230">
        <v>0</v>
      </c>
      <c r="O27" s="230">
        <v>0</v>
      </c>
      <c r="P27" s="230">
        <v>168.15853658536585</v>
      </c>
      <c r="Q27" s="230">
        <v>0</v>
      </c>
      <c r="R27" s="230">
        <v>0</v>
      </c>
      <c r="S27" s="230">
        <v>0</v>
      </c>
      <c r="T27" s="230">
        <v>0</v>
      </c>
      <c r="U27" s="230">
        <v>0</v>
      </c>
      <c r="V27" s="230">
        <v>0</v>
      </c>
      <c r="W27" s="230">
        <v>0</v>
      </c>
      <c r="X27" s="230">
        <v>0</v>
      </c>
      <c r="Y27" s="230">
        <v>0</v>
      </c>
      <c r="Z27" s="230">
        <v>0</v>
      </c>
      <c r="AA27" s="230">
        <v>0</v>
      </c>
      <c r="AB27" s="230">
        <v>0</v>
      </c>
      <c r="AC27" s="230">
        <v>0</v>
      </c>
      <c r="AD27" s="230">
        <v>0</v>
      </c>
      <c r="AE27" s="230">
        <v>0</v>
      </c>
      <c r="AF27" s="230">
        <v>0</v>
      </c>
      <c r="AG27" s="230">
        <v>0</v>
      </c>
      <c r="AH27" s="230">
        <v>0</v>
      </c>
      <c r="AI27" s="230">
        <v>0</v>
      </c>
      <c r="AJ27" s="230">
        <v>0</v>
      </c>
      <c r="AK27" s="230">
        <v>0</v>
      </c>
      <c r="AL27" s="230">
        <v>0</v>
      </c>
      <c r="AM27" s="230">
        <v>0</v>
      </c>
      <c r="AN27" s="230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103">
        <f t="shared" si="3"/>
        <v>168.15853658536585</v>
      </c>
      <c r="AU27" s="16">
        <v>19</v>
      </c>
      <c r="AV27" s="16" t="str">
        <f t="shared" si="8"/>
        <v/>
      </c>
      <c r="AW27" s="16" t="str">
        <f t="shared" si="8"/>
        <v/>
      </c>
      <c r="AX27" s="16" t="str">
        <f t="shared" si="8"/>
        <v/>
      </c>
      <c r="AY27" s="16" t="str">
        <f t="shared" si="8"/>
        <v/>
      </c>
      <c r="AZ27" s="16" t="str">
        <f t="shared" si="8"/>
        <v/>
      </c>
      <c r="BA27" s="16" t="str">
        <f t="shared" si="8"/>
        <v/>
      </c>
      <c r="BB27" s="16" t="str">
        <f t="shared" si="8"/>
        <v/>
      </c>
      <c r="BC27" s="16" t="str">
        <f t="shared" si="8"/>
        <v/>
      </c>
      <c r="BD27" s="16" t="str">
        <f t="shared" si="8"/>
        <v/>
      </c>
      <c r="BE27" s="16" t="str">
        <f t="shared" si="8"/>
        <v/>
      </c>
      <c r="BF27" s="16" t="str">
        <f t="shared" si="8"/>
        <v/>
      </c>
      <c r="BG27" s="16" t="str">
        <f t="shared" si="8"/>
        <v>Havskrafta</v>
      </c>
      <c r="BH27" s="16" t="str">
        <f t="shared" si="8"/>
        <v/>
      </c>
      <c r="BI27" s="16" t="str">
        <f t="shared" si="8"/>
        <v/>
      </c>
      <c r="BJ27" s="16" t="str">
        <f t="shared" si="8"/>
        <v/>
      </c>
      <c r="BK27" s="16" t="str">
        <f t="shared" si="8"/>
        <v/>
      </c>
      <c r="BL27" s="16" t="str">
        <f t="shared" si="6"/>
        <v/>
      </c>
      <c r="BM27" s="16" t="str">
        <f t="shared" si="6"/>
        <v/>
      </c>
      <c r="BN27" s="16" t="str">
        <f t="shared" si="6"/>
        <v/>
      </c>
      <c r="BO27" s="16" t="str">
        <f t="shared" si="6"/>
        <v/>
      </c>
      <c r="BP27" s="16" t="str">
        <f t="shared" si="6"/>
        <v/>
      </c>
      <c r="BQ27" s="16" t="str">
        <f t="shared" si="6"/>
        <v/>
      </c>
      <c r="BR27" s="16" t="str">
        <f t="shared" si="6"/>
        <v/>
      </c>
      <c r="BS27" s="16" t="str">
        <f t="shared" si="6"/>
        <v/>
      </c>
      <c r="BT27" s="16" t="str">
        <f t="shared" si="6"/>
        <v/>
      </c>
      <c r="BU27" s="16" t="str">
        <f t="shared" si="6"/>
        <v/>
      </c>
      <c r="BV27" s="16" t="str">
        <f t="shared" si="6"/>
        <v/>
      </c>
      <c r="BW27" s="16" t="str">
        <f t="shared" si="6"/>
        <v/>
      </c>
      <c r="BX27" s="16" t="str">
        <f t="shared" si="6"/>
        <v/>
      </c>
      <c r="BY27" s="16" t="str">
        <f t="shared" si="7"/>
        <v/>
      </c>
      <c r="BZ27" s="16" t="str">
        <f t="shared" si="7"/>
        <v/>
      </c>
      <c r="CA27" s="16" t="str">
        <f t="shared" si="7"/>
        <v/>
      </c>
      <c r="CB27" s="16" t="str">
        <f t="shared" si="7"/>
        <v/>
      </c>
      <c r="CC27" s="16" t="str">
        <f t="shared" si="7"/>
        <v/>
      </c>
      <c r="CD27" s="16" t="str">
        <f t="shared" si="7"/>
        <v/>
      </c>
      <c r="CE27" s="16" t="str">
        <f t="shared" si="7"/>
        <v/>
      </c>
      <c r="CF27" s="16" t="str">
        <f t="shared" si="7"/>
        <v/>
      </c>
      <c r="CG27" s="16" t="str">
        <f t="shared" si="7"/>
        <v/>
      </c>
      <c r="CH27" s="16" t="str">
        <f t="shared" si="7"/>
        <v/>
      </c>
      <c r="CI27" s="16" t="str">
        <f t="shared" si="7"/>
        <v/>
      </c>
      <c r="CK27" s="115" t="str">
        <f t="shared" si="5"/>
        <v>Havskrafta</v>
      </c>
      <c r="CM27" s="88"/>
      <c r="CN27" s="115"/>
      <c r="CO27" s="88"/>
      <c r="CP27" s="116"/>
    </row>
    <row r="28" spans="1:94" x14ac:dyDescent="0.2">
      <c r="A28" t="s">
        <v>357</v>
      </c>
      <c r="B28" s="22">
        <v>4</v>
      </c>
      <c r="C28" s="14" t="s">
        <v>192</v>
      </c>
      <c r="D28" s="104">
        <v>20</v>
      </c>
      <c r="E28" s="230">
        <v>0</v>
      </c>
      <c r="F28" s="230">
        <v>0</v>
      </c>
      <c r="G28" s="230">
        <v>0</v>
      </c>
      <c r="H28" s="230">
        <v>0</v>
      </c>
      <c r="I28" s="230">
        <v>0</v>
      </c>
      <c r="J28" s="230">
        <v>0</v>
      </c>
      <c r="K28" s="230">
        <v>0</v>
      </c>
      <c r="L28" s="230">
        <v>0</v>
      </c>
      <c r="M28" s="230">
        <v>0</v>
      </c>
      <c r="N28" s="230">
        <v>0</v>
      </c>
      <c r="O28" s="230">
        <v>0</v>
      </c>
      <c r="P28" s="230">
        <v>196.03068592057761</v>
      </c>
      <c r="Q28" s="230">
        <v>0</v>
      </c>
      <c r="R28" s="230">
        <v>0</v>
      </c>
      <c r="S28" s="230">
        <v>0</v>
      </c>
      <c r="T28" s="230">
        <v>0</v>
      </c>
      <c r="U28" s="230">
        <v>0</v>
      </c>
      <c r="V28" s="230">
        <v>0</v>
      </c>
      <c r="W28" s="230">
        <v>0</v>
      </c>
      <c r="X28" s="230">
        <v>0</v>
      </c>
      <c r="Y28" s="230">
        <v>0</v>
      </c>
      <c r="Z28" s="230">
        <v>0</v>
      </c>
      <c r="AA28" s="230">
        <v>0</v>
      </c>
      <c r="AB28" s="230">
        <v>0</v>
      </c>
      <c r="AC28" s="230">
        <v>0</v>
      </c>
      <c r="AD28" s="230">
        <v>0</v>
      </c>
      <c r="AE28" s="230">
        <v>5.4440433212996391</v>
      </c>
      <c r="AF28" s="230">
        <v>0</v>
      </c>
      <c r="AG28" s="230">
        <v>0</v>
      </c>
      <c r="AH28" s="230">
        <v>0</v>
      </c>
      <c r="AI28" s="230">
        <v>0</v>
      </c>
      <c r="AJ28" s="230">
        <v>0</v>
      </c>
      <c r="AK28" s="230">
        <v>0</v>
      </c>
      <c r="AL28" s="230">
        <v>0</v>
      </c>
      <c r="AM28" s="230">
        <v>0</v>
      </c>
      <c r="AN28" s="230">
        <v>0</v>
      </c>
      <c r="AO28" s="230">
        <v>0</v>
      </c>
      <c r="AP28" s="230">
        <v>0</v>
      </c>
      <c r="AQ28" s="230">
        <v>0</v>
      </c>
      <c r="AR28" s="230">
        <v>0</v>
      </c>
      <c r="AS28" s="230">
        <v>0</v>
      </c>
      <c r="AT28" s="103">
        <f t="shared" si="3"/>
        <v>201.47472924187724</v>
      </c>
      <c r="AU28" s="16">
        <v>20</v>
      </c>
      <c r="AV28" s="16" t="str">
        <f t="shared" si="8"/>
        <v/>
      </c>
      <c r="AW28" s="16" t="str">
        <f t="shared" si="8"/>
        <v/>
      </c>
      <c r="AX28" s="16" t="str">
        <f t="shared" si="8"/>
        <v/>
      </c>
      <c r="AY28" s="16" t="str">
        <f t="shared" si="8"/>
        <v/>
      </c>
      <c r="AZ28" s="16" t="str">
        <f t="shared" si="8"/>
        <v/>
      </c>
      <c r="BA28" s="16" t="str">
        <f t="shared" si="8"/>
        <v/>
      </c>
      <c r="BB28" s="16" t="str">
        <f t="shared" si="8"/>
        <v/>
      </c>
      <c r="BC28" s="16" t="str">
        <f t="shared" si="8"/>
        <v/>
      </c>
      <c r="BD28" s="16" t="str">
        <f t="shared" si="8"/>
        <v/>
      </c>
      <c r="BE28" s="16" t="str">
        <f t="shared" si="8"/>
        <v/>
      </c>
      <c r="BF28" s="16" t="str">
        <f t="shared" si="8"/>
        <v/>
      </c>
      <c r="BG28" s="16" t="str">
        <f t="shared" si="8"/>
        <v>Havskrafta</v>
      </c>
      <c r="BH28" s="16" t="str">
        <f t="shared" si="8"/>
        <v/>
      </c>
      <c r="BI28" s="16" t="str">
        <f t="shared" si="8"/>
        <v/>
      </c>
      <c r="BJ28" s="16" t="str">
        <f t="shared" si="8"/>
        <v/>
      </c>
      <c r="BK28" s="16" t="str">
        <f t="shared" si="8"/>
        <v/>
      </c>
      <c r="BL28" s="16" t="str">
        <f t="shared" si="6"/>
        <v/>
      </c>
      <c r="BM28" s="16" t="str">
        <f t="shared" si="6"/>
        <v/>
      </c>
      <c r="BN28" s="16" t="str">
        <f t="shared" si="6"/>
        <v/>
      </c>
      <c r="BO28" s="16" t="str">
        <f t="shared" si="6"/>
        <v/>
      </c>
      <c r="BP28" s="16" t="str">
        <f t="shared" si="6"/>
        <v/>
      </c>
      <c r="BQ28" s="16" t="str">
        <f t="shared" si="6"/>
        <v/>
      </c>
      <c r="BR28" s="16" t="str">
        <f t="shared" si="6"/>
        <v/>
      </c>
      <c r="BS28" s="16" t="str">
        <f t="shared" si="6"/>
        <v/>
      </c>
      <c r="BT28" s="16" t="str">
        <f t="shared" si="6"/>
        <v/>
      </c>
      <c r="BU28" s="16" t="str">
        <f t="shared" si="6"/>
        <v/>
      </c>
      <c r="BV28" s="16" t="str">
        <f t="shared" si="6"/>
        <v>Rodspotta</v>
      </c>
      <c r="BW28" s="16" t="str">
        <f t="shared" si="6"/>
        <v/>
      </c>
      <c r="BX28" s="16" t="str">
        <f t="shared" si="6"/>
        <v/>
      </c>
      <c r="BY28" s="16" t="str">
        <f t="shared" si="7"/>
        <v/>
      </c>
      <c r="BZ28" s="16" t="str">
        <f t="shared" si="7"/>
        <v/>
      </c>
      <c r="CA28" s="16" t="str">
        <f t="shared" si="7"/>
        <v/>
      </c>
      <c r="CB28" s="16" t="str">
        <f t="shared" si="7"/>
        <v/>
      </c>
      <c r="CC28" s="16" t="str">
        <f t="shared" si="7"/>
        <v/>
      </c>
      <c r="CD28" s="16" t="str">
        <f t="shared" si="7"/>
        <v/>
      </c>
      <c r="CE28" s="16" t="str">
        <f t="shared" si="7"/>
        <v/>
      </c>
      <c r="CF28" s="16" t="str">
        <f t="shared" si="7"/>
        <v/>
      </c>
      <c r="CG28" s="16" t="str">
        <f t="shared" si="7"/>
        <v/>
      </c>
      <c r="CH28" s="16" t="str">
        <f t="shared" si="7"/>
        <v/>
      </c>
      <c r="CI28" s="16" t="str">
        <f t="shared" si="7"/>
        <v/>
      </c>
      <c r="CK28" s="115" t="str">
        <f t="shared" si="5"/>
        <v>HavskraftaRodspotta</v>
      </c>
      <c r="CM28" s="88"/>
      <c r="CN28" s="115"/>
      <c r="CO28" s="88"/>
      <c r="CP28" s="116"/>
    </row>
    <row r="29" spans="1:94" x14ac:dyDescent="0.2">
      <c r="A29" t="s">
        <v>360</v>
      </c>
      <c r="B29" s="22">
        <v>4</v>
      </c>
      <c r="C29" s="14" t="s">
        <v>192</v>
      </c>
      <c r="D29" s="104">
        <v>21</v>
      </c>
      <c r="E29" s="230">
        <v>0</v>
      </c>
      <c r="F29" s="230">
        <v>0</v>
      </c>
      <c r="G29" s="230">
        <v>0</v>
      </c>
      <c r="H29" s="230">
        <v>0</v>
      </c>
      <c r="I29" s="230">
        <v>13.972602739726028</v>
      </c>
      <c r="J29" s="230">
        <v>0</v>
      </c>
      <c r="K29" s="230">
        <v>5.3013698630136989</v>
      </c>
      <c r="L29" s="230">
        <v>0</v>
      </c>
      <c r="M29" s="230">
        <v>0</v>
      </c>
      <c r="N29" s="230">
        <v>0</v>
      </c>
      <c r="O29" s="230">
        <v>3.7534246575342465</v>
      </c>
      <c r="P29" s="230">
        <v>9.7808219178082183</v>
      </c>
      <c r="Q29" s="230">
        <v>0</v>
      </c>
      <c r="R29" s="230">
        <v>0</v>
      </c>
      <c r="S29" s="230">
        <v>0</v>
      </c>
      <c r="T29" s="230">
        <v>45.520547945205479</v>
      </c>
      <c r="U29" s="230">
        <v>0</v>
      </c>
      <c r="V29" s="230">
        <v>0</v>
      </c>
      <c r="W29" s="230">
        <v>0</v>
      </c>
      <c r="X29" s="230">
        <v>0</v>
      </c>
      <c r="Y29" s="230">
        <v>0</v>
      </c>
      <c r="Z29" s="230">
        <v>0</v>
      </c>
      <c r="AA29" s="230">
        <v>0</v>
      </c>
      <c r="AB29" s="230">
        <v>68.493150684931507</v>
      </c>
      <c r="AC29" s="230">
        <v>0</v>
      </c>
      <c r="AD29" s="230">
        <v>0</v>
      </c>
      <c r="AE29" s="230">
        <v>68.438356164383563</v>
      </c>
      <c r="AF29" s="230">
        <v>0</v>
      </c>
      <c r="AG29" s="230">
        <v>0</v>
      </c>
      <c r="AH29" s="230">
        <v>0</v>
      </c>
      <c r="AI29" s="230">
        <v>0</v>
      </c>
      <c r="AJ29" s="230">
        <v>0</v>
      </c>
      <c r="AK29" s="230">
        <v>40.013698630136986</v>
      </c>
      <c r="AL29" s="230">
        <v>9.6027397260273979</v>
      </c>
      <c r="AM29" s="230">
        <v>0</v>
      </c>
      <c r="AN29" s="230">
        <v>0</v>
      </c>
      <c r="AO29" s="230">
        <v>0</v>
      </c>
      <c r="AP29" s="230">
        <v>0</v>
      </c>
      <c r="AQ29" s="230">
        <v>39.328767123287669</v>
      </c>
      <c r="AR29" s="230">
        <v>0</v>
      </c>
      <c r="AS29" s="230">
        <v>12.164383561643836</v>
      </c>
      <c r="AT29" s="103">
        <f t="shared" si="3"/>
        <v>316.36986301369859</v>
      </c>
      <c r="AU29" s="16">
        <v>21</v>
      </c>
      <c r="AV29" s="16" t="str">
        <f t="shared" si="8"/>
        <v/>
      </c>
      <c r="AW29" s="16" t="str">
        <f t="shared" si="8"/>
        <v/>
      </c>
      <c r="AX29" s="16" t="str">
        <f t="shared" si="8"/>
        <v/>
      </c>
      <c r="AY29" s="16" t="str">
        <f t="shared" si="8"/>
        <v/>
      </c>
      <c r="AZ29" s="16" t="str">
        <f t="shared" si="8"/>
        <v>Bleka</v>
      </c>
      <c r="BA29" s="16" t="str">
        <f t="shared" si="8"/>
        <v/>
      </c>
      <c r="BB29" s="16" t="str">
        <f t="shared" si="8"/>
        <v>Fjarsing</v>
      </c>
      <c r="BC29" s="16" t="str">
        <f t="shared" si="8"/>
        <v/>
      </c>
      <c r="BD29" s="16" t="str">
        <f t="shared" si="8"/>
        <v/>
      </c>
      <c r="BE29" s="16" t="str">
        <f t="shared" si="8"/>
        <v/>
      </c>
      <c r="BF29" s="16" t="str">
        <f t="shared" si="8"/>
        <v>Havskatt</v>
      </c>
      <c r="BG29" s="16" t="str">
        <f t="shared" si="8"/>
        <v>Havskrafta</v>
      </c>
      <c r="BH29" s="16" t="str">
        <f t="shared" si="8"/>
        <v/>
      </c>
      <c r="BI29" s="16" t="str">
        <f t="shared" si="8"/>
        <v/>
      </c>
      <c r="BJ29" s="16" t="str">
        <f t="shared" si="8"/>
        <v/>
      </c>
      <c r="BK29" s="16" t="str">
        <f t="shared" si="8"/>
        <v>Kolja</v>
      </c>
      <c r="BL29" s="16" t="str">
        <f t="shared" si="6"/>
        <v/>
      </c>
      <c r="BM29" s="16" t="str">
        <f t="shared" si="6"/>
        <v/>
      </c>
      <c r="BN29" s="16" t="str">
        <f t="shared" si="6"/>
        <v/>
      </c>
      <c r="BO29" s="16" t="str">
        <f t="shared" si="6"/>
        <v/>
      </c>
      <c r="BP29" s="16" t="str">
        <f t="shared" si="6"/>
        <v/>
      </c>
      <c r="BQ29" s="16" t="str">
        <f t="shared" si="6"/>
        <v/>
      </c>
      <c r="BR29" s="16" t="str">
        <f t="shared" si="6"/>
        <v/>
      </c>
      <c r="BS29" s="16" t="str">
        <f t="shared" si="6"/>
        <v>Pigghaj</v>
      </c>
      <c r="BT29" s="16" t="str">
        <f t="shared" si="6"/>
        <v/>
      </c>
      <c r="BU29" s="16" t="str">
        <f t="shared" si="6"/>
        <v/>
      </c>
      <c r="BV29" s="16" t="str">
        <f t="shared" si="6"/>
        <v>Rodspotta</v>
      </c>
      <c r="BW29" s="16" t="str">
        <f t="shared" si="6"/>
        <v/>
      </c>
      <c r="BX29" s="16" t="str">
        <f t="shared" si="6"/>
        <v/>
      </c>
      <c r="BY29" s="16" t="str">
        <f t="shared" si="7"/>
        <v/>
      </c>
      <c r="BZ29" s="16" t="str">
        <f t="shared" si="7"/>
        <v/>
      </c>
      <c r="CA29" s="16" t="str">
        <f t="shared" si="7"/>
        <v/>
      </c>
      <c r="CB29" s="16" t="str">
        <f t="shared" si="7"/>
        <v>Skrubbskadda</v>
      </c>
      <c r="CC29" s="16" t="str">
        <f t="shared" si="7"/>
        <v>Slatvar</v>
      </c>
      <c r="CD29" s="16" t="str">
        <f t="shared" si="7"/>
        <v/>
      </c>
      <c r="CE29" s="16" t="str">
        <f t="shared" si="7"/>
        <v/>
      </c>
      <c r="CF29" s="16" t="str">
        <f t="shared" si="7"/>
        <v/>
      </c>
      <c r="CG29" s="16" t="str">
        <f t="shared" si="7"/>
        <v/>
      </c>
      <c r="CH29" s="16" t="str">
        <f t="shared" si="7"/>
        <v>Torsk</v>
      </c>
      <c r="CI29" s="16" t="str">
        <f t="shared" si="7"/>
        <v/>
      </c>
      <c r="CK29" s="115" t="str">
        <f t="shared" si="5"/>
        <v>BlekaFjarsingHavskattHavskraftaKoljaPigghajRodspottaSkrubbskaddaSlatvarTorsk</v>
      </c>
      <c r="CM29" s="88"/>
      <c r="CN29" s="115"/>
      <c r="CO29" s="88"/>
      <c r="CP29" s="116"/>
    </row>
    <row r="30" spans="1:94" x14ac:dyDescent="0.2">
      <c r="A30" t="s">
        <v>359</v>
      </c>
      <c r="B30" s="22">
        <v>4</v>
      </c>
      <c r="C30" s="14" t="s">
        <v>192</v>
      </c>
      <c r="D30" s="104">
        <v>22</v>
      </c>
      <c r="E30" s="230">
        <v>0</v>
      </c>
      <c r="F30" s="230">
        <v>0</v>
      </c>
      <c r="G30" s="230">
        <v>0</v>
      </c>
      <c r="H30" s="230">
        <v>0</v>
      </c>
      <c r="I30" s="230">
        <v>0</v>
      </c>
      <c r="J30" s="230">
        <v>0</v>
      </c>
      <c r="K30" s="230">
        <v>3.4804964539007091</v>
      </c>
      <c r="L30" s="230">
        <v>0</v>
      </c>
      <c r="M30" s="230">
        <v>0</v>
      </c>
      <c r="N30" s="230">
        <v>0</v>
      </c>
      <c r="O30" s="230">
        <v>0</v>
      </c>
      <c r="P30" s="230">
        <v>136.08510638297872</v>
      </c>
      <c r="Q30" s="230">
        <v>0</v>
      </c>
      <c r="R30" s="230">
        <v>0</v>
      </c>
      <c r="S30" s="230">
        <v>0</v>
      </c>
      <c r="T30" s="230">
        <v>8.4680851063829792</v>
      </c>
      <c r="U30" s="230">
        <v>0</v>
      </c>
      <c r="V30" s="230">
        <v>0</v>
      </c>
      <c r="W30" s="230">
        <v>0</v>
      </c>
      <c r="X30" s="230">
        <v>0</v>
      </c>
      <c r="Y30" s="230">
        <v>0</v>
      </c>
      <c r="Z30" s="230">
        <v>0</v>
      </c>
      <c r="AA30" s="230">
        <v>0</v>
      </c>
      <c r="AB30" s="230">
        <v>13.4822695035461</v>
      </c>
      <c r="AC30" s="230">
        <v>0</v>
      </c>
      <c r="AD30" s="230">
        <v>0</v>
      </c>
      <c r="AE30" s="230">
        <v>32.888297872340424</v>
      </c>
      <c r="AF30" s="230">
        <v>0</v>
      </c>
      <c r="AG30" s="230">
        <v>0</v>
      </c>
      <c r="AH30" s="230">
        <v>0</v>
      </c>
      <c r="AI30" s="230">
        <v>0</v>
      </c>
      <c r="AJ30" s="230">
        <v>0</v>
      </c>
      <c r="AK30" s="230">
        <v>13.226950354609929</v>
      </c>
      <c r="AL30" s="230">
        <v>7.3138297872340425</v>
      </c>
      <c r="AM30" s="230">
        <v>0</v>
      </c>
      <c r="AN30" s="230">
        <v>0</v>
      </c>
      <c r="AO30" s="230">
        <v>0</v>
      </c>
      <c r="AP30" s="230">
        <v>0</v>
      </c>
      <c r="AQ30" s="230">
        <v>22.632978723404257</v>
      </c>
      <c r="AR30" s="230">
        <v>3.4734042553191489</v>
      </c>
      <c r="AS30" s="230">
        <v>10.308510638297872</v>
      </c>
      <c r="AT30" s="103">
        <f t="shared" si="3"/>
        <v>251.35992907801415</v>
      </c>
      <c r="AU30" s="16">
        <v>22</v>
      </c>
      <c r="AV30" s="16" t="str">
        <f t="shared" si="8"/>
        <v/>
      </c>
      <c r="AW30" s="16" t="str">
        <f t="shared" si="8"/>
        <v/>
      </c>
      <c r="AX30" s="16" t="str">
        <f t="shared" si="8"/>
        <v/>
      </c>
      <c r="AY30" s="16" t="str">
        <f t="shared" si="8"/>
        <v/>
      </c>
      <c r="AZ30" s="16" t="str">
        <f t="shared" si="8"/>
        <v/>
      </c>
      <c r="BA30" s="16" t="str">
        <f t="shared" si="8"/>
        <v/>
      </c>
      <c r="BB30" s="16" t="str">
        <f t="shared" si="8"/>
        <v>Fjarsing</v>
      </c>
      <c r="BC30" s="16" t="str">
        <f t="shared" si="8"/>
        <v/>
      </c>
      <c r="BD30" s="16" t="str">
        <f t="shared" si="8"/>
        <v/>
      </c>
      <c r="BE30" s="16" t="str">
        <f t="shared" si="8"/>
        <v/>
      </c>
      <c r="BF30" s="16" t="str">
        <f t="shared" si="8"/>
        <v/>
      </c>
      <c r="BG30" s="16" t="str">
        <f t="shared" si="8"/>
        <v>Havskrafta</v>
      </c>
      <c r="BH30" s="16" t="str">
        <f t="shared" si="8"/>
        <v/>
      </c>
      <c r="BI30" s="16" t="str">
        <f t="shared" si="8"/>
        <v/>
      </c>
      <c r="BJ30" s="16" t="str">
        <f t="shared" si="8"/>
        <v/>
      </c>
      <c r="BK30" s="16" t="str">
        <f t="shared" si="8"/>
        <v>Kolja</v>
      </c>
      <c r="BL30" s="16" t="str">
        <f t="shared" si="6"/>
        <v/>
      </c>
      <c r="BM30" s="16" t="str">
        <f t="shared" si="6"/>
        <v/>
      </c>
      <c r="BN30" s="16" t="str">
        <f t="shared" si="6"/>
        <v/>
      </c>
      <c r="BO30" s="16" t="str">
        <f t="shared" si="6"/>
        <v/>
      </c>
      <c r="BP30" s="16" t="str">
        <f t="shared" si="6"/>
        <v/>
      </c>
      <c r="BQ30" s="16" t="str">
        <f t="shared" si="6"/>
        <v/>
      </c>
      <c r="BR30" s="16" t="str">
        <f t="shared" si="6"/>
        <v/>
      </c>
      <c r="BS30" s="16" t="str">
        <f t="shared" si="6"/>
        <v>Pigghaj</v>
      </c>
      <c r="BT30" s="16" t="str">
        <f t="shared" si="6"/>
        <v/>
      </c>
      <c r="BU30" s="16" t="str">
        <f t="shared" si="6"/>
        <v/>
      </c>
      <c r="BV30" s="16" t="str">
        <f t="shared" si="6"/>
        <v>Rodspotta</v>
      </c>
      <c r="BW30" s="16" t="str">
        <f t="shared" si="6"/>
        <v/>
      </c>
      <c r="BX30" s="16" t="str">
        <f t="shared" si="6"/>
        <v/>
      </c>
      <c r="BY30" s="16" t="str">
        <f t="shared" si="7"/>
        <v/>
      </c>
      <c r="BZ30" s="16" t="str">
        <f t="shared" si="7"/>
        <v/>
      </c>
      <c r="CA30" s="16" t="str">
        <f t="shared" si="7"/>
        <v/>
      </c>
      <c r="CB30" s="16" t="str">
        <f t="shared" si="7"/>
        <v>Skrubbskadda</v>
      </c>
      <c r="CC30" s="16" t="str">
        <f t="shared" si="7"/>
        <v>Slatvar</v>
      </c>
      <c r="CD30" s="16" t="str">
        <f t="shared" si="7"/>
        <v/>
      </c>
      <c r="CE30" s="16" t="str">
        <f t="shared" si="7"/>
        <v/>
      </c>
      <c r="CF30" s="16" t="str">
        <f t="shared" si="7"/>
        <v/>
      </c>
      <c r="CG30" s="16" t="str">
        <f t="shared" si="7"/>
        <v/>
      </c>
      <c r="CH30" s="16" t="str">
        <f t="shared" si="7"/>
        <v>Torsk</v>
      </c>
      <c r="CI30" s="16" t="str">
        <f t="shared" si="7"/>
        <v>Tunga</v>
      </c>
      <c r="CK30" s="115" t="str">
        <f t="shared" si="5"/>
        <v>FjarsingHavskraftaKoljaPigghajRodspottaSkrubbskaddaSlatvarTorskTunga</v>
      </c>
      <c r="CM30" s="88"/>
      <c r="CN30" s="115"/>
      <c r="CO30" s="88"/>
      <c r="CP30" s="116"/>
    </row>
    <row r="31" spans="1:94" x14ac:dyDescent="0.2">
      <c r="A31" t="s">
        <v>358</v>
      </c>
      <c r="B31" s="22">
        <v>4</v>
      </c>
      <c r="C31" s="14" t="s">
        <v>188</v>
      </c>
      <c r="D31" s="104">
        <v>23</v>
      </c>
      <c r="E31" s="230">
        <v>0</v>
      </c>
      <c r="F31" s="230">
        <v>0</v>
      </c>
      <c r="G31" s="230">
        <v>0</v>
      </c>
      <c r="H31" s="230">
        <v>0</v>
      </c>
      <c r="I31" s="230">
        <v>0</v>
      </c>
      <c r="J31" s="230">
        <v>0</v>
      </c>
      <c r="K31" s="230">
        <v>0</v>
      </c>
      <c r="L31" s="230">
        <v>0</v>
      </c>
      <c r="M31" s="230">
        <v>0</v>
      </c>
      <c r="N31" s="230">
        <v>0</v>
      </c>
      <c r="O31" s="230">
        <v>0</v>
      </c>
      <c r="P31" s="230">
        <v>121.19565217391305</v>
      </c>
      <c r="Q31" s="230">
        <v>0</v>
      </c>
      <c r="R31" s="230">
        <v>0</v>
      </c>
      <c r="S31" s="230">
        <v>0</v>
      </c>
      <c r="T31" s="230">
        <v>0</v>
      </c>
      <c r="U31" s="230">
        <v>0</v>
      </c>
      <c r="V31" s="230">
        <v>0</v>
      </c>
      <c r="W31" s="230">
        <v>0</v>
      </c>
      <c r="X31" s="230">
        <v>0</v>
      </c>
      <c r="Y31" s="230">
        <v>0</v>
      </c>
      <c r="Z31" s="230">
        <v>0</v>
      </c>
      <c r="AA31" s="230">
        <v>0</v>
      </c>
      <c r="AB31" s="230">
        <v>0</v>
      </c>
      <c r="AC31" s="230">
        <v>0</v>
      </c>
      <c r="AD31" s="230">
        <v>0</v>
      </c>
      <c r="AE31" s="230">
        <v>0</v>
      </c>
      <c r="AF31" s="230">
        <v>0</v>
      </c>
      <c r="AG31" s="230">
        <v>0</v>
      </c>
      <c r="AH31" s="230">
        <v>0</v>
      </c>
      <c r="AI31" s="230">
        <v>0</v>
      </c>
      <c r="AJ31" s="230">
        <v>0</v>
      </c>
      <c r="AK31" s="230">
        <v>0</v>
      </c>
      <c r="AL31" s="230">
        <v>0</v>
      </c>
      <c r="AM31" s="230">
        <v>0</v>
      </c>
      <c r="AN31" s="230">
        <v>0</v>
      </c>
      <c r="AO31" s="230">
        <v>0</v>
      </c>
      <c r="AP31" s="230">
        <v>0</v>
      </c>
      <c r="AQ31" s="230">
        <v>1.7391304347826086</v>
      </c>
      <c r="AR31" s="230">
        <v>0</v>
      </c>
      <c r="AS31" s="230">
        <v>0</v>
      </c>
      <c r="AT31" s="103">
        <f t="shared" si="3"/>
        <v>122.93478260869566</v>
      </c>
      <c r="AU31" s="16">
        <v>23</v>
      </c>
      <c r="AV31" s="16" t="str">
        <f t="shared" si="8"/>
        <v/>
      </c>
      <c r="AW31" s="16" t="str">
        <f t="shared" si="8"/>
        <v/>
      </c>
      <c r="AX31" s="16" t="str">
        <f t="shared" si="8"/>
        <v/>
      </c>
      <c r="AY31" s="16" t="str">
        <f t="shared" si="8"/>
        <v/>
      </c>
      <c r="AZ31" s="16" t="str">
        <f t="shared" si="8"/>
        <v/>
      </c>
      <c r="BA31" s="16" t="str">
        <f t="shared" si="8"/>
        <v/>
      </c>
      <c r="BB31" s="16" t="str">
        <f t="shared" si="8"/>
        <v/>
      </c>
      <c r="BC31" s="16" t="str">
        <f t="shared" si="8"/>
        <v/>
      </c>
      <c r="BD31" s="16" t="str">
        <f t="shared" si="8"/>
        <v/>
      </c>
      <c r="BE31" s="16" t="str">
        <f t="shared" si="8"/>
        <v/>
      </c>
      <c r="BF31" s="16" t="str">
        <f t="shared" si="8"/>
        <v/>
      </c>
      <c r="BG31" s="16" t="str">
        <f t="shared" si="8"/>
        <v>Havskrafta</v>
      </c>
      <c r="BH31" s="16" t="str">
        <f t="shared" si="8"/>
        <v/>
      </c>
      <c r="BI31" s="16" t="str">
        <f t="shared" si="8"/>
        <v/>
      </c>
      <c r="BJ31" s="16" t="str">
        <f t="shared" si="8"/>
        <v/>
      </c>
      <c r="BK31" s="16" t="str">
        <f t="shared" si="8"/>
        <v/>
      </c>
      <c r="BL31" s="16" t="str">
        <f t="shared" si="6"/>
        <v/>
      </c>
      <c r="BM31" s="16" t="str">
        <f t="shared" si="6"/>
        <v/>
      </c>
      <c r="BN31" s="16" t="str">
        <f t="shared" si="6"/>
        <v/>
      </c>
      <c r="BO31" s="16" t="str">
        <f t="shared" si="6"/>
        <v/>
      </c>
      <c r="BP31" s="16" t="str">
        <f t="shared" si="6"/>
        <v/>
      </c>
      <c r="BQ31" s="16" t="str">
        <f t="shared" si="6"/>
        <v/>
      </c>
      <c r="BR31" s="16" t="str">
        <f t="shared" si="6"/>
        <v/>
      </c>
      <c r="BS31" s="16" t="str">
        <f t="shared" si="6"/>
        <v/>
      </c>
      <c r="BT31" s="16" t="str">
        <f t="shared" si="6"/>
        <v/>
      </c>
      <c r="BU31" s="16" t="str">
        <f t="shared" si="6"/>
        <v/>
      </c>
      <c r="BV31" s="16" t="str">
        <f t="shared" si="6"/>
        <v/>
      </c>
      <c r="BW31" s="16" t="str">
        <f t="shared" si="6"/>
        <v/>
      </c>
      <c r="BX31" s="16" t="str">
        <f t="shared" si="6"/>
        <v/>
      </c>
      <c r="BY31" s="16" t="str">
        <f t="shared" si="7"/>
        <v/>
      </c>
      <c r="BZ31" s="16" t="str">
        <f t="shared" si="7"/>
        <v/>
      </c>
      <c r="CA31" s="16" t="str">
        <f t="shared" si="7"/>
        <v/>
      </c>
      <c r="CB31" s="16" t="str">
        <f t="shared" si="7"/>
        <v/>
      </c>
      <c r="CC31" s="16" t="str">
        <f t="shared" si="7"/>
        <v/>
      </c>
      <c r="CD31" s="16" t="str">
        <f t="shared" si="7"/>
        <v/>
      </c>
      <c r="CE31" s="16" t="str">
        <f t="shared" si="7"/>
        <v/>
      </c>
      <c r="CF31" s="16" t="str">
        <f t="shared" si="7"/>
        <v/>
      </c>
      <c r="CG31" s="16" t="str">
        <f t="shared" si="7"/>
        <v/>
      </c>
      <c r="CH31" s="16" t="str">
        <f t="shared" si="7"/>
        <v>Torsk</v>
      </c>
      <c r="CI31" s="16" t="str">
        <f t="shared" si="7"/>
        <v/>
      </c>
      <c r="CK31" s="115" t="str">
        <f t="shared" si="5"/>
        <v>HavskraftaTorsk</v>
      </c>
      <c r="CM31" s="88"/>
      <c r="CN31" s="115"/>
      <c r="CO31" s="88"/>
      <c r="CP31" s="116"/>
    </row>
    <row r="32" spans="1:94" x14ac:dyDescent="0.2">
      <c r="A32" t="s">
        <v>363</v>
      </c>
      <c r="B32" s="22">
        <v>4</v>
      </c>
      <c r="C32" s="14" t="s">
        <v>188</v>
      </c>
      <c r="D32" s="104">
        <v>24</v>
      </c>
      <c r="E32" s="230">
        <v>0</v>
      </c>
      <c r="F32" s="230">
        <v>0</v>
      </c>
      <c r="G32" s="230">
        <v>0</v>
      </c>
      <c r="H32" s="230">
        <v>0</v>
      </c>
      <c r="I32" s="230">
        <v>0</v>
      </c>
      <c r="J32" s="230">
        <v>0</v>
      </c>
      <c r="K32" s="230">
        <v>0</v>
      </c>
      <c r="L32" s="230">
        <v>0</v>
      </c>
      <c r="M32" s="230">
        <v>0</v>
      </c>
      <c r="N32" s="230">
        <v>3.9696969696969697</v>
      </c>
      <c r="O32" s="230">
        <v>0</v>
      </c>
      <c r="P32" s="230">
        <v>4.4848484848484844</v>
      </c>
      <c r="Q32" s="230">
        <v>0</v>
      </c>
      <c r="R32" s="230">
        <v>0</v>
      </c>
      <c r="S32" s="230">
        <v>0</v>
      </c>
      <c r="T32" s="230">
        <v>12.363636363636363</v>
      </c>
      <c r="U32" s="230">
        <v>0</v>
      </c>
      <c r="V32" s="230">
        <v>0</v>
      </c>
      <c r="W32" s="230">
        <v>0</v>
      </c>
      <c r="X32" s="230">
        <v>0</v>
      </c>
      <c r="Y32" s="230">
        <v>0</v>
      </c>
      <c r="Z32" s="230">
        <v>0</v>
      </c>
      <c r="AA32" s="230">
        <v>0</v>
      </c>
      <c r="AB32" s="230">
        <v>0</v>
      </c>
      <c r="AC32" s="230">
        <v>0</v>
      </c>
      <c r="AD32" s="230">
        <v>255.90909090909091</v>
      </c>
      <c r="AE32" s="230">
        <v>3.5454545454545454</v>
      </c>
      <c r="AF32" s="230">
        <v>0</v>
      </c>
      <c r="AG32" s="230">
        <v>0</v>
      </c>
      <c r="AH32" s="230">
        <v>0</v>
      </c>
      <c r="AI32" s="230">
        <v>0</v>
      </c>
      <c r="AJ32" s="230">
        <v>0</v>
      </c>
      <c r="AK32" s="230">
        <v>0</v>
      </c>
      <c r="AL32" s="230">
        <v>0</v>
      </c>
      <c r="AM32" s="230">
        <v>0</v>
      </c>
      <c r="AN32" s="230">
        <v>0</v>
      </c>
      <c r="AO32" s="230">
        <v>0</v>
      </c>
      <c r="AP32" s="230">
        <v>0</v>
      </c>
      <c r="AQ32" s="230">
        <v>52.545454545454547</v>
      </c>
      <c r="AR32" s="230">
        <v>0</v>
      </c>
      <c r="AS32" s="230">
        <v>0</v>
      </c>
      <c r="AT32" s="103">
        <f t="shared" si="3"/>
        <v>332.81818181818187</v>
      </c>
      <c r="AU32" s="16">
        <v>24</v>
      </c>
      <c r="AV32" s="16" t="str">
        <f t="shared" si="8"/>
        <v/>
      </c>
      <c r="AW32" s="16" t="str">
        <f t="shared" si="8"/>
        <v/>
      </c>
      <c r="AX32" s="16" t="str">
        <f t="shared" si="8"/>
        <v/>
      </c>
      <c r="AY32" s="16" t="str">
        <f t="shared" si="8"/>
        <v/>
      </c>
      <c r="AZ32" s="16" t="str">
        <f t="shared" si="8"/>
        <v/>
      </c>
      <c r="BA32" s="16" t="str">
        <f t="shared" si="8"/>
        <v/>
      </c>
      <c r="BB32" s="16" t="str">
        <f t="shared" si="8"/>
        <v/>
      </c>
      <c r="BC32" s="16" t="str">
        <f t="shared" si="8"/>
        <v/>
      </c>
      <c r="BD32" s="16" t="str">
        <f t="shared" si="8"/>
        <v/>
      </c>
      <c r="BE32" s="16" t="str">
        <f t="shared" si="8"/>
        <v>Grasej</v>
      </c>
      <c r="BF32" s="16" t="str">
        <f t="shared" si="8"/>
        <v/>
      </c>
      <c r="BG32" s="16" t="str">
        <f t="shared" si="8"/>
        <v>Havskrafta</v>
      </c>
      <c r="BH32" s="16" t="str">
        <f t="shared" si="8"/>
        <v/>
      </c>
      <c r="BI32" s="16" t="str">
        <f t="shared" si="8"/>
        <v/>
      </c>
      <c r="BJ32" s="16" t="str">
        <f t="shared" si="8"/>
        <v/>
      </c>
      <c r="BK32" s="16" t="str">
        <f t="shared" si="8"/>
        <v>Kolja</v>
      </c>
      <c r="BL32" s="16" t="str">
        <f t="shared" si="6"/>
        <v/>
      </c>
      <c r="BM32" s="16" t="str">
        <f t="shared" si="6"/>
        <v/>
      </c>
      <c r="BN32" s="16" t="str">
        <f t="shared" si="6"/>
        <v/>
      </c>
      <c r="BO32" s="16" t="str">
        <f t="shared" si="6"/>
        <v/>
      </c>
      <c r="BP32" s="16" t="str">
        <f t="shared" si="6"/>
        <v/>
      </c>
      <c r="BQ32" s="16" t="str">
        <f t="shared" si="6"/>
        <v/>
      </c>
      <c r="BR32" s="16" t="str">
        <f t="shared" si="6"/>
        <v/>
      </c>
      <c r="BS32" s="16" t="str">
        <f t="shared" si="6"/>
        <v/>
      </c>
      <c r="BT32" s="16" t="str">
        <f t="shared" si="6"/>
        <v/>
      </c>
      <c r="BU32" s="16" t="str">
        <f t="shared" si="6"/>
        <v>Raka</v>
      </c>
      <c r="BV32" s="16" t="str">
        <f t="shared" si="6"/>
        <v>Rodspotta</v>
      </c>
      <c r="BW32" s="16" t="str">
        <f t="shared" si="6"/>
        <v/>
      </c>
      <c r="BX32" s="16" t="str">
        <f t="shared" si="6"/>
        <v/>
      </c>
      <c r="BY32" s="16" t="str">
        <f t="shared" si="7"/>
        <v/>
      </c>
      <c r="BZ32" s="16" t="str">
        <f t="shared" si="7"/>
        <v/>
      </c>
      <c r="CA32" s="16" t="str">
        <f t="shared" si="7"/>
        <v/>
      </c>
      <c r="CB32" s="16" t="str">
        <f t="shared" si="7"/>
        <v/>
      </c>
      <c r="CC32" s="16" t="str">
        <f t="shared" si="7"/>
        <v/>
      </c>
      <c r="CD32" s="16" t="str">
        <f t="shared" si="7"/>
        <v/>
      </c>
      <c r="CE32" s="16" t="str">
        <f t="shared" si="7"/>
        <v/>
      </c>
      <c r="CF32" s="16" t="str">
        <f t="shared" si="7"/>
        <v/>
      </c>
      <c r="CG32" s="16" t="str">
        <f t="shared" si="7"/>
        <v/>
      </c>
      <c r="CH32" s="16" t="str">
        <f t="shared" si="7"/>
        <v>Torsk</v>
      </c>
      <c r="CI32" s="16" t="str">
        <f t="shared" si="7"/>
        <v/>
      </c>
      <c r="CK32" s="115" t="str">
        <f t="shared" si="5"/>
        <v>GrasejHavskraftaKoljaRakaRodspottaTorsk</v>
      </c>
      <c r="CM32" s="88"/>
      <c r="CN32" s="115"/>
      <c r="CO32" s="88"/>
      <c r="CP32" s="116"/>
    </row>
    <row r="33" spans="1:96" x14ac:dyDescent="0.2">
      <c r="A33" t="s">
        <v>357</v>
      </c>
      <c r="B33" s="22">
        <v>4</v>
      </c>
      <c r="C33" s="14" t="s">
        <v>188</v>
      </c>
      <c r="D33" s="104">
        <v>25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  <c r="J33" s="230">
        <v>0</v>
      </c>
      <c r="K33" s="230">
        <v>0</v>
      </c>
      <c r="L33" s="230">
        <v>0</v>
      </c>
      <c r="M33" s="230">
        <v>0</v>
      </c>
      <c r="N33" s="230">
        <v>0</v>
      </c>
      <c r="O33" s="230">
        <v>0</v>
      </c>
      <c r="P33" s="230">
        <v>150.70100502512562</v>
      </c>
      <c r="Q33" s="230">
        <v>0</v>
      </c>
      <c r="R33" s="230">
        <v>0</v>
      </c>
      <c r="S33" s="230">
        <v>0</v>
      </c>
      <c r="T33" s="230">
        <v>0</v>
      </c>
      <c r="U33" s="230">
        <v>0</v>
      </c>
      <c r="V33" s="230">
        <v>0</v>
      </c>
      <c r="W33" s="230">
        <v>0</v>
      </c>
      <c r="X33" s="230">
        <v>0</v>
      </c>
      <c r="Y33" s="230">
        <v>0</v>
      </c>
      <c r="Z33" s="230">
        <v>0</v>
      </c>
      <c r="AA33" s="230">
        <v>0</v>
      </c>
      <c r="AB33" s="230">
        <v>0</v>
      </c>
      <c r="AC33" s="230">
        <v>0</v>
      </c>
      <c r="AD33" s="230">
        <v>0</v>
      </c>
      <c r="AE33" s="230">
        <v>0</v>
      </c>
      <c r="AF33" s="230">
        <v>0</v>
      </c>
      <c r="AG33" s="230">
        <v>0</v>
      </c>
      <c r="AH33" s="230">
        <v>0</v>
      </c>
      <c r="AI33" s="230">
        <v>0</v>
      </c>
      <c r="AJ33" s="230">
        <v>0</v>
      </c>
      <c r="AK33" s="230">
        <v>0</v>
      </c>
      <c r="AL33" s="230">
        <v>2.3065326633165828</v>
      </c>
      <c r="AM33" s="230">
        <v>0</v>
      </c>
      <c r="AN33" s="230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103">
        <f t="shared" si="3"/>
        <v>153.0075376884422</v>
      </c>
      <c r="AU33" s="16">
        <v>25</v>
      </c>
      <c r="AV33" s="16" t="str">
        <f t="shared" si="8"/>
        <v/>
      </c>
      <c r="AW33" s="16" t="str">
        <f t="shared" si="8"/>
        <v/>
      </c>
      <c r="AX33" s="16" t="str">
        <f t="shared" si="8"/>
        <v/>
      </c>
      <c r="AY33" s="16" t="str">
        <f t="shared" si="8"/>
        <v/>
      </c>
      <c r="AZ33" s="16" t="str">
        <f t="shared" si="8"/>
        <v/>
      </c>
      <c r="BA33" s="16" t="str">
        <f t="shared" si="8"/>
        <v/>
      </c>
      <c r="BB33" s="16" t="str">
        <f t="shared" si="8"/>
        <v/>
      </c>
      <c r="BC33" s="16" t="str">
        <f t="shared" si="8"/>
        <v/>
      </c>
      <c r="BD33" s="16" t="str">
        <f t="shared" si="8"/>
        <v/>
      </c>
      <c r="BE33" s="16" t="str">
        <f t="shared" si="8"/>
        <v/>
      </c>
      <c r="BF33" s="16" t="str">
        <f t="shared" si="8"/>
        <v/>
      </c>
      <c r="BG33" s="16" t="str">
        <f t="shared" si="8"/>
        <v>Havskrafta</v>
      </c>
      <c r="BH33" s="16" t="str">
        <f t="shared" si="8"/>
        <v/>
      </c>
      <c r="BI33" s="16" t="str">
        <f t="shared" si="8"/>
        <v/>
      </c>
      <c r="BJ33" s="16" t="str">
        <f t="shared" si="8"/>
        <v/>
      </c>
      <c r="BK33" s="16" t="str">
        <f t="shared" si="8"/>
        <v/>
      </c>
      <c r="BL33" s="16" t="str">
        <f t="shared" si="6"/>
        <v/>
      </c>
      <c r="BM33" s="16" t="str">
        <f t="shared" si="6"/>
        <v/>
      </c>
      <c r="BN33" s="16" t="str">
        <f t="shared" si="6"/>
        <v/>
      </c>
      <c r="BO33" s="16" t="str">
        <f t="shared" si="6"/>
        <v/>
      </c>
      <c r="BP33" s="16" t="str">
        <f t="shared" si="6"/>
        <v/>
      </c>
      <c r="BQ33" s="16" t="str">
        <f t="shared" si="6"/>
        <v/>
      </c>
      <c r="BR33" s="16" t="str">
        <f t="shared" si="6"/>
        <v/>
      </c>
      <c r="BS33" s="16" t="str">
        <f t="shared" si="6"/>
        <v/>
      </c>
      <c r="BT33" s="16" t="str">
        <f t="shared" si="6"/>
        <v/>
      </c>
      <c r="BU33" s="16" t="str">
        <f t="shared" si="6"/>
        <v/>
      </c>
      <c r="BV33" s="16" t="str">
        <f t="shared" si="6"/>
        <v/>
      </c>
      <c r="BW33" s="16" t="str">
        <f t="shared" si="6"/>
        <v/>
      </c>
      <c r="BX33" s="16" t="str">
        <f t="shared" si="6"/>
        <v/>
      </c>
      <c r="BY33" s="16" t="str">
        <f t="shared" si="7"/>
        <v/>
      </c>
      <c r="BZ33" s="16" t="str">
        <f t="shared" si="7"/>
        <v/>
      </c>
      <c r="CA33" s="16" t="str">
        <f t="shared" si="7"/>
        <v/>
      </c>
      <c r="CB33" s="16" t="str">
        <f t="shared" si="7"/>
        <v/>
      </c>
      <c r="CC33" s="16" t="str">
        <f t="shared" si="7"/>
        <v>Slatvar</v>
      </c>
      <c r="CD33" s="16" t="str">
        <f t="shared" si="7"/>
        <v/>
      </c>
      <c r="CE33" s="16" t="str">
        <f t="shared" si="7"/>
        <v/>
      </c>
      <c r="CF33" s="16" t="str">
        <f t="shared" si="7"/>
        <v/>
      </c>
      <c r="CG33" s="16" t="str">
        <f t="shared" si="7"/>
        <v/>
      </c>
      <c r="CH33" s="16" t="str">
        <f t="shared" si="7"/>
        <v/>
      </c>
      <c r="CI33" s="16" t="str">
        <f t="shared" si="7"/>
        <v/>
      </c>
      <c r="CK33" s="115" t="str">
        <f t="shared" si="5"/>
        <v>HavskraftaSlatvar</v>
      </c>
      <c r="CM33" s="88"/>
      <c r="CN33" s="115"/>
      <c r="CO33" s="88"/>
      <c r="CP33" s="116"/>
    </row>
    <row r="34" spans="1:96" x14ac:dyDescent="0.2">
      <c r="A34" t="s">
        <v>360</v>
      </c>
      <c r="B34" s="22">
        <v>4</v>
      </c>
      <c r="C34" s="14" t="s">
        <v>188</v>
      </c>
      <c r="D34" s="104">
        <v>26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  <c r="J34" s="230">
        <v>0</v>
      </c>
      <c r="K34" s="230">
        <v>0</v>
      </c>
      <c r="L34" s="230">
        <v>0</v>
      </c>
      <c r="M34" s="230">
        <v>0</v>
      </c>
      <c r="N34" s="230">
        <v>233.59090909090909</v>
      </c>
      <c r="O34" s="230">
        <v>0</v>
      </c>
      <c r="P34" s="230">
        <v>10.670454545454545</v>
      </c>
      <c r="Q34" s="230">
        <v>0</v>
      </c>
      <c r="R34" s="230">
        <v>0</v>
      </c>
      <c r="S34" s="230">
        <v>0</v>
      </c>
      <c r="T34" s="230">
        <v>59.715909090909093</v>
      </c>
      <c r="U34" s="230">
        <v>0</v>
      </c>
      <c r="V34" s="230">
        <v>9.3977272727272734</v>
      </c>
      <c r="W34" s="230">
        <v>0</v>
      </c>
      <c r="X34" s="230">
        <v>0</v>
      </c>
      <c r="Y34" s="230">
        <v>0</v>
      </c>
      <c r="Z34" s="230">
        <v>0</v>
      </c>
      <c r="AA34" s="230">
        <v>0</v>
      </c>
      <c r="AB34" s="230">
        <v>0</v>
      </c>
      <c r="AC34" s="230">
        <v>0</v>
      </c>
      <c r="AD34" s="230">
        <v>0</v>
      </c>
      <c r="AE34" s="230">
        <v>9.829545454545455</v>
      </c>
      <c r="AF34" s="230">
        <v>15.977272727272727</v>
      </c>
      <c r="AG34" s="230">
        <v>0</v>
      </c>
      <c r="AH34" s="230">
        <v>0</v>
      </c>
      <c r="AI34" s="230">
        <v>0</v>
      </c>
      <c r="AJ34" s="230">
        <v>0</v>
      </c>
      <c r="AK34" s="230">
        <v>0</v>
      </c>
      <c r="AL34" s="230">
        <v>0</v>
      </c>
      <c r="AM34" s="230">
        <v>0</v>
      </c>
      <c r="AN34" s="230">
        <v>0</v>
      </c>
      <c r="AO34" s="230">
        <v>0</v>
      </c>
      <c r="AP34" s="230">
        <v>0</v>
      </c>
      <c r="AQ34" s="230">
        <v>137.88636363636363</v>
      </c>
      <c r="AR34" s="230">
        <v>0</v>
      </c>
      <c r="AS34" s="230">
        <v>5.1022727272727275</v>
      </c>
      <c r="AT34" s="103">
        <f t="shared" si="3"/>
        <v>482.17045454545456</v>
      </c>
      <c r="AU34" s="16">
        <v>26</v>
      </c>
      <c r="AV34" s="16" t="str">
        <f t="shared" si="8"/>
        <v/>
      </c>
      <c r="AW34" s="16" t="str">
        <f t="shared" si="8"/>
        <v/>
      </c>
      <c r="AX34" s="16" t="str">
        <f t="shared" si="8"/>
        <v/>
      </c>
      <c r="AY34" s="16" t="str">
        <f t="shared" si="8"/>
        <v/>
      </c>
      <c r="AZ34" s="16" t="str">
        <f t="shared" si="8"/>
        <v/>
      </c>
      <c r="BA34" s="16" t="str">
        <f t="shared" si="8"/>
        <v/>
      </c>
      <c r="BB34" s="16" t="str">
        <f t="shared" si="8"/>
        <v/>
      </c>
      <c r="BC34" s="16" t="str">
        <f t="shared" si="8"/>
        <v/>
      </c>
      <c r="BD34" s="16" t="str">
        <f t="shared" si="8"/>
        <v/>
      </c>
      <c r="BE34" s="16" t="str">
        <f t="shared" si="8"/>
        <v>Grasej</v>
      </c>
      <c r="BF34" s="16" t="str">
        <f t="shared" si="8"/>
        <v/>
      </c>
      <c r="BG34" s="16" t="str">
        <f t="shared" si="8"/>
        <v>Havskrafta</v>
      </c>
      <c r="BH34" s="16" t="str">
        <f t="shared" si="8"/>
        <v/>
      </c>
      <c r="BI34" s="16" t="str">
        <f t="shared" si="8"/>
        <v/>
      </c>
      <c r="BJ34" s="16" t="str">
        <f t="shared" si="8"/>
        <v/>
      </c>
      <c r="BK34" s="16" t="str">
        <f t="shared" si="8"/>
        <v>Kolja</v>
      </c>
      <c r="BL34" s="16" t="str">
        <f t="shared" si="6"/>
        <v/>
      </c>
      <c r="BM34" s="16" t="str">
        <f t="shared" si="6"/>
        <v>Kummel</v>
      </c>
      <c r="BN34" s="16" t="str">
        <f t="shared" si="6"/>
        <v/>
      </c>
      <c r="BO34" s="16" t="str">
        <f t="shared" si="6"/>
        <v/>
      </c>
      <c r="BP34" s="16" t="str">
        <f t="shared" si="6"/>
        <v/>
      </c>
      <c r="BQ34" s="16" t="str">
        <f t="shared" si="6"/>
        <v/>
      </c>
      <c r="BR34" s="16" t="str">
        <f t="shared" si="6"/>
        <v/>
      </c>
      <c r="BS34" s="16" t="str">
        <f t="shared" si="6"/>
        <v/>
      </c>
      <c r="BT34" s="16" t="str">
        <f t="shared" si="6"/>
        <v/>
      </c>
      <c r="BU34" s="16" t="str">
        <f t="shared" si="6"/>
        <v/>
      </c>
      <c r="BV34" s="16" t="str">
        <f t="shared" si="6"/>
        <v>Rodspotta</v>
      </c>
      <c r="BW34" s="16" t="str">
        <f t="shared" si="6"/>
        <v>Rodtunga</v>
      </c>
      <c r="BX34" s="16" t="str">
        <f t="shared" si="6"/>
        <v/>
      </c>
      <c r="BY34" s="16" t="str">
        <f t="shared" si="7"/>
        <v/>
      </c>
      <c r="BZ34" s="16" t="str">
        <f t="shared" si="7"/>
        <v/>
      </c>
      <c r="CA34" s="16" t="str">
        <f t="shared" si="7"/>
        <v/>
      </c>
      <c r="CB34" s="16" t="str">
        <f t="shared" si="7"/>
        <v/>
      </c>
      <c r="CC34" s="16" t="str">
        <f t="shared" si="7"/>
        <v/>
      </c>
      <c r="CD34" s="16" t="str">
        <f t="shared" si="7"/>
        <v/>
      </c>
      <c r="CE34" s="16" t="str">
        <f t="shared" si="7"/>
        <v/>
      </c>
      <c r="CF34" s="16" t="str">
        <f t="shared" si="7"/>
        <v/>
      </c>
      <c r="CG34" s="16" t="str">
        <f t="shared" si="7"/>
        <v/>
      </c>
      <c r="CH34" s="16" t="str">
        <f t="shared" si="7"/>
        <v>Torsk</v>
      </c>
      <c r="CI34" s="16" t="str">
        <f t="shared" si="7"/>
        <v/>
      </c>
      <c r="CK34" s="115" t="str">
        <f t="shared" si="5"/>
        <v>GrasejHavskraftaKoljaKummelRodspottaRodtungaTorsk</v>
      </c>
      <c r="CM34" s="88"/>
      <c r="CN34" s="115"/>
      <c r="CO34" s="88"/>
      <c r="CP34" s="116"/>
    </row>
    <row r="35" spans="1:96" x14ac:dyDescent="0.2">
      <c r="A35" t="s">
        <v>359</v>
      </c>
      <c r="B35" s="22">
        <v>4</v>
      </c>
      <c r="C35" s="14" t="s">
        <v>188</v>
      </c>
      <c r="D35" s="104">
        <v>27</v>
      </c>
      <c r="E35" s="230">
        <v>0</v>
      </c>
      <c r="F35" s="230">
        <v>0</v>
      </c>
      <c r="G35" s="230">
        <v>0</v>
      </c>
      <c r="H35" s="230">
        <v>0</v>
      </c>
      <c r="I35" s="230">
        <v>0</v>
      </c>
      <c r="J35" s="230">
        <v>0</v>
      </c>
      <c r="K35" s="230">
        <v>0</v>
      </c>
      <c r="L35" s="230">
        <v>0</v>
      </c>
      <c r="M35" s="230">
        <v>0</v>
      </c>
      <c r="N35" s="230">
        <v>58.685039370078741</v>
      </c>
      <c r="O35" s="230">
        <v>0</v>
      </c>
      <c r="P35" s="230">
        <v>166.36220472440945</v>
      </c>
      <c r="Q35" s="230">
        <v>0</v>
      </c>
      <c r="R35" s="230">
        <v>0</v>
      </c>
      <c r="S35" s="230">
        <v>0</v>
      </c>
      <c r="T35" s="230">
        <v>41.787401574803148</v>
      </c>
      <c r="U35" s="230">
        <v>0</v>
      </c>
      <c r="V35" s="230">
        <v>24</v>
      </c>
      <c r="W35" s="230">
        <v>0</v>
      </c>
      <c r="X35" s="230">
        <v>0</v>
      </c>
      <c r="Y35" s="230">
        <v>0</v>
      </c>
      <c r="Z35" s="230">
        <v>5.0708661417322833</v>
      </c>
      <c r="AA35" s="230">
        <v>0</v>
      </c>
      <c r="AB35" s="230">
        <v>0</v>
      </c>
      <c r="AC35" s="230">
        <v>0</v>
      </c>
      <c r="AD35" s="230">
        <v>0</v>
      </c>
      <c r="AE35" s="230">
        <v>35</v>
      </c>
      <c r="AF35" s="230">
        <v>14.165354330708661</v>
      </c>
      <c r="AG35" s="230">
        <v>0</v>
      </c>
      <c r="AH35" s="230">
        <v>0</v>
      </c>
      <c r="AI35" s="230">
        <v>0</v>
      </c>
      <c r="AJ35" s="230">
        <v>0</v>
      </c>
      <c r="AK35" s="230">
        <v>0</v>
      </c>
      <c r="AL35" s="230">
        <v>0</v>
      </c>
      <c r="AM35" s="230">
        <v>0</v>
      </c>
      <c r="AN35" s="230">
        <v>0</v>
      </c>
      <c r="AO35" s="230">
        <v>0</v>
      </c>
      <c r="AP35" s="230">
        <v>0</v>
      </c>
      <c r="AQ35" s="230">
        <v>92.157480314960637</v>
      </c>
      <c r="AR35" s="230">
        <v>0</v>
      </c>
      <c r="AS35" s="230">
        <v>9.015748031496063</v>
      </c>
      <c r="AT35" s="103">
        <f t="shared" si="3"/>
        <v>446.24409448818898</v>
      </c>
      <c r="AU35" s="16">
        <v>27</v>
      </c>
      <c r="AV35" s="16" t="str">
        <f t="shared" si="8"/>
        <v/>
      </c>
      <c r="AW35" s="16" t="str">
        <f t="shared" si="8"/>
        <v/>
      </c>
      <c r="AX35" s="16" t="str">
        <f t="shared" si="8"/>
        <v/>
      </c>
      <c r="AY35" s="16" t="str">
        <f t="shared" si="8"/>
        <v/>
      </c>
      <c r="AZ35" s="16" t="str">
        <f t="shared" si="8"/>
        <v/>
      </c>
      <c r="BA35" s="16" t="str">
        <f t="shared" si="8"/>
        <v/>
      </c>
      <c r="BB35" s="16" t="str">
        <f t="shared" si="8"/>
        <v/>
      </c>
      <c r="BC35" s="16" t="str">
        <f t="shared" si="8"/>
        <v/>
      </c>
      <c r="BD35" s="16" t="str">
        <f t="shared" si="8"/>
        <v/>
      </c>
      <c r="BE35" s="16" t="str">
        <f t="shared" si="8"/>
        <v>Grasej</v>
      </c>
      <c r="BF35" s="16" t="str">
        <f t="shared" si="8"/>
        <v/>
      </c>
      <c r="BG35" s="16" t="str">
        <f t="shared" si="8"/>
        <v>Havskrafta</v>
      </c>
      <c r="BH35" s="16" t="str">
        <f t="shared" si="8"/>
        <v/>
      </c>
      <c r="BI35" s="16" t="str">
        <f t="shared" si="8"/>
        <v/>
      </c>
      <c r="BJ35" s="16" t="str">
        <f t="shared" si="8"/>
        <v/>
      </c>
      <c r="BK35" s="16" t="str">
        <f t="shared" si="8"/>
        <v>Kolja</v>
      </c>
      <c r="BL35" s="16" t="str">
        <f t="shared" si="6"/>
        <v/>
      </c>
      <c r="BM35" s="16" t="str">
        <f t="shared" si="6"/>
        <v>Kummel</v>
      </c>
      <c r="BN35" s="16" t="str">
        <f t="shared" si="6"/>
        <v/>
      </c>
      <c r="BO35" s="16" t="str">
        <f t="shared" si="6"/>
        <v/>
      </c>
      <c r="BP35" s="16" t="str">
        <f t="shared" si="6"/>
        <v/>
      </c>
      <c r="BQ35" s="16" t="str">
        <f t="shared" si="6"/>
        <v>Marulk</v>
      </c>
      <c r="BR35" s="16" t="str">
        <f t="shared" si="6"/>
        <v/>
      </c>
      <c r="BS35" s="16" t="str">
        <f t="shared" si="6"/>
        <v/>
      </c>
      <c r="BT35" s="16" t="str">
        <f t="shared" si="6"/>
        <v/>
      </c>
      <c r="BU35" s="16" t="str">
        <f t="shared" si="6"/>
        <v/>
      </c>
      <c r="BV35" s="16" t="str">
        <f t="shared" si="6"/>
        <v>Rodspotta</v>
      </c>
      <c r="BW35" s="16" t="str">
        <f t="shared" si="6"/>
        <v>Rodtunga</v>
      </c>
      <c r="BX35" s="16" t="str">
        <f t="shared" si="6"/>
        <v/>
      </c>
      <c r="BY35" s="16" t="str">
        <f t="shared" si="7"/>
        <v/>
      </c>
      <c r="BZ35" s="16" t="str">
        <f t="shared" si="7"/>
        <v/>
      </c>
      <c r="CA35" s="16" t="str">
        <f t="shared" si="7"/>
        <v/>
      </c>
      <c r="CB35" s="16" t="str">
        <f t="shared" si="7"/>
        <v/>
      </c>
      <c r="CC35" s="16" t="str">
        <f t="shared" si="7"/>
        <v/>
      </c>
      <c r="CD35" s="16" t="str">
        <f t="shared" si="7"/>
        <v/>
      </c>
      <c r="CE35" s="16" t="str">
        <f t="shared" si="7"/>
        <v/>
      </c>
      <c r="CF35" s="16" t="str">
        <f t="shared" si="7"/>
        <v/>
      </c>
      <c r="CG35" s="16" t="str">
        <f t="shared" si="7"/>
        <v/>
      </c>
      <c r="CH35" s="16" t="str">
        <f t="shared" si="7"/>
        <v>Torsk</v>
      </c>
      <c r="CI35" s="16" t="str">
        <f t="shared" si="7"/>
        <v/>
      </c>
      <c r="CK35" s="115" t="str">
        <f t="shared" si="5"/>
        <v>GrasejHavskraftaKoljaKummelMarulkRodspottaRodtungaTorsk</v>
      </c>
      <c r="CM35" s="88"/>
      <c r="CN35" s="115"/>
      <c r="CO35" s="88"/>
      <c r="CP35" s="116"/>
    </row>
    <row r="36" spans="1:96" x14ac:dyDescent="0.2">
      <c r="A36" t="s">
        <v>362</v>
      </c>
      <c r="B36" s="22">
        <v>4</v>
      </c>
      <c r="C36" s="14" t="s">
        <v>270</v>
      </c>
      <c r="D36" s="104">
        <v>28</v>
      </c>
      <c r="E36" s="230">
        <v>0</v>
      </c>
      <c r="F36" s="230">
        <v>0</v>
      </c>
      <c r="G36" s="230">
        <v>0</v>
      </c>
      <c r="H36" s="230">
        <v>0</v>
      </c>
      <c r="I36" s="230">
        <v>0</v>
      </c>
      <c r="J36" s="230">
        <v>0</v>
      </c>
      <c r="K36" s="230">
        <v>0</v>
      </c>
      <c r="L36" s="230">
        <v>0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230">
        <v>0</v>
      </c>
      <c r="U36" s="230">
        <v>0</v>
      </c>
      <c r="V36" s="230">
        <v>0</v>
      </c>
      <c r="W36" s="230">
        <v>0</v>
      </c>
      <c r="X36" s="230">
        <v>0</v>
      </c>
      <c r="Y36" s="230">
        <v>0</v>
      </c>
      <c r="Z36" s="230">
        <v>0</v>
      </c>
      <c r="AA36" s="230">
        <v>0</v>
      </c>
      <c r="AB36" s="230">
        <v>0</v>
      </c>
      <c r="AC36" s="230">
        <v>0</v>
      </c>
      <c r="AD36" s="230">
        <v>0</v>
      </c>
      <c r="AE36" s="230">
        <v>66.181818181818187</v>
      </c>
      <c r="AF36" s="230">
        <v>0</v>
      </c>
      <c r="AG36" s="230">
        <v>0</v>
      </c>
      <c r="AH36" s="230">
        <v>0</v>
      </c>
      <c r="AI36" s="230">
        <v>0</v>
      </c>
      <c r="AJ36" s="230">
        <v>0</v>
      </c>
      <c r="AK36" s="230">
        <v>0</v>
      </c>
      <c r="AL36" s="230">
        <v>0</v>
      </c>
      <c r="AM36" s="230">
        <v>0</v>
      </c>
      <c r="AN36" s="230">
        <v>0</v>
      </c>
      <c r="AO36" s="230">
        <v>0</v>
      </c>
      <c r="AP36" s="230">
        <v>0</v>
      </c>
      <c r="AQ36" s="230">
        <v>3004.242424242424</v>
      </c>
      <c r="AR36" s="230">
        <v>0</v>
      </c>
      <c r="AS36" s="230">
        <v>0</v>
      </c>
      <c r="AT36" s="103">
        <f t="shared" si="3"/>
        <v>3070.424242424242</v>
      </c>
      <c r="AU36" s="16">
        <v>28</v>
      </c>
      <c r="AV36" s="16" t="str">
        <f t="shared" si="8"/>
        <v/>
      </c>
      <c r="AW36" s="16" t="str">
        <f t="shared" si="8"/>
        <v/>
      </c>
      <c r="AX36" s="16" t="str">
        <f t="shared" si="8"/>
        <v/>
      </c>
      <c r="AY36" s="16" t="str">
        <f t="shared" si="8"/>
        <v/>
      </c>
      <c r="AZ36" s="16" t="str">
        <f t="shared" si="8"/>
        <v/>
      </c>
      <c r="BA36" s="16" t="str">
        <f t="shared" si="8"/>
        <v/>
      </c>
      <c r="BB36" s="16" t="str">
        <f t="shared" si="8"/>
        <v/>
      </c>
      <c r="BC36" s="16" t="str">
        <f t="shared" si="8"/>
        <v/>
      </c>
      <c r="BD36" s="16" t="str">
        <f t="shared" si="8"/>
        <v/>
      </c>
      <c r="BE36" s="16" t="str">
        <f t="shared" si="8"/>
        <v/>
      </c>
      <c r="BF36" s="16" t="str">
        <f t="shared" si="8"/>
        <v/>
      </c>
      <c r="BG36" s="16" t="str">
        <f t="shared" si="8"/>
        <v/>
      </c>
      <c r="BH36" s="16" t="str">
        <f t="shared" si="8"/>
        <v/>
      </c>
      <c r="BI36" s="16" t="str">
        <f t="shared" si="8"/>
        <v/>
      </c>
      <c r="BJ36" s="16" t="str">
        <f t="shared" si="8"/>
        <v/>
      </c>
      <c r="BK36" s="16" t="str">
        <f t="shared" si="8"/>
        <v/>
      </c>
      <c r="BL36" s="16" t="str">
        <f t="shared" si="6"/>
        <v/>
      </c>
      <c r="BM36" s="16" t="str">
        <f t="shared" si="6"/>
        <v/>
      </c>
      <c r="BN36" s="16" t="str">
        <f t="shared" si="6"/>
        <v/>
      </c>
      <c r="BO36" s="16" t="str">
        <f t="shared" si="6"/>
        <v/>
      </c>
      <c r="BP36" s="16" t="str">
        <f t="shared" si="6"/>
        <v/>
      </c>
      <c r="BQ36" s="16" t="str">
        <f t="shared" si="6"/>
        <v/>
      </c>
      <c r="BR36" s="16" t="str">
        <f t="shared" si="6"/>
        <v/>
      </c>
      <c r="BS36" s="16" t="str">
        <f t="shared" si="6"/>
        <v/>
      </c>
      <c r="BT36" s="16" t="str">
        <f t="shared" si="6"/>
        <v/>
      </c>
      <c r="BU36" s="16" t="str">
        <f t="shared" si="6"/>
        <v/>
      </c>
      <c r="BV36" s="16" t="str">
        <f t="shared" si="6"/>
        <v>Rodspotta</v>
      </c>
      <c r="BW36" s="16" t="str">
        <f t="shared" si="6"/>
        <v/>
      </c>
      <c r="BX36" s="16" t="str">
        <f t="shared" si="6"/>
        <v/>
      </c>
      <c r="BY36" s="16" t="str">
        <f t="shared" si="7"/>
        <v/>
      </c>
      <c r="BZ36" s="16" t="str">
        <f t="shared" si="7"/>
        <v/>
      </c>
      <c r="CA36" s="16" t="str">
        <f t="shared" si="7"/>
        <v/>
      </c>
      <c r="CB36" s="16" t="str">
        <f t="shared" si="7"/>
        <v/>
      </c>
      <c r="CC36" s="16" t="str">
        <f t="shared" si="7"/>
        <v/>
      </c>
      <c r="CD36" s="16" t="str">
        <f t="shared" si="7"/>
        <v/>
      </c>
      <c r="CE36" s="16" t="str">
        <f t="shared" si="7"/>
        <v/>
      </c>
      <c r="CF36" s="16" t="str">
        <f t="shared" si="7"/>
        <v/>
      </c>
      <c r="CG36" s="16" t="str">
        <f t="shared" si="7"/>
        <v/>
      </c>
      <c r="CH36" s="16" t="str">
        <f t="shared" si="7"/>
        <v>Torsk</v>
      </c>
      <c r="CI36" s="16" t="str">
        <f t="shared" si="7"/>
        <v/>
      </c>
      <c r="CK36" s="115" t="str">
        <f t="shared" si="5"/>
        <v>RodspottaTorsk</v>
      </c>
      <c r="CM36" s="88"/>
      <c r="CN36" s="115"/>
      <c r="CO36" s="88"/>
      <c r="CP36" s="116"/>
    </row>
    <row r="37" spans="1:96" x14ac:dyDescent="0.2">
      <c r="A37" t="s">
        <v>364</v>
      </c>
      <c r="B37" s="22">
        <v>5</v>
      </c>
      <c r="C37" s="14" t="s">
        <v>189</v>
      </c>
      <c r="D37" s="104">
        <v>29</v>
      </c>
      <c r="E37" s="230">
        <v>0</v>
      </c>
      <c r="F37" s="230">
        <v>0</v>
      </c>
      <c r="G37" s="230">
        <v>0</v>
      </c>
      <c r="H37" s="230">
        <v>0</v>
      </c>
      <c r="I37" s="230">
        <v>0</v>
      </c>
      <c r="J37" s="230">
        <v>0</v>
      </c>
      <c r="K37" s="230">
        <v>0</v>
      </c>
      <c r="L37" s="230">
        <v>0</v>
      </c>
      <c r="M37" s="230">
        <v>0</v>
      </c>
      <c r="N37" s="230">
        <v>0</v>
      </c>
      <c r="O37" s="230">
        <v>0</v>
      </c>
      <c r="P37" s="230">
        <v>0</v>
      </c>
      <c r="Q37" s="230">
        <v>0</v>
      </c>
      <c r="R37" s="230">
        <v>419.51388888888891</v>
      </c>
      <c r="S37" s="230">
        <v>0</v>
      </c>
      <c r="T37" s="230">
        <v>0</v>
      </c>
      <c r="U37" s="230">
        <v>0</v>
      </c>
      <c r="V37" s="230">
        <v>0</v>
      </c>
      <c r="W37" s="230">
        <v>0</v>
      </c>
      <c r="X37" s="230">
        <v>0</v>
      </c>
      <c r="Y37" s="230">
        <v>0</v>
      </c>
      <c r="Z37" s="230">
        <v>0</v>
      </c>
      <c r="AA37" s="230">
        <v>0</v>
      </c>
      <c r="AB37" s="230">
        <v>0</v>
      </c>
      <c r="AC37" s="230">
        <v>0</v>
      </c>
      <c r="AD37" s="230">
        <v>0</v>
      </c>
      <c r="AE37" s="230">
        <v>0</v>
      </c>
      <c r="AF37" s="230">
        <v>0</v>
      </c>
      <c r="AG37" s="230">
        <v>0</v>
      </c>
      <c r="AH37" s="230">
        <v>0</v>
      </c>
      <c r="AI37" s="230">
        <v>0</v>
      </c>
      <c r="AJ37" s="230">
        <v>0</v>
      </c>
      <c r="AK37" s="230">
        <v>0</v>
      </c>
      <c r="AL37" s="230">
        <v>0</v>
      </c>
      <c r="AM37" s="230">
        <v>0</v>
      </c>
      <c r="AN37" s="230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103">
        <f t="shared" si="3"/>
        <v>419.51388888888891</v>
      </c>
      <c r="AU37" s="16">
        <v>29</v>
      </c>
      <c r="AV37" s="16" t="str">
        <f t="shared" si="8"/>
        <v/>
      </c>
      <c r="AW37" s="16" t="str">
        <f t="shared" si="8"/>
        <v/>
      </c>
      <c r="AX37" s="16" t="str">
        <f t="shared" si="8"/>
        <v/>
      </c>
      <c r="AY37" s="16" t="str">
        <f t="shared" si="8"/>
        <v/>
      </c>
      <c r="AZ37" s="16" t="str">
        <f t="shared" si="8"/>
        <v/>
      </c>
      <c r="BA37" s="16" t="str">
        <f t="shared" si="8"/>
        <v/>
      </c>
      <c r="BB37" s="16" t="str">
        <f t="shared" si="8"/>
        <v/>
      </c>
      <c r="BC37" s="16" t="str">
        <f t="shared" si="8"/>
        <v/>
      </c>
      <c r="BD37" s="16" t="str">
        <f t="shared" si="8"/>
        <v/>
      </c>
      <c r="BE37" s="16" t="str">
        <f t="shared" si="8"/>
        <v/>
      </c>
      <c r="BF37" s="16" t="str">
        <f t="shared" si="8"/>
        <v/>
      </c>
      <c r="BG37" s="16" t="str">
        <f t="shared" si="8"/>
        <v/>
      </c>
      <c r="BH37" s="16" t="str">
        <f t="shared" si="8"/>
        <v/>
      </c>
      <c r="BI37" s="16" t="str">
        <f t="shared" si="8"/>
        <v>Sill_konsum</v>
      </c>
      <c r="BJ37" s="16" t="str">
        <f t="shared" si="8"/>
        <v/>
      </c>
      <c r="BK37" s="16" t="str">
        <f t="shared" si="8"/>
        <v/>
      </c>
      <c r="BL37" s="16" t="str">
        <f t="shared" si="6"/>
        <v/>
      </c>
      <c r="BM37" s="16" t="str">
        <f t="shared" si="6"/>
        <v/>
      </c>
      <c r="BN37" s="16" t="str">
        <f t="shared" si="6"/>
        <v/>
      </c>
      <c r="BO37" s="16" t="str">
        <f t="shared" si="6"/>
        <v/>
      </c>
      <c r="BP37" s="16" t="str">
        <f t="shared" si="6"/>
        <v/>
      </c>
      <c r="BQ37" s="16" t="str">
        <f t="shared" si="6"/>
        <v/>
      </c>
      <c r="BR37" s="16" t="str">
        <f t="shared" si="6"/>
        <v/>
      </c>
      <c r="BS37" s="16" t="str">
        <f t="shared" si="6"/>
        <v/>
      </c>
      <c r="BT37" s="16" t="str">
        <f t="shared" si="6"/>
        <v/>
      </c>
      <c r="BU37" s="16" t="str">
        <f t="shared" si="6"/>
        <v/>
      </c>
      <c r="BV37" s="16" t="str">
        <f t="shared" si="6"/>
        <v/>
      </c>
      <c r="BW37" s="16" t="str">
        <f t="shared" si="6"/>
        <v/>
      </c>
      <c r="BX37" s="16" t="str">
        <f t="shared" si="6"/>
        <v/>
      </c>
      <c r="BY37" s="16" t="str">
        <f t="shared" si="7"/>
        <v/>
      </c>
      <c r="BZ37" s="16" t="str">
        <f t="shared" si="7"/>
        <v/>
      </c>
      <c r="CA37" s="16" t="str">
        <f t="shared" si="7"/>
        <v/>
      </c>
      <c r="CB37" s="16" t="str">
        <f t="shared" si="7"/>
        <v/>
      </c>
      <c r="CC37" s="16" t="str">
        <f t="shared" si="7"/>
        <v/>
      </c>
      <c r="CD37" s="16" t="str">
        <f t="shared" si="7"/>
        <v/>
      </c>
      <c r="CE37" s="16" t="str">
        <f t="shared" si="7"/>
        <v/>
      </c>
      <c r="CF37" s="16" t="str">
        <f t="shared" si="7"/>
        <v/>
      </c>
      <c r="CG37" s="16" t="str">
        <f t="shared" si="7"/>
        <v/>
      </c>
      <c r="CH37" s="16" t="str">
        <f t="shared" si="7"/>
        <v/>
      </c>
      <c r="CI37" s="16" t="str">
        <f t="shared" si="7"/>
        <v/>
      </c>
      <c r="CK37" s="115" t="str">
        <f t="shared" si="5"/>
        <v>Sill_konsum</v>
      </c>
      <c r="CM37" s="88"/>
      <c r="CN37" s="115"/>
      <c r="CO37" s="88"/>
      <c r="CP37" s="116"/>
    </row>
    <row r="38" spans="1:96" x14ac:dyDescent="0.2">
      <c r="A38" t="s">
        <v>362</v>
      </c>
      <c r="B38" s="22">
        <v>5</v>
      </c>
      <c r="C38" s="14" t="s">
        <v>270</v>
      </c>
      <c r="D38" s="104">
        <v>30</v>
      </c>
      <c r="E38" s="230">
        <v>0</v>
      </c>
      <c r="F38" s="230">
        <v>0</v>
      </c>
      <c r="G38" s="230">
        <v>0</v>
      </c>
      <c r="H38" s="230">
        <v>0</v>
      </c>
      <c r="I38" s="230">
        <v>0</v>
      </c>
      <c r="J38" s="230">
        <v>0</v>
      </c>
      <c r="K38" s="230">
        <v>0</v>
      </c>
      <c r="L38" s="230">
        <v>0</v>
      </c>
      <c r="M38" s="230">
        <v>0</v>
      </c>
      <c r="N38" s="230">
        <v>0</v>
      </c>
      <c r="O38" s="230">
        <v>0</v>
      </c>
      <c r="P38" s="230">
        <v>0</v>
      </c>
      <c r="Q38" s="230">
        <v>0</v>
      </c>
      <c r="R38" s="230">
        <v>0</v>
      </c>
      <c r="S38" s="230">
        <v>0</v>
      </c>
      <c r="T38" s="230">
        <v>0</v>
      </c>
      <c r="U38" s="230">
        <v>0</v>
      </c>
      <c r="V38" s="230">
        <v>0</v>
      </c>
      <c r="W38" s="230">
        <v>0</v>
      </c>
      <c r="X38" s="230">
        <v>0</v>
      </c>
      <c r="Y38" s="230">
        <v>0</v>
      </c>
      <c r="Z38" s="230">
        <v>0</v>
      </c>
      <c r="AA38" s="230">
        <v>0</v>
      </c>
      <c r="AB38" s="230">
        <v>0</v>
      </c>
      <c r="AC38" s="230">
        <v>0</v>
      </c>
      <c r="AD38" s="230">
        <v>0</v>
      </c>
      <c r="AE38" s="230">
        <v>0</v>
      </c>
      <c r="AF38" s="230">
        <v>0</v>
      </c>
      <c r="AG38" s="230">
        <v>0</v>
      </c>
      <c r="AH38" s="230">
        <v>0</v>
      </c>
      <c r="AI38" s="230">
        <v>0</v>
      </c>
      <c r="AJ38" s="230">
        <v>0</v>
      </c>
      <c r="AK38" s="230">
        <v>16.467213114754099</v>
      </c>
      <c r="AL38" s="230">
        <v>0</v>
      </c>
      <c r="AM38" s="230">
        <v>0</v>
      </c>
      <c r="AN38" s="230">
        <v>0</v>
      </c>
      <c r="AO38" s="230">
        <v>0</v>
      </c>
      <c r="AP38" s="230">
        <v>0</v>
      </c>
      <c r="AQ38" s="230">
        <v>681.40163934426232</v>
      </c>
      <c r="AR38" s="230">
        <v>0</v>
      </c>
      <c r="AS38" s="230">
        <v>0</v>
      </c>
      <c r="AT38" s="103">
        <f t="shared" si="3"/>
        <v>697.86885245901647</v>
      </c>
      <c r="AU38" s="16">
        <v>30</v>
      </c>
      <c r="AV38" s="16" t="str">
        <f t="shared" si="8"/>
        <v/>
      </c>
      <c r="AW38" s="16" t="str">
        <f t="shared" si="8"/>
        <v/>
      </c>
      <c r="AX38" s="16" t="str">
        <f t="shared" si="8"/>
        <v/>
      </c>
      <c r="AY38" s="16" t="str">
        <f t="shared" si="8"/>
        <v/>
      </c>
      <c r="AZ38" s="16" t="str">
        <f t="shared" si="8"/>
        <v/>
      </c>
      <c r="BA38" s="16" t="str">
        <f t="shared" si="8"/>
        <v/>
      </c>
      <c r="BB38" s="16" t="str">
        <f t="shared" si="8"/>
        <v/>
      </c>
      <c r="BC38" s="16" t="str">
        <f t="shared" si="8"/>
        <v/>
      </c>
      <c r="BD38" s="16" t="str">
        <f t="shared" si="8"/>
        <v/>
      </c>
      <c r="BE38" s="16" t="str">
        <f t="shared" si="8"/>
        <v/>
      </c>
      <c r="BF38" s="16" t="str">
        <f t="shared" si="8"/>
        <v/>
      </c>
      <c r="BG38" s="16" t="str">
        <f t="shared" si="8"/>
        <v/>
      </c>
      <c r="BH38" s="16" t="str">
        <f t="shared" si="8"/>
        <v/>
      </c>
      <c r="BI38" s="16" t="str">
        <f t="shared" si="8"/>
        <v/>
      </c>
      <c r="BJ38" s="16" t="str">
        <f t="shared" si="8"/>
        <v/>
      </c>
      <c r="BK38" s="16" t="str">
        <f t="shared" si="8"/>
        <v/>
      </c>
      <c r="BL38" s="16" t="str">
        <f t="shared" si="6"/>
        <v/>
      </c>
      <c r="BM38" s="16" t="str">
        <f t="shared" si="6"/>
        <v/>
      </c>
      <c r="BN38" s="16" t="str">
        <f t="shared" si="6"/>
        <v/>
      </c>
      <c r="BO38" s="16" t="str">
        <f t="shared" si="6"/>
        <v/>
      </c>
      <c r="BP38" s="16" t="str">
        <f t="shared" si="6"/>
        <v/>
      </c>
      <c r="BQ38" s="16" t="str">
        <f t="shared" si="6"/>
        <v/>
      </c>
      <c r="BR38" s="16" t="str">
        <f t="shared" si="6"/>
        <v/>
      </c>
      <c r="BS38" s="16" t="str">
        <f t="shared" si="6"/>
        <v/>
      </c>
      <c r="BT38" s="16" t="str">
        <f t="shared" si="6"/>
        <v/>
      </c>
      <c r="BU38" s="16" t="str">
        <f t="shared" si="6"/>
        <v/>
      </c>
      <c r="BV38" s="16" t="str">
        <f t="shared" si="6"/>
        <v/>
      </c>
      <c r="BW38" s="16" t="str">
        <f t="shared" si="6"/>
        <v/>
      </c>
      <c r="BX38" s="16" t="str">
        <f t="shared" si="6"/>
        <v/>
      </c>
      <c r="BY38" s="16" t="str">
        <f t="shared" si="7"/>
        <v/>
      </c>
      <c r="BZ38" s="16" t="str">
        <f t="shared" si="7"/>
        <v/>
      </c>
      <c r="CA38" s="16" t="str">
        <f t="shared" si="7"/>
        <v/>
      </c>
      <c r="CB38" s="16" t="str">
        <f t="shared" si="7"/>
        <v>Skrubbskadda</v>
      </c>
      <c r="CC38" s="16" t="str">
        <f t="shared" si="7"/>
        <v/>
      </c>
      <c r="CD38" s="16" t="str">
        <f t="shared" si="7"/>
        <v/>
      </c>
      <c r="CE38" s="16" t="str">
        <f t="shared" si="7"/>
        <v/>
      </c>
      <c r="CF38" s="16" t="str">
        <f t="shared" si="7"/>
        <v/>
      </c>
      <c r="CG38" s="16" t="str">
        <f t="shared" si="7"/>
        <v/>
      </c>
      <c r="CH38" s="16" t="str">
        <f t="shared" si="7"/>
        <v>Torsk</v>
      </c>
      <c r="CI38" s="16" t="str">
        <f t="shared" si="7"/>
        <v/>
      </c>
      <c r="CK38" s="115" t="str">
        <f t="shared" si="5"/>
        <v>SkrubbskaddaTorsk</v>
      </c>
      <c r="CM38" s="88"/>
      <c r="CN38" s="115"/>
      <c r="CO38" s="88"/>
      <c r="CP38" s="116"/>
    </row>
    <row r="39" spans="1:96" x14ac:dyDescent="0.2">
      <c r="A39" t="s">
        <v>364</v>
      </c>
      <c r="B39" s="22">
        <v>5</v>
      </c>
      <c r="C39" s="14" t="s">
        <v>270</v>
      </c>
      <c r="D39" s="104">
        <v>31</v>
      </c>
      <c r="E39" s="230">
        <v>0</v>
      </c>
      <c r="F39" s="230">
        <v>0</v>
      </c>
      <c r="G39" s="230">
        <v>0</v>
      </c>
      <c r="H39" s="230">
        <v>0</v>
      </c>
      <c r="I39" s="230">
        <v>0</v>
      </c>
      <c r="J39" s="230">
        <v>0</v>
      </c>
      <c r="K39" s="230">
        <v>0</v>
      </c>
      <c r="L39" s="230">
        <v>0</v>
      </c>
      <c r="M39" s="230">
        <v>0</v>
      </c>
      <c r="N39" s="230">
        <v>0</v>
      </c>
      <c r="O39" s="230">
        <v>0</v>
      </c>
      <c r="P39" s="230">
        <v>0</v>
      </c>
      <c r="Q39" s="230">
        <v>2879.1836734693879</v>
      </c>
      <c r="R39" s="230">
        <v>0</v>
      </c>
      <c r="S39" s="230">
        <v>0</v>
      </c>
      <c r="T39" s="230">
        <v>0</v>
      </c>
      <c r="U39" s="230">
        <v>0</v>
      </c>
      <c r="V39" s="230">
        <v>0</v>
      </c>
      <c r="W39" s="230">
        <v>0</v>
      </c>
      <c r="X39" s="230">
        <v>0</v>
      </c>
      <c r="Y39" s="230">
        <v>0</v>
      </c>
      <c r="Z39" s="230">
        <v>0</v>
      </c>
      <c r="AA39" s="230">
        <v>0</v>
      </c>
      <c r="AB39" s="230">
        <v>0</v>
      </c>
      <c r="AC39" s="230">
        <v>0</v>
      </c>
      <c r="AD39" s="230">
        <v>0</v>
      </c>
      <c r="AE39" s="230">
        <v>0</v>
      </c>
      <c r="AF39" s="230">
        <v>0</v>
      </c>
      <c r="AG39" s="230">
        <v>0</v>
      </c>
      <c r="AH39" s="230">
        <v>0</v>
      </c>
      <c r="AI39" s="230">
        <v>0</v>
      </c>
      <c r="AJ39" s="230">
        <v>0</v>
      </c>
      <c r="AK39" s="230">
        <v>0</v>
      </c>
      <c r="AL39" s="230">
        <v>0</v>
      </c>
      <c r="AM39" s="230">
        <v>1501.4285714285713</v>
      </c>
      <c r="AN39" s="230">
        <v>0</v>
      </c>
      <c r="AO39" s="230">
        <v>0</v>
      </c>
      <c r="AP39" s="230">
        <v>0</v>
      </c>
      <c r="AQ39" s="230">
        <v>0</v>
      </c>
      <c r="AR39" s="230">
        <v>0</v>
      </c>
      <c r="AS39" s="230">
        <v>0</v>
      </c>
      <c r="AT39" s="103">
        <f t="shared" si="3"/>
        <v>4380.6122448979595</v>
      </c>
      <c r="AU39" s="16">
        <v>31</v>
      </c>
      <c r="AV39" s="16" t="str">
        <f t="shared" si="8"/>
        <v/>
      </c>
      <c r="AW39" s="16" t="str">
        <f t="shared" si="8"/>
        <v/>
      </c>
      <c r="AX39" s="16" t="str">
        <f t="shared" si="8"/>
        <v/>
      </c>
      <c r="AY39" s="16" t="str">
        <f t="shared" si="8"/>
        <v/>
      </c>
      <c r="AZ39" s="16" t="str">
        <f t="shared" si="8"/>
        <v/>
      </c>
      <c r="BA39" s="16" t="str">
        <f t="shared" si="8"/>
        <v/>
      </c>
      <c r="BB39" s="16" t="str">
        <f t="shared" si="8"/>
        <v/>
      </c>
      <c r="BC39" s="16" t="str">
        <f t="shared" si="8"/>
        <v/>
      </c>
      <c r="BD39" s="16" t="str">
        <f t="shared" si="8"/>
        <v/>
      </c>
      <c r="BE39" s="16" t="str">
        <f t="shared" si="8"/>
        <v/>
      </c>
      <c r="BF39" s="16" t="str">
        <f t="shared" si="8"/>
        <v/>
      </c>
      <c r="BG39" s="16" t="str">
        <f t="shared" si="8"/>
        <v/>
      </c>
      <c r="BH39" s="16" t="str">
        <f t="shared" si="8"/>
        <v>Sill_industri</v>
      </c>
      <c r="BI39" s="16" t="str">
        <f t="shared" si="8"/>
        <v/>
      </c>
      <c r="BJ39" s="16" t="str">
        <f t="shared" si="8"/>
        <v/>
      </c>
      <c r="BK39" s="16" t="str">
        <f t="shared" si="8"/>
        <v/>
      </c>
      <c r="BL39" s="16" t="str">
        <f t="shared" si="6"/>
        <v/>
      </c>
      <c r="BM39" s="16" t="str">
        <f t="shared" si="6"/>
        <v/>
      </c>
      <c r="BN39" s="16" t="str">
        <f t="shared" si="6"/>
        <v/>
      </c>
      <c r="BO39" s="16" t="str">
        <f t="shared" si="6"/>
        <v/>
      </c>
      <c r="BP39" s="16" t="str">
        <f t="shared" si="6"/>
        <v/>
      </c>
      <c r="BQ39" s="16" t="str">
        <f t="shared" si="6"/>
        <v/>
      </c>
      <c r="BR39" s="16" t="str">
        <f t="shared" si="6"/>
        <v/>
      </c>
      <c r="BS39" s="16" t="str">
        <f t="shared" si="6"/>
        <v/>
      </c>
      <c r="BT39" s="16" t="str">
        <f t="shared" si="6"/>
        <v/>
      </c>
      <c r="BU39" s="16" t="str">
        <f t="shared" si="6"/>
        <v/>
      </c>
      <c r="BV39" s="16" t="str">
        <f t="shared" si="6"/>
        <v/>
      </c>
      <c r="BW39" s="16" t="str">
        <f t="shared" si="6"/>
        <v/>
      </c>
      <c r="BX39" s="16" t="str">
        <f t="shared" si="6"/>
        <v/>
      </c>
      <c r="BY39" s="16" t="str">
        <f t="shared" si="6"/>
        <v/>
      </c>
      <c r="BZ39" s="16" t="str">
        <f t="shared" si="6"/>
        <v/>
      </c>
      <c r="CA39" s="16" t="str">
        <f t="shared" si="7"/>
        <v/>
      </c>
      <c r="CB39" s="16" t="str">
        <f t="shared" si="7"/>
        <v/>
      </c>
      <c r="CC39" s="16" t="str">
        <f t="shared" si="7"/>
        <v/>
      </c>
      <c r="CD39" s="16" t="str">
        <f t="shared" si="7"/>
        <v>Skarpsill_industri</v>
      </c>
      <c r="CE39" s="16" t="str">
        <f t="shared" si="7"/>
        <v/>
      </c>
      <c r="CF39" s="16" t="str">
        <f t="shared" si="7"/>
        <v/>
      </c>
      <c r="CG39" s="16" t="str">
        <f t="shared" si="7"/>
        <v/>
      </c>
      <c r="CH39" s="16" t="str">
        <f t="shared" si="7"/>
        <v/>
      </c>
      <c r="CI39" s="16" t="str">
        <f t="shared" si="7"/>
        <v/>
      </c>
      <c r="CK39" s="115" t="str">
        <f t="shared" si="5"/>
        <v>Sill_industriSkarpsill_industri</v>
      </c>
      <c r="CM39" s="88"/>
      <c r="CN39" s="115"/>
      <c r="CO39" s="88"/>
      <c r="CP39" s="116"/>
    </row>
    <row r="40" spans="1:96" x14ac:dyDescent="0.2">
      <c r="A40" t="s">
        <v>358</v>
      </c>
      <c r="B40" s="22">
        <v>6</v>
      </c>
      <c r="C40" s="14" t="s">
        <v>192</v>
      </c>
      <c r="D40" s="104">
        <v>32</v>
      </c>
      <c r="E40" s="230">
        <v>0</v>
      </c>
      <c r="F40" s="230">
        <v>0</v>
      </c>
      <c r="G40" s="230">
        <v>0</v>
      </c>
      <c r="H40" s="230">
        <v>0</v>
      </c>
      <c r="I40" s="230">
        <v>0</v>
      </c>
      <c r="J40" s="230">
        <v>0</v>
      </c>
      <c r="K40" s="230">
        <v>0</v>
      </c>
      <c r="L40" s="230">
        <v>0</v>
      </c>
      <c r="M40" s="230">
        <v>0</v>
      </c>
      <c r="N40" s="230">
        <v>0</v>
      </c>
      <c r="O40" s="230">
        <v>0</v>
      </c>
      <c r="P40" s="230">
        <v>134.97191011235955</v>
      </c>
      <c r="Q40" s="230">
        <v>0</v>
      </c>
      <c r="R40" s="230">
        <v>0</v>
      </c>
      <c r="S40" s="230">
        <v>0</v>
      </c>
      <c r="T40" s="230">
        <v>0</v>
      </c>
      <c r="U40" s="230">
        <v>0</v>
      </c>
      <c r="V40" s="230">
        <v>0</v>
      </c>
      <c r="W40" s="230">
        <v>0</v>
      </c>
      <c r="X40" s="230">
        <v>0</v>
      </c>
      <c r="Y40" s="230">
        <v>0</v>
      </c>
      <c r="Z40" s="230">
        <v>0</v>
      </c>
      <c r="AA40" s="230">
        <v>0</v>
      </c>
      <c r="AB40" s="230">
        <v>0</v>
      </c>
      <c r="AC40" s="230">
        <v>0</v>
      </c>
      <c r="AD40" s="230">
        <v>0</v>
      </c>
      <c r="AE40" s="230">
        <v>0</v>
      </c>
      <c r="AF40" s="230">
        <v>0</v>
      </c>
      <c r="AG40" s="230">
        <v>0</v>
      </c>
      <c r="AH40" s="230">
        <v>0</v>
      </c>
      <c r="AI40" s="230">
        <v>0</v>
      </c>
      <c r="AJ40" s="230">
        <v>0</v>
      </c>
      <c r="AK40" s="230">
        <v>0</v>
      </c>
      <c r="AL40" s="230">
        <v>0</v>
      </c>
      <c r="AM40" s="230">
        <v>0</v>
      </c>
      <c r="AN40" s="230">
        <v>0</v>
      </c>
      <c r="AO40" s="230">
        <v>0</v>
      </c>
      <c r="AP40" s="230">
        <v>0</v>
      </c>
      <c r="AQ40" s="230">
        <v>0</v>
      </c>
      <c r="AR40" s="230">
        <v>0</v>
      </c>
      <c r="AS40" s="230">
        <v>0</v>
      </c>
      <c r="AT40" s="103">
        <f t="shared" si="3"/>
        <v>134.97191011235955</v>
      </c>
      <c r="AU40" s="16">
        <v>32</v>
      </c>
      <c r="AV40" s="16" t="str">
        <f t="shared" si="8"/>
        <v/>
      </c>
      <c r="AW40" s="16" t="str">
        <f t="shared" si="8"/>
        <v/>
      </c>
      <c r="AX40" s="16" t="str">
        <f t="shared" si="8"/>
        <v/>
      </c>
      <c r="AY40" s="16" t="str">
        <f t="shared" si="8"/>
        <v/>
      </c>
      <c r="AZ40" s="16" t="str">
        <f t="shared" si="8"/>
        <v/>
      </c>
      <c r="BA40" s="16" t="str">
        <f t="shared" si="8"/>
        <v/>
      </c>
      <c r="BB40" s="16" t="str">
        <f t="shared" si="8"/>
        <v/>
      </c>
      <c r="BC40" s="16" t="str">
        <f t="shared" si="8"/>
        <v/>
      </c>
      <c r="BD40" s="16" t="str">
        <f t="shared" si="8"/>
        <v/>
      </c>
      <c r="BE40" s="16" t="str">
        <f t="shared" si="8"/>
        <v/>
      </c>
      <c r="BF40" s="16" t="str">
        <f t="shared" si="8"/>
        <v/>
      </c>
      <c r="BG40" s="16" t="str">
        <f t="shared" si="8"/>
        <v>Havskrafta</v>
      </c>
      <c r="BH40" s="16" t="str">
        <f t="shared" si="8"/>
        <v/>
      </c>
      <c r="BI40" s="16" t="str">
        <f t="shared" si="8"/>
        <v/>
      </c>
      <c r="BJ40" s="16" t="str">
        <f t="shared" si="8"/>
        <v/>
      </c>
      <c r="BK40" s="16" t="str">
        <f t="shared" si="8"/>
        <v/>
      </c>
      <c r="BL40" s="16" t="str">
        <f t="shared" si="6"/>
        <v/>
      </c>
      <c r="BM40" s="16" t="str">
        <f t="shared" si="6"/>
        <v/>
      </c>
      <c r="BN40" s="16" t="str">
        <f t="shared" si="6"/>
        <v/>
      </c>
      <c r="BO40" s="16" t="str">
        <f t="shared" si="6"/>
        <v/>
      </c>
      <c r="BP40" s="16" t="str">
        <f t="shared" si="6"/>
        <v/>
      </c>
      <c r="BQ40" s="16" t="str">
        <f t="shared" si="6"/>
        <v/>
      </c>
      <c r="BR40" s="16" t="str">
        <f t="shared" si="6"/>
        <v/>
      </c>
      <c r="BS40" s="16" t="str">
        <f t="shared" si="6"/>
        <v/>
      </c>
      <c r="BT40" s="16" t="str">
        <f t="shared" si="6"/>
        <v/>
      </c>
      <c r="BU40" s="16" t="str">
        <f t="shared" si="6"/>
        <v/>
      </c>
      <c r="BV40" s="16" t="str">
        <f t="shared" si="6"/>
        <v/>
      </c>
      <c r="BW40" s="16" t="str">
        <f t="shared" si="6"/>
        <v/>
      </c>
      <c r="BX40" s="16" t="str">
        <f t="shared" si="6"/>
        <v/>
      </c>
      <c r="BY40" s="16" t="str">
        <f t="shared" si="6"/>
        <v/>
      </c>
      <c r="BZ40" s="16" t="str">
        <f t="shared" si="6"/>
        <v/>
      </c>
      <c r="CA40" s="16" t="str">
        <f t="shared" si="7"/>
        <v/>
      </c>
      <c r="CB40" s="16" t="str">
        <f t="shared" si="7"/>
        <v/>
      </c>
      <c r="CC40" s="16" t="str">
        <f t="shared" si="7"/>
        <v/>
      </c>
      <c r="CD40" s="16" t="str">
        <f t="shared" si="7"/>
        <v/>
      </c>
      <c r="CE40" s="16" t="str">
        <f t="shared" si="7"/>
        <v/>
      </c>
      <c r="CF40" s="16" t="str">
        <f t="shared" si="7"/>
        <v/>
      </c>
      <c r="CG40" s="16" t="str">
        <f t="shared" si="7"/>
        <v/>
      </c>
      <c r="CH40" s="16" t="str">
        <f t="shared" si="7"/>
        <v/>
      </c>
      <c r="CI40" s="16" t="str">
        <f t="shared" si="7"/>
        <v/>
      </c>
      <c r="CK40" s="115" t="str">
        <f t="shared" si="5"/>
        <v>Havskrafta</v>
      </c>
      <c r="CM40" s="88"/>
      <c r="CN40" s="115"/>
      <c r="CO40" s="88"/>
      <c r="CP40" s="116"/>
    </row>
    <row r="41" spans="1:96" x14ac:dyDescent="0.2">
      <c r="A41" t="s">
        <v>357</v>
      </c>
      <c r="B41" s="22">
        <v>6</v>
      </c>
      <c r="C41" s="14" t="s">
        <v>192</v>
      </c>
      <c r="D41" s="104">
        <v>33</v>
      </c>
      <c r="E41" s="230">
        <v>0</v>
      </c>
      <c r="F41" s="230">
        <v>0</v>
      </c>
      <c r="G41" s="230">
        <v>0</v>
      </c>
      <c r="H41" s="230">
        <v>0</v>
      </c>
      <c r="I41" s="230">
        <v>0</v>
      </c>
      <c r="J41" s="230">
        <v>0</v>
      </c>
      <c r="K41" s="230">
        <v>0</v>
      </c>
      <c r="L41" s="230">
        <v>0</v>
      </c>
      <c r="M41" s="230">
        <v>0</v>
      </c>
      <c r="N41" s="230">
        <v>0</v>
      </c>
      <c r="O41" s="230">
        <v>0</v>
      </c>
      <c r="P41" s="230">
        <v>153.08658536585367</v>
      </c>
      <c r="Q41" s="230">
        <v>0</v>
      </c>
      <c r="R41" s="230">
        <v>0</v>
      </c>
      <c r="S41" s="230">
        <v>0</v>
      </c>
      <c r="T41" s="230">
        <v>0</v>
      </c>
      <c r="U41" s="230">
        <v>0</v>
      </c>
      <c r="V41" s="230">
        <v>0</v>
      </c>
      <c r="W41" s="230">
        <v>0</v>
      </c>
      <c r="X41" s="230">
        <v>0</v>
      </c>
      <c r="Y41" s="230">
        <v>0</v>
      </c>
      <c r="Z41" s="230">
        <v>0</v>
      </c>
      <c r="AA41" s="230">
        <v>0</v>
      </c>
      <c r="AB41" s="230">
        <v>0</v>
      </c>
      <c r="AC41" s="230">
        <v>0</v>
      </c>
      <c r="AD41" s="230">
        <v>0</v>
      </c>
      <c r="AE41" s="230">
        <v>1.9024390243902438</v>
      </c>
      <c r="AF41" s="230">
        <v>0</v>
      </c>
      <c r="AG41" s="230">
        <v>0</v>
      </c>
      <c r="AH41" s="230">
        <v>0</v>
      </c>
      <c r="AI41" s="230">
        <v>0</v>
      </c>
      <c r="AJ41" s="230">
        <v>0</v>
      </c>
      <c r="AK41" s="230">
        <v>0</v>
      </c>
      <c r="AL41" s="230">
        <v>1.7073170731707317</v>
      </c>
      <c r="AM41" s="230">
        <v>0</v>
      </c>
      <c r="AN41" s="230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103">
        <f t="shared" si="3"/>
        <v>156.69634146341465</v>
      </c>
      <c r="AU41" s="16">
        <v>33</v>
      </c>
      <c r="AV41" s="16" t="str">
        <f t="shared" si="8"/>
        <v/>
      </c>
      <c r="AW41" s="16" t="str">
        <f t="shared" si="8"/>
        <v/>
      </c>
      <c r="AX41" s="16" t="str">
        <f t="shared" si="8"/>
        <v/>
      </c>
      <c r="AY41" s="16" t="str">
        <f t="shared" si="8"/>
        <v/>
      </c>
      <c r="AZ41" s="16" t="str">
        <f t="shared" si="8"/>
        <v/>
      </c>
      <c r="BA41" s="16" t="str">
        <f t="shared" si="8"/>
        <v/>
      </c>
      <c r="BB41" s="16" t="str">
        <f t="shared" si="8"/>
        <v/>
      </c>
      <c r="BC41" s="16" t="str">
        <f t="shared" si="8"/>
        <v/>
      </c>
      <c r="BD41" s="16" t="str">
        <f t="shared" si="8"/>
        <v/>
      </c>
      <c r="BE41" s="16" t="str">
        <f t="shared" si="8"/>
        <v/>
      </c>
      <c r="BF41" s="16" t="str">
        <f t="shared" si="8"/>
        <v/>
      </c>
      <c r="BG41" s="16" t="str">
        <f t="shared" si="8"/>
        <v>Havskrafta</v>
      </c>
      <c r="BH41" s="16" t="str">
        <f t="shared" si="8"/>
        <v/>
      </c>
      <c r="BI41" s="16" t="str">
        <f t="shared" si="8"/>
        <v/>
      </c>
      <c r="BJ41" s="16" t="str">
        <f t="shared" si="8"/>
        <v/>
      </c>
      <c r="BK41" s="16" t="str">
        <f t="shared" ref="BK41:BZ68" si="9">IF(T41&gt;0,T$8,"")</f>
        <v/>
      </c>
      <c r="BL41" s="16" t="str">
        <f t="shared" si="6"/>
        <v/>
      </c>
      <c r="BM41" s="16" t="str">
        <f t="shared" si="6"/>
        <v/>
      </c>
      <c r="BN41" s="16" t="str">
        <f t="shared" si="6"/>
        <v/>
      </c>
      <c r="BO41" s="16" t="str">
        <f t="shared" si="6"/>
        <v/>
      </c>
      <c r="BP41" s="16" t="str">
        <f t="shared" si="6"/>
        <v/>
      </c>
      <c r="BQ41" s="16" t="str">
        <f t="shared" si="6"/>
        <v/>
      </c>
      <c r="BR41" s="16" t="str">
        <f t="shared" si="6"/>
        <v/>
      </c>
      <c r="BS41" s="16" t="str">
        <f t="shared" si="6"/>
        <v/>
      </c>
      <c r="BT41" s="16" t="str">
        <f t="shared" si="6"/>
        <v/>
      </c>
      <c r="BU41" s="16" t="str">
        <f t="shared" si="6"/>
        <v/>
      </c>
      <c r="BV41" s="16" t="str">
        <f t="shared" si="6"/>
        <v>Rodspotta</v>
      </c>
      <c r="BW41" s="16" t="str">
        <f t="shared" si="6"/>
        <v/>
      </c>
      <c r="BX41" s="16" t="str">
        <f t="shared" si="6"/>
        <v/>
      </c>
      <c r="BY41" s="16" t="str">
        <f t="shared" si="6"/>
        <v/>
      </c>
      <c r="BZ41" s="16" t="str">
        <f t="shared" si="6"/>
        <v/>
      </c>
      <c r="CA41" s="16" t="str">
        <f t="shared" si="7"/>
        <v/>
      </c>
      <c r="CB41" s="16" t="str">
        <f t="shared" si="7"/>
        <v/>
      </c>
      <c r="CC41" s="16" t="str">
        <f t="shared" si="7"/>
        <v>Slatvar</v>
      </c>
      <c r="CD41" s="16" t="str">
        <f t="shared" si="7"/>
        <v/>
      </c>
      <c r="CE41" s="16" t="str">
        <f t="shared" si="7"/>
        <v/>
      </c>
      <c r="CF41" s="16" t="str">
        <f t="shared" si="7"/>
        <v/>
      </c>
      <c r="CG41" s="16" t="str">
        <f t="shared" si="7"/>
        <v/>
      </c>
      <c r="CH41" s="16" t="str">
        <f t="shared" si="7"/>
        <v/>
      </c>
      <c r="CI41" s="16" t="str">
        <f t="shared" si="7"/>
        <v/>
      </c>
      <c r="CK41" s="115" t="str">
        <f t="shared" si="5"/>
        <v>HavskraftaRodspottaSlatvar</v>
      </c>
      <c r="CM41" s="88"/>
      <c r="CN41" s="115"/>
      <c r="CO41" s="88"/>
      <c r="CP41" s="116"/>
    </row>
    <row r="42" spans="1:96" x14ac:dyDescent="0.2">
      <c r="A42" t="s">
        <v>360</v>
      </c>
      <c r="B42" s="22">
        <v>6</v>
      </c>
      <c r="C42" s="14" t="s">
        <v>192</v>
      </c>
      <c r="D42" s="104">
        <v>34</v>
      </c>
      <c r="E42" s="230">
        <v>0</v>
      </c>
      <c r="F42" s="230">
        <v>0</v>
      </c>
      <c r="G42" s="230">
        <v>0</v>
      </c>
      <c r="H42" s="230">
        <v>0</v>
      </c>
      <c r="I42" s="230">
        <v>0</v>
      </c>
      <c r="J42" s="230">
        <v>0</v>
      </c>
      <c r="K42" s="230">
        <v>18.755555555555556</v>
      </c>
      <c r="L42" s="230">
        <v>0</v>
      </c>
      <c r="M42" s="230">
        <v>0</v>
      </c>
      <c r="N42" s="230">
        <v>0</v>
      </c>
      <c r="O42" s="230">
        <v>0</v>
      </c>
      <c r="P42" s="230">
        <v>12.866666666666667</v>
      </c>
      <c r="Q42" s="230">
        <v>0</v>
      </c>
      <c r="R42" s="230">
        <v>0</v>
      </c>
      <c r="S42" s="230">
        <v>0</v>
      </c>
      <c r="T42" s="230">
        <v>81.444444444444443</v>
      </c>
      <c r="U42" s="230">
        <v>0</v>
      </c>
      <c r="V42" s="230">
        <v>0</v>
      </c>
      <c r="W42" s="230">
        <v>0</v>
      </c>
      <c r="X42" s="230">
        <v>0</v>
      </c>
      <c r="Y42" s="230">
        <v>0</v>
      </c>
      <c r="Z42" s="230">
        <v>0</v>
      </c>
      <c r="AA42" s="230">
        <v>0</v>
      </c>
      <c r="AB42" s="230">
        <v>43.333333333333336</v>
      </c>
      <c r="AC42" s="230">
        <v>0</v>
      </c>
      <c r="AD42" s="230">
        <v>0</v>
      </c>
      <c r="AE42" s="230">
        <v>51.06666666666667</v>
      </c>
      <c r="AF42" s="230">
        <v>0</v>
      </c>
      <c r="AG42" s="230">
        <v>0</v>
      </c>
      <c r="AH42" s="230">
        <v>0</v>
      </c>
      <c r="AI42" s="230">
        <v>0</v>
      </c>
      <c r="AJ42" s="230">
        <v>0</v>
      </c>
      <c r="AK42" s="230">
        <v>30.333333333333332</v>
      </c>
      <c r="AL42" s="230">
        <v>12.4</v>
      </c>
      <c r="AM42" s="230">
        <v>0</v>
      </c>
      <c r="AN42" s="230">
        <v>0</v>
      </c>
      <c r="AO42" s="230">
        <v>0</v>
      </c>
      <c r="AP42" s="230">
        <v>0</v>
      </c>
      <c r="AQ42" s="230">
        <v>53.022222222222226</v>
      </c>
      <c r="AR42" s="230">
        <v>4.6444444444444448</v>
      </c>
      <c r="AS42" s="230">
        <v>5.2888888888888888</v>
      </c>
      <c r="AT42" s="103">
        <f t="shared" si="3"/>
        <v>313.15555555555557</v>
      </c>
      <c r="AU42" s="16">
        <v>34</v>
      </c>
      <c r="AV42" s="16" t="str">
        <f t="shared" ref="AV42:BJ58" si="10">IF(E42&gt;0,E$8,"")</f>
        <v/>
      </c>
      <c r="AW42" s="16" t="str">
        <f t="shared" si="10"/>
        <v/>
      </c>
      <c r="AX42" s="16" t="str">
        <f t="shared" si="10"/>
        <v/>
      </c>
      <c r="AY42" s="16" t="str">
        <f t="shared" si="10"/>
        <v/>
      </c>
      <c r="AZ42" s="16" t="str">
        <f t="shared" si="10"/>
        <v/>
      </c>
      <c r="BA42" s="16" t="str">
        <f t="shared" si="10"/>
        <v/>
      </c>
      <c r="BB42" s="16" t="str">
        <f t="shared" si="10"/>
        <v>Fjarsing</v>
      </c>
      <c r="BC42" s="16" t="str">
        <f t="shared" si="10"/>
        <v/>
      </c>
      <c r="BD42" s="16" t="str">
        <f t="shared" si="10"/>
        <v/>
      </c>
      <c r="BE42" s="16" t="str">
        <f t="shared" si="10"/>
        <v/>
      </c>
      <c r="BF42" s="16" t="str">
        <f t="shared" si="10"/>
        <v/>
      </c>
      <c r="BG42" s="16" t="str">
        <f t="shared" si="10"/>
        <v>Havskrafta</v>
      </c>
      <c r="BH42" s="16" t="str">
        <f t="shared" si="10"/>
        <v/>
      </c>
      <c r="BI42" s="16" t="str">
        <f t="shared" si="10"/>
        <v/>
      </c>
      <c r="BJ42" s="16" t="str">
        <f t="shared" si="10"/>
        <v/>
      </c>
      <c r="BK42" s="16" t="str">
        <f t="shared" si="9"/>
        <v>Kolja</v>
      </c>
      <c r="BL42" s="16" t="str">
        <f t="shared" si="6"/>
        <v/>
      </c>
      <c r="BM42" s="16" t="str">
        <f t="shared" si="6"/>
        <v/>
      </c>
      <c r="BN42" s="16" t="str">
        <f t="shared" si="6"/>
        <v/>
      </c>
      <c r="BO42" s="16" t="str">
        <f t="shared" si="6"/>
        <v/>
      </c>
      <c r="BP42" s="16" t="str">
        <f t="shared" si="6"/>
        <v/>
      </c>
      <c r="BQ42" s="16" t="str">
        <f t="shared" si="6"/>
        <v/>
      </c>
      <c r="BR42" s="16" t="str">
        <f t="shared" si="6"/>
        <v/>
      </c>
      <c r="BS42" s="16" t="str">
        <f t="shared" si="6"/>
        <v>Pigghaj</v>
      </c>
      <c r="BT42" s="16" t="str">
        <f t="shared" si="6"/>
        <v/>
      </c>
      <c r="BU42" s="16" t="str">
        <f t="shared" si="6"/>
        <v/>
      </c>
      <c r="BV42" s="16" t="str">
        <f t="shared" si="6"/>
        <v>Rodspotta</v>
      </c>
      <c r="BW42" s="16" t="str">
        <f t="shared" si="6"/>
        <v/>
      </c>
      <c r="BX42" s="16" t="str">
        <f t="shared" si="6"/>
        <v/>
      </c>
      <c r="BY42" s="16" t="str">
        <f t="shared" si="6"/>
        <v/>
      </c>
      <c r="BZ42" s="16" t="str">
        <f t="shared" si="6"/>
        <v/>
      </c>
      <c r="CA42" s="16" t="str">
        <f t="shared" si="7"/>
        <v/>
      </c>
      <c r="CB42" s="16" t="str">
        <f t="shared" si="7"/>
        <v>Skrubbskadda</v>
      </c>
      <c r="CC42" s="16" t="str">
        <f t="shared" si="7"/>
        <v>Slatvar</v>
      </c>
      <c r="CD42" s="16" t="str">
        <f t="shared" si="7"/>
        <v/>
      </c>
      <c r="CE42" s="16" t="str">
        <f t="shared" si="7"/>
        <v/>
      </c>
      <c r="CF42" s="16" t="str">
        <f t="shared" si="7"/>
        <v/>
      </c>
      <c r="CG42" s="16" t="str">
        <f t="shared" si="7"/>
        <v/>
      </c>
      <c r="CH42" s="16" t="str">
        <f t="shared" si="7"/>
        <v>Torsk</v>
      </c>
      <c r="CI42" s="16" t="str">
        <f t="shared" si="7"/>
        <v>Tunga</v>
      </c>
      <c r="CK42" s="115" t="str">
        <f t="shared" si="5"/>
        <v>FjarsingHavskraftaKoljaPigghajRodspottaSkrubbskaddaSlatvarTorskTunga</v>
      </c>
      <c r="CM42" s="88"/>
      <c r="CN42" s="115"/>
      <c r="CO42" s="88"/>
      <c r="CP42" s="116"/>
    </row>
    <row r="43" spans="1:96" x14ac:dyDescent="0.2">
      <c r="A43" t="s">
        <v>359</v>
      </c>
      <c r="B43" s="22">
        <v>6</v>
      </c>
      <c r="C43" s="14" t="s">
        <v>192</v>
      </c>
      <c r="D43" s="104">
        <v>35</v>
      </c>
      <c r="E43" s="230">
        <v>0</v>
      </c>
      <c r="F43" s="230">
        <v>0</v>
      </c>
      <c r="G43" s="230">
        <v>0</v>
      </c>
      <c r="H43" s="230">
        <v>0</v>
      </c>
      <c r="I43" s="230">
        <v>0</v>
      </c>
      <c r="J43" s="230">
        <v>0</v>
      </c>
      <c r="K43" s="230">
        <v>3.1474358974358974</v>
      </c>
      <c r="L43" s="230">
        <v>0</v>
      </c>
      <c r="M43" s="230">
        <v>0</v>
      </c>
      <c r="N43" s="230">
        <v>0</v>
      </c>
      <c r="O43" s="230">
        <v>0</v>
      </c>
      <c r="P43" s="230">
        <v>126.54743589743589</v>
      </c>
      <c r="Q43" s="230">
        <v>0</v>
      </c>
      <c r="R43" s="230">
        <v>0</v>
      </c>
      <c r="S43" s="230">
        <v>0</v>
      </c>
      <c r="T43" s="230">
        <v>16.358974358974358</v>
      </c>
      <c r="U43" s="230">
        <v>0</v>
      </c>
      <c r="V43" s="230">
        <v>0</v>
      </c>
      <c r="W43" s="230">
        <v>0</v>
      </c>
      <c r="X43" s="230">
        <v>0</v>
      </c>
      <c r="Y43" s="230">
        <v>0</v>
      </c>
      <c r="Z43" s="230">
        <v>0</v>
      </c>
      <c r="AA43" s="230">
        <v>0</v>
      </c>
      <c r="AB43" s="230">
        <v>5.916666666666667</v>
      </c>
      <c r="AC43" s="230">
        <v>0</v>
      </c>
      <c r="AD43" s="230">
        <v>0</v>
      </c>
      <c r="AE43" s="230">
        <v>34.476282051282055</v>
      </c>
      <c r="AF43" s="230">
        <v>0</v>
      </c>
      <c r="AG43" s="230">
        <v>0</v>
      </c>
      <c r="AH43" s="230">
        <v>0</v>
      </c>
      <c r="AI43" s="230">
        <v>0</v>
      </c>
      <c r="AJ43" s="230">
        <v>0</v>
      </c>
      <c r="AK43" s="230">
        <v>13.076923076923077</v>
      </c>
      <c r="AL43" s="230">
        <v>9.1378205128205128</v>
      </c>
      <c r="AM43" s="230">
        <v>0</v>
      </c>
      <c r="AN43" s="230">
        <v>0</v>
      </c>
      <c r="AO43" s="230">
        <v>0</v>
      </c>
      <c r="AP43" s="230">
        <v>0</v>
      </c>
      <c r="AQ43" s="230">
        <v>26.102564102564102</v>
      </c>
      <c r="AR43" s="230">
        <v>4.8717948717948714</v>
      </c>
      <c r="AS43" s="230">
        <v>7.9358974358974361</v>
      </c>
      <c r="AT43" s="103">
        <f t="shared" si="3"/>
        <v>247.57179487179482</v>
      </c>
      <c r="AU43" s="16">
        <v>35</v>
      </c>
      <c r="AV43" s="16" t="str">
        <f t="shared" si="10"/>
        <v/>
      </c>
      <c r="AW43" s="16" t="str">
        <f t="shared" si="10"/>
        <v/>
      </c>
      <c r="AX43" s="16" t="str">
        <f t="shared" si="10"/>
        <v/>
      </c>
      <c r="AY43" s="16" t="str">
        <f t="shared" si="10"/>
        <v/>
      </c>
      <c r="AZ43" s="16" t="str">
        <f t="shared" si="10"/>
        <v/>
      </c>
      <c r="BA43" s="16" t="str">
        <f t="shared" si="10"/>
        <v/>
      </c>
      <c r="BB43" s="16" t="str">
        <f t="shared" si="10"/>
        <v>Fjarsing</v>
      </c>
      <c r="BC43" s="16" t="str">
        <f t="shared" si="10"/>
        <v/>
      </c>
      <c r="BD43" s="16" t="str">
        <f t="shared" si="10"/>
        <v/>
      </c>
      <c r="BE43" s="16" t="str">
        <f t="shared" si="10"/>
        <v/>
      </c>
      <c r="BF43" s="16" t="str">
        <f t="shared" si="10"/>
        <v/>
      </c>
      <c r="BG43" s="16" t="str">
        <f t="shared" si="10"/>
        <v>Havskrafta</v>
      </c>
      <c r="BH43" s="16" t="str">
        <f t="shared" si="10"/>
        <v/>
      </c>
      <c r="BI43" s="16" t="str">
        <f t="shared" si="10"/>
        <v/>
      </c>
      <c r="BJ43" s="16" t="str">
        <f t="shared" si="10"/>
        <v/>
      </c>
      <c r="BK43" s="16" t="str">
        <f t="shared" si="9"/>
        <v>Kolja</v>
      </c>
      <c r="BL43" s="16" t="str">
        <f t="shared" si="6"/>
        <v/>
      </c>
      <c r="BM43" s="16" t="str">
        <f t="shared" si="6"/>
        <v/>
      </c>
      <c r="BN43" s="16" t="str">
        <f t="shared" si="6"/>
        <v/>
      </c>
      <c r="BO43" s="16" t="str">
        <f t="shared" si="6"/>
        <v/>
      </c>
      <c r="BP43" s="16" t="str">
        <f t="shared" si="6"/>
        <v/>
      </c>
      <c r="BQ43" s="16" t="str">
        <f t="shared" si="6"/>
        <v/>
      </c>
      <c r="BR43" s="16" t="str">
        <f t="shared" si="6"/>
        <v/>
      </c>
      <c r="BS43" s="16" t="str">
        <f t="shared" si="6"/>
        <v>Pigghaj</v>
      </c>
      <c r="BT43" s="16" t="str">
        <f t="shared" si="6"/>
        <v/>
      </c>
      <c r="BU43" s="16" t="str">
        <f t="shared" si="6"/>
        <v/>
      </c>
      <c r="BV43" s="16" t="str">
        <f t="shared" ref="BT43:CI62" si="11">IF(AE43&gt;0,AE$8,"")</f>
        <v>Rodspotta</v>
      </c>
      <c r="BW43" s="16" t="str">
        <f t="shared" si="11"/>
        <v/>
      </c>
      <c r="BX43" s="16" t="str">
        <f t="shared" si="11"/>
        <v/>
      </c>
      <c r="BY43" s="16" t="str">
        <f t="shared" si="11"/>
        <v/>
      </c>
      <c r="BZ43" s="16" t="str">
        <f t="shared" si="11"/>
        <v/>
      </c>
      <c r="CA43" s="16" t="str">
        <f t="shared" si="7"/>
        <v/>
      </c>
      <c r="CB43" s="16" t="str">
        <f t="shared" si="7"/>
        <v>Skrubbskadda</v>
      </c>
      <c r="CC43" s="16" t="str">
        <f t="shared" si="7"/>
        <v>Slatvar</v>
      </c>
      <c r="CD43" s="16" t="str">
        <f t="shared" si="7"/>
        <v/>
      </c>
      <c r="CE43" s="16" t="str">
        <f t="shared" si="7"/>
        <v/>
      </c>
      <c r="CF43" s="16" t="str">
        <f t="shared" si="7"/>
        <v/>
      </c>
      <c r="CG43" s="16" t="str">
        <f t="shared" si="7"/>
        <v/>
      </c>
      <c r="CH43" s="16" t="str">
        <f t="shared" si="7"/>
        <v>Torsk</v>
      </c>
      <c r="CI43" s="16" t="str">
        <f t="shared" si="7"/>
        <v>Tunga</v>
      </c>
      <c r="CK43" s="115" t="str">
        <f t="shared" si="5"/>
        <v>FjarsingHavskraftaKoljaPigghajRodspottaSkrubbskaddaSlatvarTorskTunga</v>
      </c>
      <c r="CM43" s="88"/>
      <c r="CN43" s="115"/>
      <c r="CO43" s="88"/>
      <c r="CP43" s="116"/>
    </row>
    <row r="44" spans="1:96" x14ac:dyDescent="0.2">
      <c r="A44" t="s">
        <v>364</v>
      </c>
      <c r="B44" s="22">
        <v>6</v>
      </c>
      <c r="C44" s="14" t="s">
        <v>189</v>
      </c>
      <c r="D44" s="104">
        <v>36</v>
      </c>
      <c r="E44" s="230">
        <v>0</v>
      </c>
      <c r="F44" s="230">
        <v>0</v>
      </c>
      <c r="G44" s="230">
        <v>0</v>
      </c>
      <c r="H44" s="230">
        <v>0</v>
      </c>
      <c r="I44" s="230">
        <v>0</v>
      </c>
      <c r="J44" s="230">
        <v>0</v>
      </c>
      <c r="K44" s="230">
        <v>0</v>
      </c>
      <c r="L44" s="230">
        <v>0</v>
      </c>
      <c r="M44" s="230">
        <v>0</v>
      </c>
      <c r="N44" s="230">
        <v>0</v>
      </c>
      <c r="O44" s="230">
        <v>0</v>
      </c>
      <c r="P44" s="230">
        <v>0</v>
      </c>
      <c r="Q44" s="230">
        <v>1520.0606617647059</v>
      </c>
      <c r="R44" s="230">
        <v>1358.6893382352941</v>
      </c>
      <c r="S44" s="230">
        <v>0</v>
      </c>
      <c r="T44" s="230">
        <v>0</v>
      </c>
      <c r="U44" s="230">
        <v>0</v>
      </c>
      <c r="V44" s="230">
        <v>0</v>
      </c>
      <c r="W44" s="230">
        <v>0</v>
      </c>
      <c r="X44" s="230">
        <v>0</v>
      </c>
      <c r="Y44" s="230">
        <v>0</v>
      </c>
      <c r="Z44" s="230">
        <v>0</v>
      </c>
      <c r="AA44" s="230">
        <v>0</v>
      </c>
      <c r="AB44" s="230">
        <v>0</v>
      </c>
      <c r="AC44" s="230">
        <v>0</v>
      </c>
      <c r="AD44" s="230">
        <v>0</v>
      </c>
      <c r="AE44" s="230">
        <v>0</v>
      </c>
      <c r="AF44" s="230">
        <v>0</v>
      </c>
      <c r="AG44" s="230">
        <v>0</v>
      </c>
      <c r="AH44" s="230">
        <v>0</v>
      </c>
      <c r="AI44" s="230">
        <v>0</v>
      </c>
      <c r="AJ44" s="230">
        <v>0</v>
      </c>
      <c r="AK44" s="230">
        <v>0</v>
      </c>
      <c r="AL44" s="230">
        <v>0</v>
      </c>
      <c r="AM44" s="230">
        <v>0</v>
      </c>
      <c r="AN44" s="230">
        <v>0</v>
      </c>
      <c r="AO44" s="230">
        <v>0</v>
      </c>
      <c r="AP44" s="230">
        <v>0</v>
      </c>
      <c r="AQ44" s="230">
        <v>0</v>
      </c>
      <c r="AR44" s="230">
        <v>0</v>
      </c>
      <c r="AS44" s="230">
        <v>0</v>
      </c>
      <c r="AT44" s="103">
        <f t="shared" si="3"/>
        <v>2878.75</v>
      </c>
      <c r="AU44" s="16">
        <v>36</v>
      </c>
      <c r="AV44" s="16" t="str">
        <f t="shared" si="10"/>
        <v/>
      </c>
      <c r="AW44" s="16" t="str">
        <f t="shared" si="10"/>
        <v/>
      </c>
      <c r="AX44" s="16" t="str">
        <f t="shared" si="10"/>
        <v/>
      </c>
      <c r="AY44" s="16" t="str">
        <f t="shared" si="10"/>
        <v/>
      </c>
      <c r="AZ44" s="16" t="str">
        <f t="shared" si="10"/>
        <v/>
      </c>
      <c r="BA44" s="16" t="str">
        <f t="shared" si="10"/>
        <v/>
      </c>
      <c r="BB44" s="16" t="str">
        <f t="shared" si="10"/>
        <v/>
      </c>
      <c r="BC44" s="16" t="str">
        <f t="shared" si="10"/>
        <v/>
      </c>
      <c r="BD44" s="16" t="str">
        <f t="shared" si="10"/>
        <v/>
      </c>
      <c r="BE44" s="16" t="str">
        <f t="shared" si="10"/>
        <v/>
      </c>
      <c r="BF44" s="16" t="str">
        <f t="shared" si="10"/>
        <v/>
      </c>
      <c r="BG44" s="16" t="str">
        <f t="shared" si="10"/>
        <v/>
      </c>
      <c r="BH44" s="16" t="str">
        <f t="shared" si="10"/>
        <v>Sill_industri</v>
      </c>
      <c r="BI44" s="16" t="str">
        <f t="shared" si="10"/>
        <v>Sill_konsum</v>
      </c>
      <c r="BJ44" s="16" t="str">
        <f t="shared" si="10"/>
        <v/>
      </c>
      <c r="BK44" s="16" t="str">
        <f t="shared" si="9"/>
        <v/>
      </c>
      <c r="BL44" s="16" t="str">
        <f t="shared" si="9"/>
        <v/>
      </c>
      <c r="BM44" s="16" t="str">
        <f t="shared" si="9"/>
        <v/>
      </c>
      <c r="BN44" s="16" t="str">
        <f t="shared" si="9"/>
        <v/>
      </c>
      <c r="BO44" s="16" t="str">
        <f t="shared" si="9"/>
        <v/>
      </c>
      <c r="BP44" s="16" t="str">
        <f t="shared" si="9"/>
        <v/>
      </c>
      <c r="BQ44" s="16" t="str">
        <f t="shared" si="9"/>
        <v/>
      </c>
      <c r="BR44" s="16" t="str">
        <f t="shared" si="9"/>
        <v/>
      </c>
      <c r="BS44" s="16" t="str">
        <f t="shared" si="9"/>
        <v/>
      </c>
      <c r="BT44" s="16" t="str">
        <f t="shared" si="11"/>
        <v/>
      </c>
      <c r="BU44" s="16" t="str">
        <f t="shared" si="11"/>
        <v/>
      </c>
      <c r="BV44" s="16" t="str">
        <f t="shared" si="11"/>
        <v/>
      </c>
      <c r="BW44" s="16" t="str">
        <f t="shared" si="11"/>
        <v/>
      </c>
      <c r="BX44" s="16" t="str">
        <f t="shared" si="11"/>
        <v/>
      </c>
      <c r="BY44" s="16" t="str">
        <f t="shared" si="11"/>
        <v/>
      </c>
      <c r="BZ44" s="16" t="str">
        <f t="shared" si="11"/>
        <v/>
      </c>
      <c r="CA44" s="16" t="str">
        <f t="shared" si="7"/>
        <v/>
      </c>
      <c r="CB44" s="16" t="str">
        <f t="shared" si="7"/>
        <v/>
      </c>
      <c r="CC44" s="16" t="str">
        <f t="shared" si="7"/>
        <v/>
      </c>
      <c r="CD44" s="16" t="str">
        <f t="shared" si="7"/>
        <v/>
      </c>
      <c r="CE44" s="16" t="str">
        <f t="shared" si="7"/>
        <v/>
      </c>
      <c r="CF44" s="16" t="str">
        <f t="shared" si="7"/>
        <v/>
      </c>
      <c r="CG44" s="16" t="str">
        <f t="shared" si="7"/>
        <v/>
      </c>
      <c r="CH44" s="16" t="str">
        <f t="shared" si="7"/>
        <v/>
      </c>
      <c r="CI44" s="16" t="str">
        <f t="shared" si="7"/>
        <v/>
      </c>
      <c r="CK44" s="115" t="str">
        <f t="shared" si="5"/>
        <v>Sill_industriSill_konsum</v>
      </c>
      <c r="CM44" s="88"/>
      <c r="CN44" s="115"/>
      <c r="CO44" s="88"/>
      <c r="CP44" s="116"/>
    </row>
    <row r="45" spans="1:96" x14ac:dyDescent="0.2">
      <c r="A45" t="s">
        <v>361</v>
      </c>
      <c r="B45" s="22">
        <v>6</v>
      </c>
      <c r="C45" s="14" t="s">
        <v>188</v>
      </c>
      <c r="D45" s="104">
        <v>37</v>
      </c>
      <c r="E45" s="230">
        <v>0</v>
      </c>
      <c r="F45" s="230">
        <v>0</v>
      </c>
      <c r="G45" s="230">
        <v>0</v>
      </c>
      <c r="H45" s="230">
        <v>0</v>
      </c>
      <c r="I45" s="230">
        <v>0</v>
      </c>
      <c r="J45" s="230">
        <v>0</v>
      </c>
      <c r="K45" s="230">
        <v>0</v>
      </c>
      <c r="L45" s="230">
        <v>0</v>
      </c>
      <c r="M45" s="230">
        <v>0</v>
      </c>
      <c r="N45" s="230">
        <v>0</v>
      </c>
      <c r="O45" s="230">
        <v>0</v>
      </c>
      <c r="P45" s="230">
        <v>0</v>
      </c>
      <c r="Q45" s="230">
        <v>0</v>
      </c>
      <c r="R45" s="230">
        <v>0</v>
      </c>
      <c r="S45" s="230">
        <v>0</v>
      </c>
      <c r="T45" s="230">
        <v>0</v>
      </c>
      <c r="U45" s="230">
        <v>0</v>
      </c>
      <c r="V45" s="230">
        <v>0</v>
      </c>
      <c r="W45" s="230">
        <v>0</v>
      </c>
      <c r="X45" s="230">
        <v>0</v>
      </c>
      <c r="Y45" s="230">
        <v>0</v>
      </c>
      <c r="Z45" s="230">
        <v>0</v>
      </c>
      <c r="AA45" s="230">
        <v>0</v>
      </c>
      <c r="AB45" s="230">
        <v>0</v>
      </c>
      <c r="AC45" s="230">
        <v>0</v>
      </c>
      <c r="AD45" s="230">
        <v>184.94871794871796</v>
      </c>
      <c r="AE45" s="230">
        <v>0</v>
      </c>
      <c r="AF45" s="230">
        <v>0</v>
      </c>
      <c r="AG45" s="230">
        <v>0</v>
      </c>
      <c r="AH45" s="230">
        <v>0</v>
      </c>
      <c r="AI45" s="230">
        <v>0</v>
      </c>
      <c r="AJ45" s="230">
        <v>0</v>
      </c>
      <c r="AK45" s="230">
        <v>0</v>
      </c>
      <c r="AL45" s="230">
        <v>0</v>
      </c>
      <c r="AM45" s="230">
        <v>0</v>
      </c>
      <c r="AN45" s="230">
        <v>0</v>
      </c>
      <c r="AO45" s="230">
        <v>0</v>
      </c>
      <c r="AP45" s="230">
        <v>0</v>
      </c>
      <c r="AQ45" s="230">
        <v>0</v>
      </c>
      <c r="AR45" s="230">
        <v>0</v>
      </c>
      <c r="AS45" s="230">
        <v>0</v>
      </c>
      <c r="AT45" s="103">
        <f t="shared" si="3"/>
        <v>184.94871794871796</v>
      </c>
      <c r="AU45" s="16">
        <v>37</v>
      </c>
      <c r="AV45" s="16" t="str">
        <f t="shared" si="10"/>
        <v/>
      </c>
      <c r="AW45" s="16" t="str">
        <f t="shared" si="10"/>
        <v/>
      </c>
      <c r="AX45" s="16" t="str">
        <f t="shared" si="10"/>
        <v/>
      </c>
      <c r="AY45" s="16" t="str">
        <f t="shared" si="10"/>
        <v/>
      </c>
      <c r="AZ45" s="16" t="str">
        <f t="shared" si="10"/>
        <v/>
      </c>
      <c r="BA45" s="16" t="str">
        <f t="shared" si="10"/>
        <v/>
      </c>
      <c r="BB45" s="16" t="str">
        <f t="shared" si="10"/>
        <v/>
      </c>
      <c r="BC45" s="16" t="str">
        <f t="shared" si="10"/>
        <v/>
      </c>
      <c r="BD45" s="16" t="str">
        <f t="shared" si="10"/>
        <v/>
      </c>
      <c r="BE45" s="16" t="str">
        <f t="shared" si="10"/>
        <v/>
      </c>
      <c r="BF45" s="16" t="str">
        <f t="shared" si="10"/>
        <v/>
      </c>
      <c r="BG45" s="16" t="str">
        <f t="shared" si="10"/>
        <v/>
      </c>
      <c r="BH45" s="16" t="str">
        <f t="shared" si="10"/>
        <v/>
      </c>
      <c r="BI45" s="16" t="str">
        <f t="shared" si="10"/>
        <v/>
      </c>
      <c r="BJ45" s="16" t="str">
        <f t="shared" si="10"/>
        <v/>
      </c>
      <c r="BK45" s="16" t="str">
        <f t="shared" si="9"/>
        <v/>
      </c>
      <c r="BL45" s="16" t="str">
        <f t="shared" si="9"/>
        <v/>
      </c>
      <c r="BM45" s="16" t="str">
        <f t="shared" si="9"/>
        <v/>
      </c>
      <c r="BN45" s="16" t="str">
        <f t="shared" si="9"/>
        <v/>
      </c>
      <c r="BO45" s="16" t="str">
        <f t="shared" si="9"/>
        <v/>
      </c>
      <c r="BP45" s="16" t="str">
        <f t="shared" si="9"/>
        <v/>
      </c>
      <c r="BQ45" s="16" t="str">
        <f t="shared" si="9"/>
        <v/>
      </c>
      <c r="BR45" s="16" t="str">
        <f t="shared" si="9"/>
        <v/>
      </c>
      <c r="BS45" s="16" t="str">
        <f t="shared" si="9"/>
        <v/>
      </c>
      <c r="BT45" s="16" t="str">
        <f t="shared" si="11"/>
        <v/>
      </c>
      <c r="BU45" s="16" t="str">
        <f t="shared" si="11"/>
        <v>Raka</v>
      </c>
      <c r="BV45" s="16" t="str">
        <f t="shared" si="11"/>
        <v/>
      </c>
      <c r="BW45" s="16" t="str">
        <f t="shared" si="11"/>
        <v/>
      </c>
      <c r="BX45" s="16" t="str">
        <f t="shared" si="11"/>
        <v/>
      </c>
      <c r="BY45" s="16" t="str">
        <f t="shared" si="11"/>
        <v/>
      </c>
      <c r="BZ45" s="16" t="str">
        <f t="shared" si="11"/>
        <v/>
      </c>
      <c r="CA45" s="16" t="str">
        <f t="shared" si="7"/>
        <v/>
      </c>
      <c r="CB45" s="16" t="str">
        <f t="shared" si="7"/>
        <v/>
      </c>
      <c r="CC45" s="16" t="str">
        <f t="shared" si="7"/>
        <v/>
      </c>
      <c r="CD45" s="16" t="str">
        <f t="shared" si="7"/>
        <v/>
      </c>
      <c r="CE45" s="16" t="str">
        <f t="shared" si="7"/>
        <v/>
      </c>
      <c r="CF45" s="16" t="str">
        <f t="shared" si="7"/>
        <v/>
      </c>
      <c r="CG45" s="16" t="str">
        <f t="shared" si="7"/>
        <v/>
      </c>
      <c r="CH45" s="16" t="str">
        <f t="shared" si="7"/>
        <v/>
      </c>
      <c r="CI45" s="16" t="str">
        <f t="shared" si="7"/>
        <v/>
      </c>
      <c r="CK45" s="115" t="str">
        <f t="shared" si="5"/>
        <v>Raka</v>
      </c>
      <c r="CM45" s="88"/>
      <c r="CN45" s="115"/>
      <c r="CO45" s="88"/>
      <c r="CP45" s="116"/>
      <c r="CR45" s="176"/>
    </row>
    <row r="46" spans="1:96" x14ac:dyDescent="0.2">
      <c r="A46" t="s">
        <v>357</v>
      </c>
      <c r="B46" s="22">
        <v>6</v>
      </c>
      <c r="C46" s="14" t="s">
        <v>188</v>
      </c>
      <c r="D46" s="104">
        <v>38</v>
      </c>
      <c r="E46" s="230">
        <v>0</v>
      </c>
      <c r="F46" s="230">
        <v>0</v>
      </c>
      <c r="G46" s="230">
        <v>0</v>
      </c>
      <c r="H46" s="230">
        <v>0</v>
      </c>
      <c r="I46" s="230">
        <v>0</v>
      </c>
      <c r="J46" s="230">
        <v>0</v>
      </c>
      <c r="K46" s="230">
        <v>0</v>
      </c>
      <c r="L46" s="230">
        <v>0</v>
      </c>
      <c r="M46" s="230">
        <v>0</v>
      </c>
      <c r="N46" s="230">
        <v>0</v>
      </c>
      <c r="O46" s="230">
        <v>0</v>
      </c>
      <c r="P46" s="230">
        <v>92.608695652173907</v>
      </c>
      <c r="Q46" s="230">
        <v>0</v>
      </c>
      <c r="R46" s="230">
        <v>0</v>
      </c>
      <c r="S46" s="230">
        <v>0</v>
      </c>
      <c r="T46" s="230">
        <v>0</v>
      </c>
      <c r="U46" s="230">
        <v>0</v>
      </c>
      <c r="V46" s="230">
        <v>0</v>
      </c>
      <c r="W46" s="230">
        <v>0</v>
      </c>
      <c r="X46" s="230">
        <v>0</v>
      </c>
      <c r="Y46" s="230">
        <v>0</v>
      </c>
      <c r="Z46" s="230">
        <v>0</v>
      </c>
      <c r="AA46" s="230">
        <v>0</v>
      </c>
      <c r="AB46" s="230">
        <v>0</v>
      </c>
      <c r="AC46" s="230">
        <v>0</v>
      </c>
      <c r="AD46" s="230">
        <v>0</v>
      </c>
      <c r="AE46" s="230">
        <v>2.4456521739130435</v>
      </c>
      <c r="AF46" s="230">
        <v>0</v>
      </c>
      <c r="AG46" s="230">
        <v>0</v>
      </c>
      <c r="AH46" s="230">
        <v>0</v>
      </c>
      <c r="AI46" s="230">
        <v>0</v>
      </c>
      <c r="AJ46" s="230">
        <v>0</v>
      </c>
      <c r="AK46" s="230">
        <v>0</v>
      </c>
      <c r="AL46" s="230">
        <v>3.0326086956521738</v>
      </c>
      <c r="AM46" s="230">
        <v>0</v>
      </c>
      <c r="AN46" s="230">
        <v>0</v>
      </c>
      <c r="AO46" s="230">
        <v>0</v>
      </c>
      <c r="AP46" s="230">
        <v>0</v>
      </c>
      <c r="AQ46" s="230">
        <v>0</v>
      </c>
      <c r="AR46" s="230">
        <v>0</v>
      </c>
      <c r="AS46" s="230">
        <v>0</v>
      </c>
      <c r="AT46" s="103">
        <f t="shared" si="3"/>
        <v>98.086956521739125</v>
      </c>
      <c r="AU46" s="16">
        <v>38</v>
      </c>
      <c r="AV46" s="16" t="str">
        <f t="shared" si="10"/>
        <v/>
      </c>
      <c r="AW46" s="16" t="str">
        <f t="shared" si="10"/>
        <v/>
      </c>
      <c r="AX46" s="16" t="str">
        <f t="shared" si="10"/>
        <v/>
      </c>
      <c r="AY46" s="16" t="str">
        <f t="shared" si="10"/>
        <v/>
      </c>
      <c r="AZ46" s="16" t="str">
        <f t="shared" si="10"/>
        <v/>
      </c>
      <c r="BA46" s="16" t="str">
        <f t="shared" si="10"/>
        <v/>
      </c>
      <c r="BB46" s="16" t="str">
        <f t="shared" si="10"/>
        <v/>
      </c>
      <c r="BC46" s="16" t="str">
        <f t="shared" si="10"/>
        <v/>
      </c>
      <c r="BD46" s="16" t="str">
        <f t="shared" si="10"/>
        <v/>
      </c>
      <c r="BE46" s="16" t="str">
        <f t="shared" si="10"/>
        <v/>
      </c>
      <c r="BF46" s="16" t="str">
        <f t="shared" si="10"/>
        <v/>
      </c>
      <c r="BG46" s="16" t="str">
        <f t="shared" si="10"/>
        <v>Havskrafta</v>
      </c>
      <c r="BH46" s="16" t="str">
        <f t="shared" si="10"/>
        <v/>
      </c>
      <c r="BI46" s="16" t="str">
        <f t="shared" si="10"/>
        <v/>
      </c>
      <c r="BJ46" s="16" t="str">
        <f t="shared" si="10"/>
        <v/>
      </c>
      <c r="BK46" s="16" t="str">
        <f t="shared" si="9"/>
        <v/>
      </c>
      <c r="BL46" s="16" t="str">
        <f t="shared" si="9"/>
        <v/>
      </c>
      <c r="BM46" s="16" t="str">
        <f t="shared" si="9"/>
        <v/>
      </c>
      <c r="BN46" s="16" t="str">
        <f t="shared" si="9"/>
        <v/>
      </c>
      <c r="BO46" s="16" t="str">
        <f t="shared" si="9"/>
        <v/>
      </c>
      <c r="BP46" s="16" t="str">
        <f t="shared" si="9"/>
        <v/>
      </c>
      <c r="BQ46" s="16" t="str">
        <f t="shared" si="9"/>
        <v/>
      </c>
      <c r="BR46" s="16" t="str">
        <f t="shared" si="9"/>
        <v/>
      </c>
      <c r="BS46" s="16" t="str">
        <f t="shared" si="9"/>
        <v/>
      </c>
      <c r="BT46" s="16" t="str">
        <f t="shared" si="11"/>
        <v/>
      </c>
      <c r="BU46" s="16" t="str">
        <f t="shared" si="11"/>
        <v/>
      </c>
      <c r="BV46" s="16" t="str">
        <f t="shared" si="11"/>
        <v>Rodspotta</v>
      </c>
      <c r="BW46" s="16" t="str">
        <f t="shared" si="11"/>
        <v/>
      </c>
      <c r="BX46" s="16" t="str">
        <f t="shared" si="11"/>
        <v/>
      </c>
      <c r="BY46" s="16" t="str">
        <f t="shared" si="11"/>
        <v/>
      </c>
      <c r="BZ46" s="16" t="str">
        <f t="shared" si="11"/>
        <v/>
      </c>
      <c r="CA46" s="16" t="str">
        <f t="shared" si="7"/>
        <v/>
      </c>
      <c r="CB46" s="16" t="str">
        <f t="shared" si="7"/>
        <v/>
      </c>
      <c r="CC46" s="16" t="str">
        <f t="shared" si="7"/>
        <v>Slatvar</v>
      </c>
      <c r="CD46" s="16" t="str">
        <f t="shared" si="7"/>
        <v/>
      </c>
      <c r="CE46" s="16" t="str">
        <f t="shared" si="7"/>
        <v/>
      </c>
      <c r="CF46" s="16" t="str">
        <f t="shared" si="7"/>
        <v/>
      </c>
      <c r="CG46" s="16" t="str">
        <f t="shared" si="7"/>
        <v/>
      </c>
      <c r="CH46" s="16" t="str">
        <f t="shared" si="7"/>
        <v/>
      </c>
      <c r="CI46" s="16" t="str">
        <f t="shared" si="7"/>
        <v/>
      </c>
      <c r="CK46" s="115" t="str">
        <f t="shared" si="5"/>
        <v>HavskraftaRodspottaSlatvar</v>
      </c>
      <c r="CM46" s="88"/>
      <c r="CN46" s="115"/>
      <c r="CO46" s="88"/>
      <c r="CP46" s="116"/>
    </row>
    <row r="47" spans="1:96" x14ac:dyDescent="0.2">
      <c r="A47" t="s">
        <v>360</v>
      </c>
      <c r="B47" s="22">
        <v>6</v>
      </c>
      <c r="C47" s="14" t="s">
        <v>188</v>
      </c>
      <c r="D47" s="104">
        <v>39</v>
      </c>
      <c r="E47" s="230">
        <v>0</v>
      </c>
      <c r="F47" s="230">
        <v>0</v>
      </c>
      <c r="G47" s="230">
        <v>0</v>
      </c>
      <c r="H47" s="230">
        <v>0</v>
      </c>
      <c r="I47" s="230">
        <v>11.011976047904191</v>
      </c>
      <c r="J47" s="230">
        <v>0</v>
      </c>
      <c r="K47" s="230">
        <v>0</v>
      </c>
      <c r="L47" s="230">
        <v>0</v>
      </c>
      <c r="M47" s="230">
        <v>0</v>
      </c>
      <c r="N47" s="230">
        <v>109.05389221556887</v>
      </c>
      <c r="O47" s="230">
        <v>0</v>
      </c>
      <c r="P47" s="230">
        <v>8.3263473053892216</v>
      </c>
      <c r="Q47" s="230">
        <v>0</v>
      </c>
      <c r="R47" s="230">
        <v>0</v>
      </c>
      <c r="S47" s="230">
        <v>0</v>
      </c>
      <c r="T47" s="230">
        <v>89.820359281437121</v>
      </c>
      <c r="U47" s="230">
        <v>0</v>
      </c>
      <c r="V47" s="230">
        <v>5.8383233532934131</v>
      </c>
      <c r="W47" s="230">
        <v>0</v>
      </c>
      <c r="X47" s="230">
        <v>0</v>
      </c>
      <c r="Y47" s="230">
        <v>0</v>
      </c>
      <c r="Z47" s="230">
        <v>0</v>
      </c>
      <c r="AA47" s="230">
        <v>0</v>
      </c>
      <c r="AB47" s="230">
        <v>7.4910179640718564</v>
      </c>
      <c r="AC47" s="230">
        <v>0</v>
      </c>
      <c r="AD47" s="230">
        <v>0</v>
      </c>
      <c r="AE47" s="230">
        <v>29.892215568862277</v>
      </c>
      <c r="AF47" s="230">
        <v>19.077844311377245</v>
      </c>
      <c r="AG47" s="230">
        <v>0</v>
      </c>
      <c r="AH47" s="230">
        <v>0</v>
      </c>
      <c r="AI47" s="230">
        <v>0</v>
      </c>
      <c r="AJ47" s="230">
        <v>0</v>
      </c>
      <c r="AK47" s="230">
        <v>0</v>
      </c>
      <c r="AL47" s="230">
        <v>0</v>
      </c>
      <c r="AM47" s="230">
        <v>0</v>
      </c>
      <c r="AN47" s="230">
        <v>0</v>
      </c>
      <c r="AO47" s="230">
        <v>0</v>
      </c>
      <c r="AP47" s="230">
        <v>0</v>
      </c>
      <c r="AQ47" s="230">
        <v>130.65269461077844</v>
      </c>
      <c r="AR47" s="230">
        <v>0</v>
      </c>
      <c r="AS47" s="230">
        <v>10.233532934131736</v>
      </c>
      <c r="AT47" s="103">
        <f t="shared" si="3"/>
        <v>421.39820359281441</v>
      </c>
      <c r="AU47" s="16">
        <v>39</v>
      </c>
      <c r="AV47" s="16" t="str">
        <f t="shared" si="10"/>
        <v/>
      </c>
      <c r="AW47" s="16" t="str">
        <f t="shared" si="10"/>
        <v/>
      </c>
      <c r="AX47" s="16" t="str">
        <f t="shared" si="10"/>
        <v/>
      </c>
      <c r="AY47" s="16" t="str">
        <f t="shared" si="10"/>
        <v/>
      </c>
      <c r="AZ47" s="16" t="str">
        <f t="shared" si="10"/>
        <v>Bleka</v>
      </c>
      <c r="BA47" s="16" t="str">
        <f t="shared" si="10"/>
        <v/>
      </c>
      <c r="BB47" s="16" t="str">
        <f t="shared" si="10"/>
        <v/>
      </c>
      <c r="BC47" s="16" t="str">
        <f t="shared" si="10"/>
        <v/>
      </c>
      <c r="BD47" s="16" t="str">
        <f t="shared" si="10"/>
        <v/>
      </c>
      <c r="BE47" s="16" t="str">
        <f t="shared" si="10"/>
        <v>Grasej</v>
      </c>
      <c r="BF47" s="16" t="str">
        <f t="shared" si="10"/>
        <v/>
      </c>
      <c r="BG47" s="16" t="str">
        <f t="shared" si="10"/>
        <v>Havskrafta</v>
      </c>
      <c r="BH47" s="16" t="str">
        <f t="shared" si="10"/>
        <v/>
      </c>
      <c r="BI47" s="16" t="str">
        <f t="shared" si="10"/>
        <v/>
      </c>
      <c r="BJ47" s="16" t="str">
        <f t="shared" si="10"/>
        <v/>
      </c>
      <c r="BK47" s="16" t="str">
        <f t="shared" si="9"/>
        <v>Kolja</v>
      </c>
      <c r="BL47" s="16" t="str">
        <f t="shared" si="9"/>
        <v/>
      </c>
      <c r="BM47" s="16" t="str">
        <f t="shared" si="9"/>
        <v>Kummel</v>
      </c>
      <c r="BN47" s="16" t="str">
        <f t="shared" si="9"/>
        <v/>
      </c>
      <c r="BO47" s="16" t="str">
        <f t="shared" si="9"/>
        <v/>
      </c>
      <c r="BP47" s="16" t="str">
        <f t="shared" si="9"/>
        <v/>
      </c>
      <c r="BQ47" s="16" t="str">
        <f t="shared" si="9"/>
        <v/>
      </c>
      <c r="BR47" s="16" t="str">
        <f t="shared" si="9"/>
        <v/>
      </c>
      <c r="BS47" s="16" t="str">
        <f t="shared" si="9"/>
        <v>Pigghaj</v>
      </c>
      <c r="BT47" s="16" t="str">
        <f t="shared" si="11"/>
        <v/>
      </c>
      <c r="BU47" s="16" t="str">
        <f t="shared" si="11"/>
        <v/>
      </c>
      <c r="BV47" s="16" t="str">
        <f t="shared" si="11"/>
        <v>Rodspotta</v>
      </c>
      <c r="BW47" s="16" t="str">
        <f t="shared" si="11"/>
        <v>Rodtunga</v>
      </c>
      <c r="BX47" s="16" t="str">
        <f t="shared" si="11"/>
        <v/>
      </c>
      <c r="BY47" s="16" t="str">
        <f t="shared" si="11"/>
        <v/>
      </c>
      <c r="BZ47" s="16" t="str">
        <f t="shared" si="11"/>
        <v/>
      </c>
      <c r="CA47" s="16" t="str">
        <f t="shared" si="7"/>
        <v/>
      </c>
      <c r="CB47" s="16" t="str">
        <f t="shared" si="7"/>
        <v/>
      </c>
      <c r="CC47" s="16" t="str">
        <f t="shared" si="7"/>
        <v/>
      </c>
      <c r="CD47" s="16" t="str">
        <f t="shared" si="7"/>
        <v/>
      </c>
      <c r="CE47" s="16" t="str">
        <f t="shared" si="7"/>
        <v/>
      </c>
      <c r="CF47" s="16" t="str">
        <f t="shared" si="7"/>
        <v/>
      </c>
      <c r="CG47" s="16" t="str">
        <f t="shared" si="7"/>
        <v/>
      </c>
      <c r="CH47" s="16" t="str">
        <f t="shared" si="7"/>
        <v>Torsk</v>
      </c>
      <c r="CI47" s="16" t="str">
        <f t="shared" si="7"/>
        <v/>
      </c>
      <c r="CK47" s="115" t="str">
        <f t="shared" si="5"/>
        <v>BlekaGrasejHavskraftaKoljaKummelPigghajRodspottaRodtungaTorsk</v>
      </c>
      <c r="CM47" s="88"/>
      <c r="CN47" s="115"/>
      <c r="CO47" s="88"/>
      <c r="CP47" s="116"/>
    </row>
    <row r="48" spans="1:96" x14ac:dyDescent="0.2">
      <c r="A48" t="s">
        <v>359</v>
      </c>
      <c r="B48" s="22">
        <v>6</v>
      </c>
      <c r="C48" s="14" t="s">
        <v>188</v>
      </c>
      <c r="D48" s="104">
        <v>40</v>
      </c>
      <c r="E48" s="230">
        <v>0</v>
      </c>
      <c r="F48" s="230">
        <v>0</v>
      </c>
      <c r="G48" s="230">
        <v>0</v>
      </c>
      <c r="H48" s="230">
        <v>0</v>
      </c>
      <c r="I48" s="230">
        <v>0</v>
      </c>
      <c r="J48" s="230">
        <v>0</v>
      </c>
      <c r="K48" s="230">
        <v>0</v>
      </c>
      <c r="L48" s="230">
        <v>0</v>
      </c>
      <c r="M48" s="230">
        <v>0</v>
      </c>
      <c r="N48" s="230">
        <v>36.546099290780141</v>
      </c>
      <c r="O48" s="230">
        <v>0</v>
      </c>
      <c r="P48" s="230">
        <v>84.475177304964532</v>
      </c>
      <c r="Q48" s="230">
        <v>0</v>
      </c>
      <c r="R48" s="230">
        <v>0</v>
      </c>
      <c r="S48" s="230">
        <v>0</v>
      </c>
      <c r="T48" s="230">
        <v>39.702127659574465</v>
      </c>
      <c r="U48" s="230">
        <v>0</v>
      </c>
      <c r="V48" s="230">
        <v>11.773049645390071</v>
      </c>
      <c r="W48" s="230">
        <v>0</v>
      </c>
      <c r="X48" s="230">
        <v>0</v>
      </c>
      <c r="Y48" s="230">
        <v>0</v>
      </c>
      <c r="Z48" s="230">
        <v>0</v>
      </c>
      <c r="AA48" s="230">
        <v>0</v>
      </c>
      <c r="AB48" s="230">
        <v>0</v>
      </c>
      <c r="AC48" s="230">
        <v>0</v>
      </c>
      <c r="AD48" s="230">
        <v>0</v>
      </c>
      <c r="AE48" s="230">
        <v>19.808510638297872</v>
      </c>
      <c r="AF48" s="230">
        <v>6.1985815602836878</v>
      </c>
      <c r="AG48" s="230">
        <v>0</v>
      </c>
      <c r="AH48" s="230">
        <v>0</v>
      </c>
      <c r="AI48" s="230">
        <v>0</v>
      </c>
      <c r="AJ48" s="230">
        <v>0</v>
      </c>
      <c r="AK48" s="230">
        <v>0</v>
      </c>
      <c r="AL48" s="230">
        <v>0</v>
      </c>
      <c r="AM48" s="230">
        <v>0</v>
      </c>
      <c r="AN48" s="230">
        <v>0</v>
      </c>
      <c r="AO48" s="230">
        <v>0</v>
      </c>
      <c r="AP48" s="230">
        <v>0</v>
      </c>
      <c r="AQ48" s="230">
        <v>46.716312056737586</v>
      </c>
      <c r="AR48" s="230">
        <v>0</v>
      </c>
      <c r="AS48" s="230">
        <v>6.7446808510638299</v>
      </c>
      <c r="AT48" s="103">
        <f t="shared" si="3"/>
        <v>251.96453900709218</v>
      </c>
      <c r="AU48" s="16">
        <v>40</v>
      </c>
      <c r="AV48" s="16" t="str">
        <f t="shared" si="10"/>
        <v/>
      </c>
      <c r="AW48" s="16" t="str">
        <f t="shared" si="10"/>
        <v/>
      </c>
      <c r="AX48" s="16" t="str">
        <f t="shared" si="10"/>
        <v/>
      </c>
      <c r="AY48" s="16" t="str">
        <f t="shared" si="10"/>
        <v/>
      </c>
      <c r="AZ48" s="16" t="str">
        <f t="shared" si="10"/>
        <v/>
      </c>
      <c r="BA48" s="16" t="str">
        <f t="shared" si="10"/>
        <v/>
      </c>
      <c r="BB48" s="16" t="str">
        <f t="shared" si="10"/>
        <v/>
      </c>
      <c r="BC48" s="16" t="str">
        <f t="shared" si="10"/>
        <v/>
      </c>
      <c r="BD48" s="16" t="str">
        <f t="shared" si="10"/>
        <v/>
      </c>
      <c r="BE48" s="16" t="str">
        <f t="shared" si="10"/>
        <v>Grasej</v>
      </c>
      <c r="BF48" s="16" t="str">
        <f t="shared" si="10"/>
        <v/>
      </c>
      <c r="BG48" s="16" t="str">
        <f t="shared" si="10"/>
        <v>Havskrafta</v>
      </c>
      <c r="BH48" s="16" t="str">
        <f t="shared" si="10"/>
        <v/>
      </c>
      <c r="BI48" s="16" t="str">
        <f t="shared" si="10"/>
        <v/>
      </c>
      <c r="BJ48" s="16" t="str">
        <f t="shared" si="10"/>
        <v/>
      </c>
      <c r="BK48" s="16" t="str">
        <f t="shared" si="9"/>
        <v>Kolja</v>
      </c>
      <c r="BL48" s="16" t="str">
        <f t="shared" si="9"/>
        <v/>
      </c>
      <c r="BM48" s="16" t="str">
        <f t="shared" si="9"/>
        <v>Kummel</v>
      </c>
      <c r="BN48" s="16" t="str">
        <f t="shared" si="9"/>
        <v/>
      </c>
      <c r="BO48" s="16" t="str">
        <f t="shared" si="9"/>
        <v/>
      </c>
      <c r="BP48" s="16" t="str">
        <f t="shared" si="9"/>
        <v/>
      </c>
      <c r="BQ48" s="16" t="str">
        <f t="shared" si="9"/>
        <v/>
      </c>
      <c r="BR48" s="16" t="str">
        <f t="shared" si="9"/>
        <v/>
      </c>
      <c r="BS48" s="16" t="str">
        <f t="shared" si="9"/>
        <v/>
      </c>
      <c r="BT48" s="16" t="str">
        <f t="shared" si="11"/>
        <v/>
      </c>
      <c r="BU48" s="16" t="str">
        <f t="shared" si="11"/>
        <v/>
      </c>
      <c r="BV48" s="16" t="str">
        <f t="shared" si="11"/>
        <v>Rodspotta</v>
      </c>
      <c r="BW48" s="16" t="str">
        <f t="shared" si="11"/>
        <v>Rodtunga</v>
      </c>
      <c r="BX48" s="16" t="str">
        <f t="shared" si="11"/>
        <v/>
      </c>
      <c r="BY48" s="16" t="str">
        <f t="shared" si="11"/>
        <v/>
      </c>
      <c r="BZ48" s="16" t="str">
        <f t="shared" si="11"/>
        <v/>
      </c>
      <c r="CA48" s="16" t="str">
        <f t="shared" si="7"/>
        <v/>
      </c>
      <c r="CB48" s="16" t="str">
        <f t="shared" si="7"/>
        <v/>
      </c>
      <c r="CC48" s="16" t="str">
        <f t="shared" si="7"/>
        <v/>
      </c>
      <c r="CD48" s="16" t="str">
        <f t="shared" si="7"/>
        <v/>
      </c>
      <c r="CE48" s="16" t="str">
        <f t="shared" si="7"/>
        <v/>
      </c>
      <c r="CF48" s="16" t="str">
        <f t="shared" si="7"/>
        <v/>
      </c>
      <c r="CG48" s="16" t="str">
        <f t="shared" si="7"/>
        <v/>
      </c>
      <c r="CH48" s="16" t="str">
        <f t="shared" si="7"/>
        <v>Torsk</v>
      </c>
      <c r="CI48" s="16" t="str">
        <f t="shared" si="7"/>
        <v/>
      </c>
      <c r="CK48" s="115" t="str">
        <f t="shared" si="5"/>
        <v>GrasejHavskraftaKoljaKummelRodspottaRodtungaTorsk</v>
      </c>
      <c r="CM48" s="88"/>
      <c r="CN48" s="115"/>
      <c r="CO48" s="88"/>
      <c r="CP48" s="116"/>
    </row>
    <row r="49" spans="1:94" x14ac:dyDescent="0.2">
      <c r="A49" t="s">
        <v>362</v>
      </c>
      <c r="B49" s="22">
        <v>6</v>
      </c>
      <c r="C49" s="14" t="s">
        <v>191</v>
      </c>
      <c r="D49" s="104">
        <v>41</v>
      </c>
      <c r="E49" s="230">
        <v>0</v>
      </c>
      <c r="F49" s="230">
        <v>0</v>
      </c>
      <c r="G49" s="230">
        <v>0</v>
      </c>
      <c r="H49" s="230">
        <v>0</v>
      </c>
      <c r="I49" s="230">
        <v>0</v>
      </c>
      <c r="J49" s="230">
        <v>0</v>
      </c>
      <c r="K49" s="230">
        <v>0</v>
      </c>
      <c r="L49" s="230">
        <v>0</v>
      </c>
      <c r="M49" s="230">
        <v>0</v>
      </c>
      <c r="N49" s="230">
        <v>0</v>
      </c>
      <c r="O49" s="230">
        <v>0</v>
      </c>
      <c r="P49" s="230">
        <v>0</v>
      </c>
      <c r="Q49" s="230">
        <v>0</v>
      </c>
      <c r="R49" s="230">
        <v>0</v>
      </c>
      <c r="S49" s="230">
        <v>0</v>
      </c>
      <c r="T49" s="230">
        <v>0</v>
      </c>
      <c r="U49" s="230">
        <v>0</v>
      </c>
      <c r="V49" s="230">
        <v>0</v>
      </c>
      <c r="W49" s="230">
        <v>0</v>
      </c>
      <c r="X49" s="230">
        <v>0</v>
      </c>
      <c r="Y49" s="230">
        <v>0</v>
      </c>
      <c r="Z49" s="230">
        <v>0</v>
      </c>
      <c r="AA49" s="230">
        <v>0</v>
      </c>
      <c r="AB49" s="230">
        <v>0</v>
      </c>
      <c r="AC49" s="230">
        <v>0</v>
      </c>
      <c r="AD49" s="230">
        <v>0</v>
      </c>
      <c r="AE49" s="230">
        <v>52.225806451612904</v>
      </c>
      <c r="AF49" s="230">
        <v>0</v>
      </c>
      <c r="AG49" s="230">
        <v>0</v>
      </c>
      <c r="AH49" s="230">
        <v>0</v>
      </c>
      <c r="AI49" s="230">
        <v>0</v>
      </c>
      <c r="AJ49" s="230">
        <v>0</v>
      </c>
      <c r="AK49" s="230">
        <v>48.588709677419352</v>
      </c>
      <c r="AL49" s="230">
        <v>0</v>
      </c>
      <c r="AM49" s="230">
        <v>0</v>
      </c>
      <c r="AN49" s="230">
        <v>0</v>
      </c>
      <c r="AO49" s="230">
        <v>0</v>
      </c>
      <c r="AP49" s="230">
        <v>0</v>
      </c>
      <c r="AQ49" s="230">
        <v>1925.633064516129</v>
      </c>
      <c r="AR49" s="230">
        <v>0</v>
      </c>
      <c r="AS49" s="230">
        <v>112.47499999999999</v>
      </c>
      <c r="AT49" s="103">
        <f t="shared" si="3"/>
        <v>2138.9225806451614</v>
      </c>
      <c r="AU49" s="16">
        <v>41</v>
      </c>
      <c r="AV49" s="16" t="str">
        <f t="shared" si="10"/>
        <v/>
      </c>
      <c r="AW49" s="16" t="str">
        <f t="shared" si="10"/>
        <v/>
      </c>
      <c r="AX49" s="16" t="str">
        <f t="shared" si="10"/>
        <v/>
      </c>
      <c r="AY49" s="16" t="str">
        <f t="shared" si="10"/>
        <v/>
      </c>
      <c r="AZ49" s="16" t="str">
        <f t="shared" si="10"/>
        <v/>
      </c>
      <c r="BA49" s="16" t="str">
        <f t="shared" si="10"/>
        <v/>
      </c>
      <c r="BB49" s="16" t="str">
        <f t="shared" si="10"/>
        <v/>
      </c>
      <c r="BC49" s="16" t="str">
        <f t="shared" si="10"/>
        <v/>
      </c>
      <c r="BD49" s="16" t="str">
        <f t="shared" si="10"/>
        <v/>
      </c>
      <c r="BE49" s="16" t="str">
        <f t="shared" si="10"/>
        <v/>
      </c>
      <c r="BF49" s="16" t="str">
        <f t="shared" si="10"/>
        <v/>
      </c>
      <c r="BG49" s="16" t="str">
        <f t="shared" si="10"/>
        <v/>
      </c>
      <c r="BH49" s="16" t="str">
        <f t="shared" si="10"/>
        <v/>
      </c>
      <c r="BI49" s="16" t="str">
        <f t="shared" si="10"/>
        <v/>
      </c>
      <c r="BJ49" s="16" t="str">
        <f t="shared" si="10"/>
        <v/>
      </c>
      <c r="BK49" s="16" t="str">
        <f t="shared" si="9"/>
        <v/>
      </c>
      <c r="BL49" s="16" t="str">
        <f t="shared" si="9"/>
        <v/>
      </c>
      <c r="BM49" s="16" t="str">
        <f t="shared" si="9"/>
        <v/>
      </c>
      <c r="BN49" s="16" t="str">
        <f t="shared" si="9"/>
        <v/>
      </c>
      <c r="BO49" s="16" t="str">
        <f t="shared" si="9"/>
        <v/>
      </c>
      <c r="BP49" s="16" t="str">
        <f t="shared" si="9"/>
        <v/>
      </c>
      <c r="BQ49" s="16" t="str">
        <f t="shared" si="9"/>
        <v/>
      </c>
      <c r="BR49" s="16" t="str">
        <f t="shared" si="9"/>
        <v/>
      </c>
      <c r="BS49" s="16" t="str">
        <f t="shared" si="9"/>
        <v/>
      </c>
      <c r="BT49" s="16" t="str">
        <f t="shared" si="11"/>
        <v/>
      </c>
      <c r="BU49" s="16" t="str">
        <f t="shared" si="11"/>
        <v/>
      </c>
      <c r="BV49" s="16" t="str">
        <f t="shared" si="11"/>
        <v>Rodspotta</v>
      </c>
      <c r="BW49" s="16" t="str">
        <f t="shared" si="11"/>
        <v/>
      </c>
      <c r="BX49" s="16" t="str">
        <f t="shared" si="11"/>
        <v/>
      </c>
      <c r="BY49" s="16" t="str">
        <f t="shared" si="11"/>
        <v/>
      </c>
      <c r="BZ49" s="16" t="str">
        <f t="shared" si="11"/>
        <v/>
      </c>
      <c r="CA49" s="16" t="str">
        <f t="shared" si="11"/>
        <v/>
      </c>
      <c r="CB49" s="16" t="str">
        <f t="shared" si="11"/>
        <v>Skrubbskadda</v>
      </c>
      <c r="CC49" s="16" t="str">
        <f t="shared" si="11"/>
        <v/>
      </c>
      <c r="CD49" s="16" t="str">
        <f t="shared" si="11"/>
        <v/>
      </c>
      <c r="CE49" s="16" t="str">
        <f t="shared" si="11"/>
        <v/>
      </c>
      <c r="CF49" s="16" t="str">
        <f t="shared" si="11"/>
        <v/>
      </c>
      <c r="CG49" s="16" t="str">
        <f t="shared" si="11"/>
        <v/>
      </c>
      <c r="CH49" s="16" t="str">
        <f t="shared" si="11"/>
        <v>Torsk</v>
      </c>
      <c r="CI49" s="16" t="str">
        <f t="shared" si="11"/>
        <v/>
      </c>
      <c r="CK49" s="115" t="str">
        <f t="shared" si="5"/>
        <v>RodspottaSkrubbskaddaTorsk</v>
      </c>
      <c r="CM49" s="88"/>
      <c r="CN49" s="115"/>
      <c r="CO49" s="88"/>
      <c r="CP49" s="116"/>
    </row>
    <row r="50" spans="1:94" x14ac:dyDescent="0.2">
      <c r="A50" t="s">
        <v>362</v>
      </c>
      <c r="B50" s="22">
        <v>6</v>
      </c>
      <c r="C50" s="14" t="s">
        <v>270</v>
      </c>
      <c r="D50" s="104">
        <v>42</v>
      </c>
      <c r="E50" s="230">
        <v>0</v>
      </c>
      <c r="F50" s="230">
        <v>0</v>
      </c>
      <c r="G50" s="230">
        <v>0</v>
      </c>
      <c r="H50" s="230">
        <v>0</v>
      </c>
      <c r="I50" s="230">
        <v>0</v>
      </c>
      <c r="J50" s="230">
        <v>0</v>
      </c>
      <c r="K50" s="230">
        <v>0</v>
      </c>
      <c r="L50" s="230">
        <v>0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230">
        <v>0</v>
      </c>
      <c r="W50" s="230">
        <v>0</v>
      </c>
      <c r="X50" s="230">
        <v>0</v>
      </c>
      <c r="Y50" s="230">
        <v>0</v>
      </c>
      <c r="Z50" s="230">
        <v>0</v>
      </c>
      <c r="AA50" s="230">
        <v>0</v>
      </c>
      <c r="AB50" s="230">
        <v>0</v>
      </c>
      <c r="AC50" s="230">
        <v>0</v>
      </c>
      <c r="AD50" s="230">
        <v>0</v>
      </c>
      <c r="AE50" s="230">
        <v>0</v>
      </c>
      <c r="AF50" s="230">
        <v>0</v>
      </c>
      <c r="AG50" s="230">
        <v>0</v>
      </c>
      <c r="AH50" s="230">
        <v>0</v>
      </c>
      <c r="AI50" s="230">
        <v>0</v>
      </c>
      <c r="AJ50" s="230">
        <v>0</v>
      </c>
      <c r="AK50" s="230">
        <v>0</v>
      </c>
      <c r="AL50" s="230">
        <v>0</v>
      </c>
      <c r="AM50" s="230">
        <v>0</v>
      </c>
      <c r="AN50" s="230">
        <v>0</v>
      </c>
      <c r="AO50" s="230">
        <v>0</v>
      </c>
      <c r="AP50" s="230">
        <v>0</v>
      </c>
      <c r="AQ50" s="230">
        <v>1849.9649456521738</v>
      </c>
      <c r="AR50" s="230">
        <v>0</v>
      </c>
      <c r="AS50" s="230">
        <v>0</v>
      </c>
      <c r="AT50" s="103">
        <f t="shared" si="3"/>
        <v>1849.9649456521738</v>
      </c>
      <c r="AU50" s="16">
        <v>42</v>
      </c>
      <c r="AV50" s="16" t="str">
        <f t="shared" si="10"/>
        <v/>
      </c>
      <c r="AW50" s="16" t="str">
        <f t="shared" si="10"/>
        <v/>
      </c>
      <c r="AX50" s="16" t="str">
        <f t="shared" si="10"/>
        <v/>
      </c>
      <c r="AY50" s="16" t="str">
        <f t="shared" si="10"/>
        <v/>
      </c>
      <c r="AZ50" s="16" t="str">
        <f t="shared" si="10"/>
        <v/>
      </c>
      <c r="BA50" s="16" t="str">
        <f t="shared" si="10"/>
        <v/>
      </c>
      <c r="BB50" s="16" t="str">
        <f t="shared" si="10"/>
        <v/>
      </c>
      <c r="BC50" s="16" t="str">
        <f t="shared" si="10"/>
        <v/>
      </c>
      <c r="BD50" s="16" t="str">
        <f t="shared" si="10"/>
        <v/>
      </c>
      <c r="BE50" s="16" t="str">
        <f t="shared" si="10"/>
        <v/>
      </c>
      <c r="BF50" s="16" t="str">
        <f t="shared" si="10"/>
        <v/>
      </c>
      <c r="BG50" s="16" t="str">
        <f t="shared" si="10"/>
        <v/>
      </c>
      <c r="BH50" s="16" t="str">
        <f t="shared" si="10"/>
        <v/>
      </c>
      <c r="BI50" s="16" t="str">
        <f t="shared" si="10"/>
        <v/>
      </c>
      <c r="BJ50" s="16" t="str">
        <f t="shared" si="10"/>
        <v/>
      </c>
      <c r="BK50" s="16" t="str">
        <f t="shared" si="9"/>
        <v/>
      </c>
      <c r="BL50" s="16" t="str">
        <f t="shared" si="9"/>
        <v/>
      </c>
      <c r="BM50" s="16" t="str">
        <f t="shared" si="9"/>
        <v/>
      </c>
      <c r="BN50" s="16" t="str">
        <f t="shared" si="9"/>
        <v/>
      </c>
      <c r="BO50" s="16" t="str">
        <f t="shared" si="9"/>
        <v/>
      </c>
      <c r="BP50" s="16" t="str">
        <f t="shared" si="9"/>
        <v/>
      </c>
      <c r="BQ50" s="16" t="str">
        <f t="shared" si="9"/>
        <v/>
      </c>
      <c r="BR50" s="16" t="str">
        <f t="shared" si="9"/>
        <v/>
      </c>
      <c r="BS50" s="16" t="str">
        <f t="shared" si="9"/>
        <v/>
      </c>
      <c r="BT50" s="16" t="str">
        <f t="shared" si="11"/>
        <v/>
      </c>
      <c r="BU50" s="16" t="str">
        <f t="shared" si="11"/>
        <v/>
      </c>
      <c r="BV50" s="16" t="str">
        <f t="shared" si="11"/>
        <v/>
      </c>
      <c r="BW50" s="16" t="str">
        <f t="shared" si="11"/>
        <v/>
      </c>
      <c r="BX50" s="16" t="str">
        <f t="shared" si="11"/>
        <v/>
      </c>
      <c r="BY50" s="16" t="str">
        <f t="shared" si="11"/>
        <v/>
      </c>
      <c r="BZ50" s="16" t="str">
        <f t="shared" si="11"/>
        <v/>
      </c>
      <c r="CA50" s="16" t="str">
        <f t="shared" si="11"/>
        <v/>
      </c>
      <c r="CB50" s="16" t="str">
        <f t="shared" si="11"/>
        <v/>
      </c>
      <c r="CC50" s="16" t="str">
        <f t="shared" si="11"/>
        <v/>
      </c>
      <c r="CD50" s="16" t="str">
        <f t="shared" si="11"/>
        <v/>
      </c>
      <c r="CE50" s="16" t="str">
        <f t="shared" si="11"/>
        <v/>
      </c>
      <c r="CF50" s="16" t="str">
        <f t="shared" si="11"/>
        <v/>
      </c>
      <c r="CG50" s="16" t="str">
        <f t="shared" si="11"/>
        <v/>
      </c>
      <c r="CH50" s="16" t="str">
        <f t="shared" si="11"/>
        <v>Torsk</v>
      </c>
      <c r="CI50" s="16" t="str">
        <f t="shared" si="11"/>
        <v/>
      </c>
      <c r="CK50" s="115" t="str">
        <f t="shared" si="5"/>
        <v>Torsk</v>
      </c>
      <c r="CM50" s="88"/>
      <c r="CN50" s="115"/>
      <c r="CO50" s="88"/>
      <c r="CP50" s="116"/>
    </row>
    <row r="51" spans="1:94" x14ac:dyDescent="0.2">
      <c r="A51" t="s">
        <v>364</v>
      </c>
      <c r="B51" s="22">
        <v>6</v>
      </c>
      <c r="C51" s="14" t="s">
        <v>270</v>
      </c>
      <c r="D51" s="104">
        <v>43</v>
      </c>
      <c r="E51" s="230">
        <v>0</v>
      </c>
      <c r="F51" s="230">
        <v>0</v>
      </c>
      <c r="G51" s="230">
        <v>0</v>
      </c>
      <c r="H51" s="230">
        <v>0</v>
      </c>
      <c r="I51" s="230">
        <v>0</v>
      </c>
      <c r="J51" s="230">
        <v>0</v>
      </c>
      <c r="K51" s="230">
        <v>0</v>
      </c>
      <c r="L51" s="230">
        <v>0</v>
      </c>
      <c r="M51" s="230">
        <v>0</v>
      </c>
      <c r="N51" s="230">
        <v>0</v>
      </c>
      <c r="O51" s="230">
        <v>0</v>
      </c>
      <c r="P51" s="230">
        <v>0</v>
      </c>
      <c r="Q51" s="230">
        <v>3008.6731843575417</v>
      </c>
      <c r="R51" s="230">
        <v>824.8324022346369</v>
      </c>
      <c r="S51" s="230">
        <v>0</v>
      </c>
      <c r="T51" s="230">
        <v>0</v>
      </c>
      <c r="U51" s="230">
        <v>0</v>
      </c>
      <c r="V51" s="230">
        <v>0</v>
      </c>
      <c r="W51" s="230">
        <v>0</v>
      </c>
      <c r="X51" s="230">
        <v>0</v>
      </c>
      <c r="Y51" s="230">
        <v>0</v>
      </c>
      <c r="Z51" s="230">
        <v>0</v>
      </c>
      <c r="AA51" s="230">
        <v>0</v>
      </c>
      <c r="AB51" s="230">
        <v>0</v>
      </c>
      <c r="AC51" s="230">
        <v>0</v>
      </c>
      <c r="AD51" s="230">
        <v>0</v>
      </c>
      <c r="AE51" s="230">
        <v>0</v>
      </c>
      <c r="AF51" s="230">
        <v>0</v>
      </c>
      <c r="AG51" s="230">
        <v>0</v>
      </c>
      <c r="AH51" s="230">
        <v>0</v>
      </c>
      <c r="AI51" s="230">
        <v>0</v>
      </c>
      <c r="AJ51" s="230">
        <v>0</v>
      </c>
      <c r="AK51" s="230">
        <v>0</v>
      </c>
      <c r="AL51" s="230">
        <v>0</v>
      </c>
      <c r="AM51" s="230">
        <v>4496.578212290503</v>
      </c>
      <c r="AN51" s="230">
        <v>2520.9776536312847</v>
      </c>
      <c r="AO51" s="230">
        <v>0</v>
      </c>
      <c r="AP51" s="230">
        <v>0</v>
      </c>
      <c r="AQ51" s="230">
        <v>0</v>
      </c>
      <c r="AR51" s="230">
        <v>0</v>
      </c>
      <c r="AS51" s="230">
        <v>0</v>
      </c>
      <c r="AT51" s="103">
        <f t="shared" si="3"/>
        <v>10851.061452513968</v>
      </c>
      <c r="AU51" s="16">
        <v>43</v>
      </c>
      <c r="AV51" s="16" t="str">
        <f t="shared" si="10"/>
        <v/>
      </c>
      <c r="AW51" s="16" t="str">
        <f t="shared" si="10"/>
        <v/>
      </c>
      <c r="AX51" s="16" t="str">
        <f t="shared" si="10"/>
        <v/>
      </c>
      <c r="AY51" s="16" t="str">
        <f t="shared" si="10"/>
        <v/>
      </c>
      <c r="AZ51" s="16" t="str">
        <f t="shared" si="10"/>
        <v/>
      </c>
      <c r="BA51" s="16" t="str">
        <f t="shared" si="10"/>
        <v/>
      </c>
      <c r="BB51" s="16" t="str">
        <f t="shared" si="10"/>
        <v/>
      </c>
      <c r="BC51" s="16" t="str">
        <f t="shared" si="10"/>
        <v/>
      </c>
      <c r="BD51" s="16" t="str">
        <f t="shared" si="10"/>
        <v/>
      </c>
      <c r="BE51" s="16" t="str">
        <f t="shared" si="10"/>
        <v/>
      </c>
      <c r="BF51" s="16" t="str">
        <f t="shared" si="10"/>
        <v/>
      </c>
      <c r="BG51" s="16" t="str">
        <f t="shared" si="10"/>
        <v/>
      </c>
      <c r="BH51" s="16" t="str">
        <f t="shared" si="10"/>
        <v>Sill_industri</v>
      </c>
      <c r="BI51" s="16" t="str">
        <f t="shared" si="10"/>
        <v>Sill_konsum</v>
      </c>
      <c r="BJ51" s="16" t="str">
        <f t="shared" si="10"/>
        <v/>
      </c>
      <c r="BK51" s="16" t="str">
        <f t="shared" si="9"/>
        <v/>
      </c>
      <c r="BL51" s="16" t="str">
        <f t="shared" si="9"/>
        <v/>
      </c>
      <c r="BM51" s="16" t="str">
        <f t="shared" si="9"/>
        <v/>
      </c>
      <c r="BN51" s="16" t="str">
        <f t="shared" si="9"/>
        <v/>
      </c>
      <c r="BO51" s="16" t="str">
        <f t="shared" si="9"/>
        <v/>
      </c>
      <c r="BP51" s="16" t="str">
        <f t="shared" si="9"/>
        <v/>
      </c>
      <c r="BQ51" s="16" t="str">
        <f t="shared" si="9"/>
        <v/>
      </c>
      <c r="BR51" s="16" t="str">
        <f t="shared" si="9"/>
        <v/>
      </c>
      <c r="BS51" s="16" t="str">
        <f t="shared" si="9"/>
        <v/>
      </c>
      <c r="BT51" s="16" t="str">
        <f t="shared" si="11"/>
        <v/>
      </c>
      <c r="BU51" s="16" t="str">
        <f t="shared" si="11"/>
        <v/>
      </c>
      <c r="BV51" s="16" t="str">
        <f t="shared" si="11"/>
        <v/>
      </c>
      <c r="BW51" s="16" t="str">
        <f t="shared" si="11"/>
        <v/>
      </c>
      <c r="BX51" s="16" t="str">
        <f t="shared" si="11"/>
        <v/>
      </c>
      <c r="BY51" s="16" t="str">
        <f t="shared" si="11"/>
        <v/>
      </c>
      <c r="BZ51" s="16" t="str">
        <f t="shared" si="11"/>
        <v/>
      </c>
      <c r="CA51" s="16" t="str">
        <f t="shared" si="11"/>
        <v/>
      </c>
      <c r="CB51" s="16" t="str">
        <f t="shared" si="11"/>
        <v/>
      </c>
      <c r="CC51" s="16" t="str">
        <f t="shared" si="11"/>
        <v/>
      </c>
      <c r="CD51" s="16" t="str">
        <f t="shared" si="11"/>
        <v>Skarpsill_industri</v>
      </c>
      <c r="CE51" s="16" t="str">
        <f t="shared" si="11"/>
        <v>Skarpsill_konsum</v>
      </c>
      <c r="CF51" s="16" t="str">
        <f t="shared" si="11"/>
        <v/>
      </c>
      <c r="CG51" s="16" t="str">
        <f t="shared" si="11"/>
        <v/>
      </c>
      <c r="CH51" s="16" t="str">
        <f t="shared" si="11"/>
        <v/>
      </c>
      <c r="CI51" s="16" t="str">
        <f t="shared" si="11"/>
        <v/>
      </c>
      <c r="CK51" s="115" t="str">
        <f t="shared" si="5"/>
        <v>Sill_industriSill_konsumSkarpsill_industriSkarpsill_konsum</v>
      </c>
      <c r="CM51" s="88"/>
      <c r="CN51" s="115"/>
      <c r="CO51" s="88"/>
      <c r="CP51" s="116"/>
    </row>
    <row r="52" spans="1:94" x14ac:dyDescent="0.2">
      <c r="A52" t="s">
        <v>357</v>
      </c>
      <c r="B52" s="22">
        <v>7</v>
      </c>
      <c r="C52" s="14" t="s">
        <v>192</v>
      </c>
      <c r="D52" s="104">
        <v>44</v>
      </c>
      <c r="E52" s="230">
        <v>0</v>
      </c>
      <c r="F52" s="230">
        <v>0</v>
      </c>
      <c r="G52" s="230">
        <v>0</v>
      </c>
      <c r="H52" s="230">
        <v>0</v>
      </c>
      <c r="I52" s="230">
        <v>0</v>
      </c>
      <c r="J52" s="230">
        <v>0</v>
      </c>
      <c r="K52" s="230">
        <v>0</v>
      </c>
      <c r="L52" s="230">
        <v>0</v>
      </c>
      <c r="M52" s="230">
        <v>0</v>
      </c>
      <c r="N52" s="230">
        <v>0</v>
      </c>
      <c r="O52" s="230">
        <v>0</v>
      </c>
      <c r="P52" s="230">
        <v>201.54639175257731</v>
      </c>
      <c r="Q52" s="230">
        <v>0</v>
      </c>
      <c r="R52" s="230">
        <v>0</v>
      </c>
      <c r="S52" s="230">
        <v>0</v>
      </c>
      <c r="T52" s="230">
        <v>0</v>
      </c>
      <c r="U52" s="230">
        <v>0</v>
      </c>
      <c r="V52" s="230">
        <v>0</v>
      </c>
      <c r="W52" s="230">
        <v>0</v>
      </c>
      <c r="X52" s="230">
        <v>0</v>
      </c>
      <c r="Y52" s="230">
        <v>0</v>
      </c>
      <c r="Z52" s="230">
        <v>0</v>
      </c>
      <c r="AA52" s="230">
        <v>0</v>
      </c>
      <c r="AB52" s="230">
        <v>0</v>
      </c>
      <c r="AC52" s="230">
        <v>0</v>
      </c>
      <c r="AD52" s="230">
        <v>0</v>
      </c>
      <c r="AE52" s="230">
        <v>3.8247422680412373</v>
      </c>
      <c r="AF52" s="230">
        <v>0</v>
      </c>
      <c r="AG52" s="230">
        <v>0</v>
      </c>
      <c r="AH52" s="230">
        <v>0</v>
      </c>
      <c r="AI52" s="230">
        <v>0</v>
      </c>
      <c r="AJ52" s="230">
        <v>0</v>
      </c>
      <c r="AK52" s="230">
        <v>0</v>
      </c>
      <c r="AL52" s="230">
        <v>0</v>
      </c>
      <c r="AM52" s="230">
        <v>0</v>
      </c>
      <c r="AN52" s="230">
        <v>0</v>
      </c>
      <c r="AO52" s="230">
        <v>0</v>
      </c>
      <c r="AP52" s="230">
        <v>0</v>
      </c>
      <c r="AQ52" s="230">
        <v>0</v>
      </c>
      <c r="AR52" s="230">
        <v>0</v>
      </c>
      <c r="AS52" s="230">
        <v>0</v>
      </c>
      <c r="AT52" s="103">
        <f t="shared" si="3"/>
        <v>205.37113402061854</v>
      </c>
      <c r="AU52" s="16">
        <v>44</v>
      </c>
      <c r="AV52" s="16" t="str">
        <f t="shared" si="10"/>
        <v/>
      </c>
      <c r="AW52" s="16" t="str">
        <f t="shared" si="10"/>
        <v/>
      </c>
      <c r="AX52" s="16" t="str">
        <f t="shared" si="10"/>
        <v/>
      </c>
      <c r="AY52" s="16" t="str">
        <f t="shared" si="10"/>
        <v/>
      </c>
      <c r="AZ52" s="16" t="str">
        <f t="shared" si="10"/>
        <v/>
      </c>
      <c r="BA52" s="16" t="str">
        <f t="shared" si="10"/>
        <v/>
      </c>
      <c r="BB52" s="16" t="str">
        <f t="shared" si="10"/>
        <v/>
      </c>
      <c r="BC52" s="16" t="str">
        <f t="shared" si="10"/>
        <v/>
      </c>
      <c r="BD52" s="16" t="str">
        <f t="shared" si="10"/>
        <v/>
      </c>
      <c r="BE52" s="16" t="str">
        <f t="shared" si="10"/>
        <v/>
      </c>
      <c r="BF52" s="16" t="str">
        <f t="shared" si="10"/>
        <v/>
      </c>
      <c r="BG52" s="16" t="str">
        <f t="shared" si="10"/>
        <v>Havskrafta</v>
      </c>
      <c r="BH52" s="16" t="str">
        <f t="shared" si="10"/>
        <v/>
      </c>
      <c r="BI52" s="16" t="str">
        <f t="shared" si="10"/>
        <v/>
      </c>
      <c r="BJ52" s="16" t="str">
        <f t="shared" si="10"/>
        <v/>
      </c>
      <c r="BK52" s="16" t="str">
        <f t="shared" si="9"/>
        <v/>
      </c>
      <c r="BL52" s="16" t="str">
        <f t="shared" si="9"/>
        <v/>
      </c>
      <c r="BM52" s="16" t="str">
        <f t="shared" si="9"/>
        <v/>
      </c>
      <c r="BN52" s="16" t="str">
        <f t="shared" si="9"/>
        <v/>
      </c>
      <c r="BO52" s="16" t="str">
        <f t="shared" si="9"/>
        <v/>
      </c>
      <c r="BP52" s="16" t="str">
        <f t="shared" si="9"/>
        <v/>
      </c>
      <c r="BQ52" s="16" t="str">
        <f t="shared" si="9"/>
        <v/>
      </c>
      <c r="BR52" s="16" t="str">
        <f t="shared" si="9"/>
        <v/>
      </c>
      <c r="BS52" s="16" t="str">
        <f t="shared" si="9"/>
        <v/>
      </c>
      <c r="BT52" s="16" t="str">
        <f t="shared" si="11"/>
        <v/>
      </c>
      <c r="BU52" s="16" t="str">
        <f t="shared" si="11"/>
        <v/>
      </c>
      <c r="BV52" s="16" t="str">
        <f t="shared" si="11"/>
        <v>Rodspotta</v>
      </c>
      <c r="BW52" s="16" t="str">
        <f t="shared" si="11"/>
        <v/>
      </c>
      <c r="BX52" s="16" t="str">
        <f t="shared" si="11"/>
        <v/>
      </c>
      <c r="BY52" s="16" t="str">
        <f t="shared" si="11"/>
        <v/>
      </c>
      <c r="BZ52" s="16" t="str">
        <f t="shared" si="11"/>
        <v/>
      </c>
      <c r="CA52" s="16" t="str">
        <f t="shared" si="11"/>
        <v/>
      </c>
      <c r="CB52" s="16" t="str">
        <f t="shared" si="11"/>
        <v/>
      </c>
      <c r="CC52" s="16" t="str">
        <f t="shared" si="11"/>
        <v/>
      </c>
      <c r="CD52" s="16" t="str">
        <f t="shared" si="11"/>
        <v/>
      </c>
      <c r="CE52" s="16" t="str">
        <f t="shared" si="11"/>
        <v/>
      </c>
      <c r="CF52" s="16" t="str">
        <f t="shared" si="11"/>
        <v/>
      </c>
      <c r="CG52" s="16" t="str">
        <f t="shared" si="11"/>
        <v/>
      </c>
      <c r="CH52" s="16" t="str">
        <f t="shared" si="11"/>
        <v/>
      </c>
      <c r="CI52" s="16" t="str">
        <f t="shared" si="11"/>
        <v/>
      </c>
      <c r="CK52" s="115" t="str">
        <f t="shared" si="5"/>
        <v>HavskraftaRodspotta</v>
      </c>
      <c r="CM52" s="88"/>
      <c r="CN52" s="115"/>
      <c r="CO52" s="88"/>
      <c r="CP52" s="116"/>
    </row>
    <row r="53" spans="1:94" x14ac:dyDescent="0.2">
      <c r="A53" t="s">
        <v>360</v>
      </c>
      <c r="B53" s="22">
        <v>7</v>
      </c>
      <c r="C53" s="14" t="s">
        <v>192</v>
      </c>
      <c r="D53" s="104">
        <v>45</v>
      </c>
      <c r="E53" s="230">
        <v>0</v>
      </c>
      <c r="F53" s="230">
        <v>0</v>
      </c>
      <c r="G53" s="230">
        <v>0</v>
      </c>
      <c r="H53" s="230">
        <v>0</v>
      </c>
      <c r="I53" s="230">
        <v>0</v>
      </c>
      <c r="J53" s="230">
        <v>0</v>
      </c>
      <c r="K53" s="230">
        <v>19.032258064516128</v>
      </c>
      <c r="L53" s="230">
        <v>0</v>
      </c>
      <c r="M53" s="230">
        <v>0</v>
      </c>
      <c r="N53" s="230">
        <v>77.41935483870968</v>
      </c>
      <c r="O53" s="230">
        <v>0</v>
      </c>
      <c r="P53" s="230">
        <v>6.387096774193548</v>
      </c>
      <c r="Q53" s="230">
        <v>0</v>
      </c>
      <c r="R53" s="230">
        <v>0</v>
      </c>
      <c r="S53" s="230">
        <v>0</v>
      </c>
      <c r="T53" s="230">
        <v>114.35483870967742</v>
      </c>
      <c r="U53" s="230">
        <v>0</v>
      </c>
      <c r="V53" s="230">
        <v>31.193548387096776</v>
      </c>
      <c r="W53" s="230">
        <v>0</v>
      </c>
      <c r="X53" s="230">
        <v>0</v>
      </c>
      <c r="Y53" s="230">
        <v>0</v>
      </c>
      <c r="Z53" s="230">
        <v>0</v>
      </c>
      <c r="AA53" s="230">
        <v>0</v>
      </c>
      <c r="AB53" s="230">
        <v>0</v>
      </c>
      <c r="AC53" s="230">
        <v>0</v>
      </c>
      <c r="AD53" s="230">
        <v>0</v>
      </c>
      <c r="AE53" s="230">
        <v>69.225806451612897</v>
      </c>
      <c r="AF53" s="230">
        <v>0</v>
      </c>
      <c r="AG53" s="230">
        <v>0</v>
      </c>
      <c r="AH53" s="230">
        <v>0</v>
      </c>
      <c r="AI53" s="230">
        <v>0</v>
      </c>
      <c r="AJ53" s="230">
        <v>0</v>
      </c>
      <c r="AK53" s="230">
        <v>0</v>
      </c>
      <c r="AL53" s="230">
        <v>9.3548387096774199</v>
      </c>
      <c r="AM53" s="230">
        <v>0</v>
      </c>
      <c r="AN53" s="230">
        <v>0</v>
      </c>
      <c r="AO53" s="230">
        <v>0</v>
      </c>
      <c r="AP53" s="230">
        <v>0</v>
      </c>
      <c r="AQ53" s="230">
        <v>72.322580645161295</v>
      </c>
      <c r="AR53" s="230">
        <v>0</v>
      </c>
      <c r="AS53" s="230">
        <v>9.129032258064516</v>
      </c>
      <c r="AT53" s="103">
        <f t="shared" si="3"/>
        <v>408.41935483870969</v>
      </c>
      <c r="AU53" s="16">
        <v>45</v>
      </c>
      <c r="AV53" s="16" t="str">
        <f t="shared" si="10"/>
        <v/>
      </c>
      <c r="AW53" s="16" t="str">
        <f t="shared" si="10"/>
        <v/>
      </c>
      <c r="AX53" s="16" t="str">
        <f t="shared" si="10"/>
        <v/>
      </c>
      <c r="AY53" s="16" t="str">
        <f t="shared" si="10"/>
        <v/>
      </c>
      <c r="AZ53" s="16" t="str">
        <f t="shared" si="10"/>
        <v/>
      </c>
      <c r="BA53" s="16" t="str">
        <f t="shared" si="10"/>
        <v/>
      </c>
      <c r="BB53" s="16" t="str">
        <f t="shared" si="10"/>
        <v>Fjarsing</v>
      </c>
      <c r="BC53" s="16" t="str">
        <f t="shared" si="10"/>
        <v/>
      </c>
      <c r="BD53" s="16" t="str">
        <f t="shared" si="10"/>
        <v/>
      </c>
      <c r="BE53" s="16" t="str">
        <f t="shared" si="10"/>
        <v>Grasej</v>
      </c>
      <c r="BF53" s="16" t="str">
        <f t="shared" si="10"/>
        <v/>
      </c>
      <c r="BG53" s="16" t="str">
        <f t="shared" si="10"/>
        <v>Havskrafta</v>
      </c>
      <c r="BH53" s="16" t="str">
        <f t="shared" si="10"/>
        <v/>
      </c>
      <c r="BI53" s="16" t="str">
        <f t="shared" si="10"/>
        <v/>
      </c>
      <c r="BJ53" s="16" t="str">
        <f t="shared" si="10"/>
        <v/>
      </c>
      <c r="BK53" s="16" t="str">
        <f t="shared" si="9"/>
        <v>Kolja</v>
      </c>
      <c r="BL53" s="16" t="str">
        <f t="shared" si="9"/>
        <v/>
      </c>
      <c r="BM53" s="16" t="str">
        <f t="shared" si="9"/>
        <v>Kummel</v>
      </c>
      <c r="BN53" s="16" t="str">
        <f t="shared" si="9"/>
        <v/>
      </c>
      <c r="BO53" s="16" t="str">
        <f t="shared" si="9"/>
        <v/>
      </c>
      <c r="BP53" s="16" t="str">
        <f t="shared" si="9"/>
        <v/>
      </c>
      <c r="BQ53" s="16" t="str">
        <f t="shared" si="9"/>
        <v/>
      </c>
      <c r="BR53" s="16" t="str">
        <f t="shared" si="9"/>
        <v/>
      </c>
      <c r="BS53" s="16" t="str">
        <f t="shared" si="9"/>
        <v/>
      </c>
      <c r="BT53" s="16" t="str">
        <f t="shared" si="11"/>
        <v/>
      </c>
      <c r="BU53" s="16" t="str">
        <f t="shared" si="11"/>
        <v/>
      </c>
      <c r="BV53" s="16" t="str">
        <f t="shared" si="11"/>
        <v>Rodspotta</v>
      </c>
      <c r="BW53" s="16" t="str">
        <f t="shared" si="11"/>
        <v/>
      </c>
      <c r="BX53" s="16" t="str">
        <f t="shared" si="11"/>
        <v/>
      </c>
      <c r="BY53" s="16" t="str">
        <f t="shared" si="11"/>
        <v/>
      </c>
      <c r="BZ53" s="16" t="str">
        <f t="shared" si="11"/>
        <v/>
      </c>
      <c r="CA53" s="16" t="str">
        <f t="shared" si="11"/>
        <v/>
      </c>
      <c r="CB53" s="16" t="str">
        <f t="shared" si="11"/>
        <v/>
      </c>
      <c r="CC53" s="16" t="str">
        <f t="shared" si="11"/>
        <v>Slatvar</v>
      </c>
      <c r="CD53" s="16" t="str">
        <f t="shared" si="11"/>
        <v/>
      </c>
      <c r="CE53" s="16" t="str">
        <f t="shared" si="11"/>
        <v/>
      </c>
      <c r="CF53" s="16" t="str">
        <f t="shared" si="11"/>
        <v/>
      </c>
      <c r="CG53" s="16" t="str">
        <f t="shared" si="11"/>
        <v/>
      </c>
      <c r="CH53" s="16" t="str">
        <f t="shared" si="11"/>
        <v>Torsk</v>
      </c>
      <c r="CI53" s="16" t="str">
        <f t="shared" si="11"/>
        <v/>
      </c>
      <c r="CK53" s="115" t="str">
        <f t="shared" si="5"/>
        <v>FjarsingGrasejHavskraftaKoljaKummelRodspottaSlatvarTorsk</v>
      </c>
      <c r="CM53" s="88"/>
      <c r="CN53" s="115"/>
      <c r="CO53" s="88"/>
      <c r="CP53" s="116"/>
    </row>
    <row r="54" spans="1:94" x14ac:dyDescent="0.2">
      <c r="A54" t="s">
        <v>359</v>
      </c>
      <c r="B54" s="22">
        <v>7</v>
      </c>
      <c r="C54" s="14" t="s">
        <v>192</v>
      </c>
      <c r="D54" s="104">
        <v>46</v>
      </c>
      <c r="E54" s="230">
        <v>0</v>
      </c>
      <c r="F54" s="230">
        <v>0</v>
      </c>
      <c r="G54" s="230">
        <v>0</v>
      </c>
      <c r="H54" s="230">
        <v>0</v>
      </c>
      <c r="I54" s="230">
        <v>0</v>
      </c>
      <c r="J54" s="230">
        <v>0</v>
      </c>
      <c r="K54" s="230">
        <v>0</v>
      </c>
      <c r="L54" s="230">
        <v>0</v>
      </c>
      <c r="M54" s="230">
        <v>0</v>
      </c>
      <c r="N54" s="230">
        <v>0</v>
      </c>
      <c r="O54" s="230">
        <v>0</v>
      </c>
      <c r="P54" s="230">
        <v>120.85</v>
      </c>
      <c r="Q54" s="230">
        <v>0</v>
      </c>
      <c r="R54" s="230">
        <v>0</v>
      </c>
      <c r="S54" s="230">
        <v>0</v>
      </c>
      <c r="T54" s="230">
        <v>7.9</v>
      </c>
      <c r="U54" s="230">
        <v>0</v>
      </c>
      <c r="V54" s="230">
        <v>16.216666666666665</v>
      </c>
      <c r="W54" s="230">
        <v>0</v>
      </c>
      <c r="X54" s="230">
        <v>0</v>
      </c>
      <c r="Y54" s="230">
        <v>0</v>
      </c>
      <c r="Z54" s="230">
        <v>0</v>
      </c>
      <c r="AA54" s="230">
        <v>0</v>
      </c>
      <c r="AB54" s="230">
        <v>2.5</v>
      </c>
      <c r="AC54" s="230">
        <v>0</v>
      </c>
      <c r="AD54" s="230">
        <v>0</v>
      </c>
      <c r="AE54" s="230">
        <v>31.3</v>
      </c>
      <c r="AF54" s="230">
        <v>0</v>
      </c>
      <c r="AG54" s="230">
        <v>0</v>
      </c>
      <c r="AH54" s="230">
        <v>0</v>
      </c>
      <c r="AI54" s="230">
        <v>0</v>
      </c>
      <c r="AJ54" s="230">
        <v>0</v>
      </c>
      <c r="AK54" s="230">
        <v>2.4833333333333334</v>
      </c>
      <c r="AL54" s="230">
        <v>7.9666666666666668</v>
      </c>
      <c r="AM54" s="230">
        <v>0</v>
      </c>
      <c r="AN54" s="230">
        <v>0</v>
      </c>
      <c r="AO54" s="230">
        <v>0</v>
      </c>
      <c r="AP54" s="230">
        <v>0</v>
      </c>
      <c r="AQ54" s="230">
        <v>30.883333333333333</v>
      </c>
      <c r="AR54" s="230">
        <v>0</v>
      </c>
      <c r="AS54" s="230">
        <v>10.583333333333334</v>
      </c>
      <c r="AT54" s="103">
        <f t="shared" si="3"/>
        <v>230.68333333333334</v>
      </c>
      <c r="AU54" s="16">
        <v>46</v>
      </c>
      <c r="AV54" s="16" t="str">
        <f t="shared" si="10"/>
        <v/>
      </c>
      <c r="AW54" s="16" t="str">
        <f t="shared" si="10"/>
        <v/>
      </c>
      <c r="AX54" s="16" t="str">
        <f t="shared" si="10"/>
        <v/>
      </c>
      <c r="AY54" s="16" t="str">
        <f t="shared" si="10"/>
        <v/>
      </c>
      <c r="AZ54" s="16" t="str">
        <f t="shared" si="10"/>
        <v/>
      </c>
      <c r="BA54" s="16" t="str">
        <f t="shared" si="10"/>
        <v/>
      </c>
      <c r="BB54" s="16" t="str">
        <f t="shared" si="10"/>
        <v/>
      </c>
      <c r="BC54" s="16" t="str">
        <f t="shared" si="10"/>
        <v/>
      </c>
      <c r="BD54" s="16" t="str">
        <f t="shared" si="10"/>
        <v/>
      </c>
      <c r="BE54" s="16" t="str">
        <f t="shared" si="10"/>
        <v/>
      </c>
      <c r="BF54" s="16" t="str">
        <f t="shared" si="10"/>
        <v/>
      </c>
      <c r="BG54" s="16" t="str">
        <f t="shared" si="10"/>
        <v>Havskrafta</v>
      </c>
      <c r="BH54" s="16" t="str">
        <f t="shared" si="10"/>
        <v/>
      </c>
      <c r="BI54" s="16" t="str">
        <f t="shared" si="10"/>
        <v/>
      </c>
      <c r="BJ54" s="16" t="str">
        <f t="shared" si="10"/>
        <v/>
      </c>
      <c r="BK54" s="16" t="str">
        <f t="shared" si="9"/>
        <v>Kolja</v>
      </c>
      <c r="BL54" s="16" t="str">
        <f t="shared" si="9"/>
        <v/>
      </c>
      <c r="BM54" s="16" t="str">
        <f t="shared" si="9"/>
        <v>Kummel</v>
      </c>
      <c r="BN54" s="16" t="str">
        <f t="shared" si="9"/>
        <v/>
      </c>
      <c r="BO54" s="16" t="str">
        <f t="shared" si="9"/>
        <v/>
      </c>
      <c r="BP54" s="16" t="str">
        <f t="shared" si="9"/>
        <v/>
      </c>
      <c r="BQ54" s="16" t="str">
        <f t="shared" si="9"/>
        <v/>
      </c>
      <c r="BR54" s="16" t="str">
        <f t="shared" si="9"/>
        <v/>
      </c>
      <c r="BS54" s="16" t="str">
        <f t="shared" si="9"/>
        <v>Pigghaj</v>
      </c>
      <c r="BT54" s="16" t="str">
        <f t="shared" si="11"/>
        <v/>
      </c>
      <c r="BU54" s="16" t="str">
        <f t="shared" si="11"/>
        <v/>
      </c>
      <c r="BV54" s="16" t="str">
        <f t="shared" si="11"/>
        <v>Rodspotta</v>
      </c>
      <c r="BW54" s="16" t="str">
        <f t="shared" si="11"/>
        <v/>
      </c>
      <c r="BX54" s="16" t="str">
        <f t="shared" si="11"/>
        <v/>
      </c>
      <c r="BY54" s="16" t="str">
        <f t="shared" si="11"/>
        <v/>
      </c>
      <c r="BZ54" s="16" t="str">
        <f t="shared" si="11"/>
        <v/>
      </c>
      <c r="CA54" s="16" t="str">
        <f t="shared" si="11"/>
        <v/>
      </c>
      <c r="CB54" s="16" t="str">
        <f t="shared" si="11"/>
        <v>Skrubbskadda</v>
      </c>
      <c r="CC54" s="16" t="str">
        <f t="shared" si="11"/>
        <v>Slatvar</v>
      </c>
      <c r="CD54" s="16" t="str">
        <f t="shared" si="11"/>
        <v/>
      </c>
      <c r="CE54" s="16" t="str">
        <f t="shared" si="11"/>
        <v/>
      </c>
      <c r="CF54" s="16" t="str">
        <f t="shared" si="11"/>
        <v/>
      </c>
      <c r="CG54" s="16" t="str">
        <f t="shared" si="11"/>
        <v/>
      </c>
      <c r="CH54" s="16" t="str">
        <f t="shared" si="11"/>
        <v>Torsk</v>
      </c>
      <c r="CI54" s="16" t="str">
        <f t="shared" si="11"/>
        <v/>
      </c>
      <c r="CK54" s="115" t="str">
        <f t="shared" si="5"/>
        <v>HavskraftaKoljaKummelPigghajRodspottaSkrubbskaddaSlatvarTorsk</v>
      </c>
      <c r="CM54" s="88"/>
      <c r="CN54" s="115"/>
      <c r="CO54" s="88"/>
      <c r="CP54" s="116"/>
    </row>
    <row r="55" spans="1:94" x14ac:dyDescent="0.2">
      <c r="A55" t="s">
        <v>365</v>
      </c>
      <c r="B55" s="22">
        <v>7</v>
      </c>
      <c r="C55" s="14" t="s">
        <v>190</v>
      </c>
      <c r="D55" s="104">
        <v>47</v>
      </c>
      <c r="E55" s="230">
        <v>0</v>
      </c>
      <c r="F55" s="230">
        <v>0</v>
      </c>
      <c r="G55" s="230">
        <v>0</v>
      </c>
      <c r="H55" s="230">
        <v>0</v>
      </c>
      <c r="I55" s="230">
        <v>63.114285714285714</v>
      </c>
      <c r="J55" s="230">
        <v>0</v>
      </c>
      <c r="K55" s="230">
        <v>0</v>
      </c>
      <c r="L55" s="230">
        <v>0</v>
      </c>
      <c r="M55" s="230">
        <v>0</v>
      </c>
      <c r="N55" s="230">
        <v>3218.7142857142858</v>
      </c>
      <c r="O55" s="230">
        <v>0</v>
      </c>
      <c r="P55" s="230">
        <v>0</v>
      </c>
      <c r="Q55" s="230">
        <v>0</v>
      </c>
      <c r="R55" s="230">
        <v>0</v>
      </c>
      <c r="S55" s="230">
        <v>0</v>
      </c>
      <c r="T55" s="230">
        <v>337.08571428571429</v>
      </c>
      <c r="U55" s="230">
        <v>0</v>
      </c>
      <c r="V55" s="230">
        <v>121.71428571428571</v>
      </c>
      <c r="W55" s="230">
        <v>0</v>
      </c>
      <c r="X55" s="230">
        <v>0</v>
      </c>
      <c r="Y55" s="230">
        <v>0</v>
      </c>
      <c r="Z55" s="230">
        <v>0</v>
      </c>
      <c r="AA55" s="230">
        <v>0</v>
      </c>
      <c r="AB55" s="230">
        <v>0</v>
      </c>
      <c r="AC55" s="230">
        <v>0</v>
      </c>
      <c r="AD55" s="230">
        <v>0</v>
      </c>
      <c r="AE55" s="230">
        <v>0</v>
      </c>
      <c r="AF55" s="230">
        <v>0</v>
      </c>
      <c r="AG55" s="230">
        <v>0</v>
      </c>
      <c r="AH55" s="230">
        <v>0</v>
      </c>
      <c r="AI55" s="230">
        <v>0</v>
      </c>
      <c r="AJ55" s="230">
        <v>0</v>
      </c>
      <c r="AK55" s="230">
        <v>0</v>
      </c>
      <c r="AL55" s="230">
        <v>0</v>
      </c>
      <c r="AM55" s="230">
        <v>0</v>
      </c>
      <c r="AN55" s="230">
        <v>0</v>
      </c>
      <c r="AO55" s="230">
        <v>0</v>
      </c>
      <c r="AP55" s="230">
        <v>0</v>
      </c>
      <c r="AQ55" s="230">
        <v>826.01428571428573</v>
      </c>
      <c r="AR55" s="230">
        <v>0</v>
      </c>
      <c r="AS55" s="230">
        <v>0</v>
      </c>
      <c r="AT55" s="103">
        <f t="shared" si="3"/>
        <v>4566.6428571428578</v>
      </c>
      <c r="AU55" s="16">
        <v>47</v>
      </c>
      <c r="AV55" s="16" t="str">
        <f t="shared" si="10"/>
        <v/>
      </c>
      <c r="AW55" s="16" t="str">
        <f t="shared" si="10"/>
        <v/>
      </c>
      <c r="AX55" s="16" t="str">
        <f t="shared" si="10"/>
        <v/>
      </c>
      <c r="AY55" s="16" t="str">
        <f t="shared" si="10"/>
        <v/>
      </c>
      <c r="AZ55" s="16" t="str">
        <f t="shared" si="10"/>
        <v>Bleka</v>
      </c>
      <c r="BA55" s="16" t="str">
        <f t="shared" si="10"/>
        <v/>
      </c>
      <c r="BB55" s="16" t="str">
        <f t="shared" si="10"/>
        <v/>
      </c>
      <c r="BC55" s="16" t="str">
        <f t="shared" si="10"/>
        <v/>
      </c>
      <c r="BD55" s="16" t="str">
        <f t="shared" si="10"/>
        <v/>
      </c>
      <c r="BE55" s="16" t="str">
        <f t="shared" si="10"/>
        <v>Grasej</v>
      </c>
      <c r="BF55" s="16" t="str">
        <f t="shared" si="10"/>
        <v/>
      </c>
      <c r="BG55" s="16" t="str">
        <f t="shared" si="10"/>
        <v/>
      </c>
      <c r="BH55" s="16" t="str">
        <f t="shared" si="10"/>
        <v/>
      </c>
      <c r="BI55" s="16" t="str">
        <f t="shared" si="10"/>
        <v/>
      </c>
      <c r="BJ55" s="16" t="str">
        <f t="shared" si="10"/>
        <v/>
      </c>
      <c r="BK55" s="16" t="str">
        <f t="shared" si="9"/>
        <v>Kolja</v>
      </c>
      <c r="BL55" s="16" t="str">
        <f t="shared" si="9"/>
        <v/>
      </c>
      <c r="BM55" s="16" t="str">
        <f t="shared" si="9"/>
        <v>Kummel</v>
      </c>
      <c r="BN55" s="16" t="str">
        <f t="shared" si="9"/>
        <v/>
      </c>
      <c r="BO55" s="16" t="str">
        <f t="shared" si="9"/>
        <v/>
      </c>
      <c r="BP55" s="16" t="str">
        <f t="shared" si="9"/>
        <v/>
      </c>
      <c r="BQ55" s="16" t="str">
        <f t="shared" si="9"/>
        <v/>
      </c>
      <c r="BR55" s="16" t="str">
        <f t="shared" si="9"/>
        <v/>
      </c>
      <c r="BS55" s="16" t="str">
        <f t="shared" si="9"/>
        <v/>
      </c>
      <c r="BT55" s="16" t="str">
        <f t="shared" si="11"/>
        <v/>
      </c>
      <c r="BU55" s="16" t="str">
        <f t="shared" si="11"/>
        <v/>
      </c>
      <c r="BV55" s="16" t="str">
        <f t="shared" si="11"/>
        <v/>
      </c>
      <c r="BW55" s="16" t="str">
        <f t="shared" si="11"/>
        <v/>
      </c>
      <c r="BX55" s="16" t="str">
        <f t="shared" si="11"/>
        <v/>
      </c>
      <c r="BY55" s="16" t="str">
        <f t="shared" si="11"/>
        <v/>
      </c>
      <c r="BZ55" s="16" t="str">
        <f t="shared" si="11"/>
        <v/>
      </c>
      <c r="CA55" s="16" t="str">
        <f t="shared" si="11"/>
        <v/>
      </c>
      <c r="CB55" s="16" t="str">
        <f t="shared" si="11"/>
        <v/>
      </c>
      <c r="CC55" s="16" t="str">
        <f t="shared" si="11"/>
        <v/>
      </c>
      <c r="CD55" s="16" t="str">
        <f t="shared" si="11"/>
        <v/>
      </c>
      <c r="CE55" s="16" t="str">
        <f t="shared" si="11"/>
        <v/>
      </c>
      <c r="CF55" s="16" t="str">
        <f t="shared" si="11"/>
        <v/>
      </c>
      <c r="CG55" s="16" t="str">
        <f t="shared" si="11"/>
        <v/>
      </c>
      <c r="CH55" s="16" t="str">
        <f t="shared" si="11"/>
        <v>Torsk</v>
      </c>
      <c r="CI55" s="16" t="str">
        <f t="shared" si="11"/>
        <v/>
      </c>
      <c r="CK55" s="115" t="str">
        <f t="shared" si="5"/>
        <v>BlekaGrasejKoljaKummelTorsk</v>
      </c>
      <c r="CM55" s="88"/>
      <c r="CN55" s="115"/>
      <c r="CO55" s="88"/>
      <c r="CP55" s="116"/>
    </row>
    <row r="56" spans="1:94" x14ac:dyDescent="0.2">
      <c r="A56" t="s">
        <v>364</v>
      </c>
      <c r="B56" s="22">
        <v>7</v>
      </c>
      <c r="C56" s="14" t="s">
        <v>189</v>
      </c>
      <c r="D56" s="104">
        <v>48</v>
      </c>
      <c r="E56" s="230">
        <v>0</v>
      </c>
      <c r="F56" s="230">
        <v>0</v>
      </c>
      <c r="G56" s="230">
        <v>0</v>
      </c>
      <c r="H56" s="230">
        <v>0</v>
      </c>
      <c r="I56" s="230">
        <v>0</v>
      </c>
      <c r="J56" s="230">
        <v>0</v>
      </c>
      <c r="K56" s="230">
        <v>0</v>
      </c>
      <c r="L56" s="230">
        <v>0</v>
      </c>
      <c r="M56" s="230">
        <v>0</v>
      </c>
      <c r="N56" s="230">
        <v>0</v>
      </c>
      <c r="O56" s="230">
        <v>0</v>
      </c>
      <c r="P56" s="230">
        <v>0</v>
      </c>
      <c r="Q56" s="230">
        <v>660.06221118012422</v>
      </c>
      <c r="R56" s="230">
        <v>3916.4161490683232</v>
      </c>
      <c r="S56" s="230">
        <v>0</v>
      </c>
      <c r="T56" s="230">
        <v>0</v>
      </c>
      <c r="U56" s="230">
        <v>0</v>
      </c>
      <c r="V56" s="230">
        <v>0</v>
      </c>
      <c r="W56" s="230">
        <v>0</v>
      </c>
      <c r="X56" s="230">
        <v>0</v>
      </c>
      <c r="Y56" s="230">
        <v>0</v>
      </c>
      <c r="Z56" s="230">
        <v>0</v>
      </c>
      <c r="AA56" s="230">
        <v>0</v>
      </c>
      <c r="AB56" s="230">
        <v>0</v>
      </c>
      <c r="AC56" s="230">
        <v>0</v>
      </c>
      <c r="AD56" s="230">
        <v>0</v>
      </c>
      <c r="AE56" s="230">
        <v>0</v>
      </c>
      <c r="AF56" s="230">
        <v>0</v>
      </c>
      <c r="AG56" s="230">
        <v>0</v>
      </c>
      <c r="AH56" s="230">
        <v>0</v>
      </c>
      <c r="AI56" s="230">
        <v>0</v>
      </c>
      <c r="AJ56" s="230">
        <v>0</v>
      </c>
      <c r="AK56" s="230">
        <v>0</v>
      </c>
      <c r="AL56" s="230">
        <v>0</v>
      </c>
      <c r="AM56" s="230">
        <v>0</v>
      </c>
      <c r="AN56" s="230">
        <v>0</v>
      </c>
      <c r="AO56" s="230">
        <v>0</v>
      </c>
      <c r="AP56" s="230">
        <v>0</v>
      </c>
      <c r="AQ56" s="230">
        <v>0</v>
      </c>
      <c r="AR56" s="230">
        <v>0</v>
      </c>
      <c r="AS56" s="230">
        <v>0</v>
      </c>
      <c r="AT56" s="103">
        <f t="shared" si="3"/>
        <v>4576.4783602484476</v>
      </c>
      <c r="AU56" s="16">
        <v>48</v>
      </c>
      <c r="AV56" s="16" t="str">
        <f t="shared" si="10"/>
        <v/>
      </c>
      <c r="AW56" s="16" t="str">
        <f t="shared" si="10"/>
        <v/>
      </c>
      <c r="AX56" s="16" t="str">
        <f t="shared" si="10"/>
        <v/>
      </c>
      <c r="AY56" s="16" t="str">
        <f t="shared" si="10"/>
        <v/>
      </c>
      <c r="AZ56" s="16" t="str">
        <f t="shared" si="10"/>
        <v/>
      </c>
      <c r="BA56" s="16" t="str">
        <f t="shared" si="10"/>
        <v/>
      </c>
      <c r="BB56" s="16" t="str">
        <f t="shared" si="10"/>
        <v/>
      </c>
      <c r="BC56" s="16" t="str">
        <f t="shared" si="10"/>
        <v/>
      </c>
      <c r="BD56" s="16" t="str">
        <f t="shared" si="10"/>
        <v/>
      </c>
      <c r="BE56" s="16" t="str">
        <f t="shared" si="10"/>
        <v/>
      </c>
      <c r="BF56" s="16" t="str">
        <f t="shared" si="10"/>
        <v/>
      </c>
      <c r="BG56" s="16" t="str">
        <f t="shared" si="10"/>
        <v/>
      </c>
      <c r="BH56" s="16" t="str">
        <f t="shared" si="10"/>
        <v>Sill_industri</v>
      </c>
      <c r="BI56" s="16" t="str">
        <f t="shared" si="10"/>
        <v>Sill_konsum</v>
      </c>
      <c r="BJ56" s="16" t="str">
        <f t="shared" si="10"/>
        <v/>
      </c>
      <c r="BK56" s="16" t="str">
        <f t="shared" si="9"/>
        <v/>
      </c>
      <c r="BL56" s="16" t="str">
        <f t="shared" si="9"/>
        <v/>
      </c>
      <c r="BM56" s="16" t="str">
        <f t="shared" si="9"/>
        <v/>
      </c>
      <c r="BN56" s="16" t="str">
        <f t="shared" si="9"/>
        <v/>
      </c>
      <c r="BO56" s="16" t="str">
        <f t="shared" si="9"/>
        <v/>
      </c>
      <c r="BP56" s="16" t="str">
        <f t="shared" si="9"/>
        <v/>
      </c>
      <c r="BQ56" s="16" t="str">
        <f t="shared" si="9"/>
        <v/>
      </c>
      <c r="BR56" s="16" t="str">
        <f t="shared" si="9"/>
        <v/>
      </c>
      <c r="BS56" s="16" t="str">
        <f t="shared" si="9"/>
        <v/>
      </c>
      <c r="BT56" s="16" t="str">
        <f t="shared" si="11"/>
        <v/>
      </c>
      <c r="BU56" s="16" t="str">
        <f t="shared" si="11"/>
        <v/>
      </c>
      <c r="BV56" s="16" t="str">
        <f t="shared" si="11"/>
        <v/>
      </c>
      <c r="BW56" s="16" t="str">
        <f t="shared" si="11"/>
        <v/>
      </c>
      <c r="BX56" s="16" t="str">
        <f t="shared" si="11"/>
        <v/>
      </c>
      <c r="BY56" s="16" t="str">
        <f t="shared" si="11"/>
        <v/>
      </c>
      <c r="BZ56" s="16" t="str">
        <f t="shared" si="11"/>
        <v/>
      </c>
      <c r="CA56" s="16" t="str">
        <f t="shared" si="11"/>
        <v/>
      </c>
      <c r="CB56" s="16" t="str">
        <f t="shared" si="11"/>
        <v/>
      </c>
      <c r="CC56" s="16" t="str">
        <f t="shared" si="11"/>
        <v/>
      </c>
      <c r="CD56" s="16" t="str">
        <f t="shared" si="11"/>
        <v/>
      </c>
      <c r="CE56" s="16" t="str">
        <f t="shared" si="11"/>
        <v/>
      </c>
      <c r="CF56" s="16" t="str">
        <f t="shared" si="11"/>
        <v/>
      </c>
      <c r="CG56" s="16" t="str">
        <f t="shared" si="11"/>
        <v/>
      </c>
      <c r="CH56" s="16" t="str">
        <f t="shared" si="11"/>
        <v/>
      </c>
      <c r="CI56" s="16" t="str">
        <f t="shared" si="11"/>
        <v/>
      </c>
      <c r="CK56" s="115" t="str">
        <f t="shared" si="5"/>
        <v>Sill_industriSill_konsum</v>
      </c>
      <c r="CM56" s="88"/>
      <c r="CN56" s="115"/>
      <c r="CO56" s="88"/>
      <c r="CP56" s="116"/>
    </row>
    <row r="57" spans="1:94" x14ac:dyDescent="0.2">
      <c r="A57" t="s">
        <v>363</v>
      </c>
      <c r="B57" s="22">
        <v>7</v>
      </c>
      <c r="C57" s="14" t="s">
        <v>188</v>
      </c>
      <c r="D57" s="104">
        <v>49</v>
      </c>
      <c r="E57" s="230">
        <v>0</v>
      </c>
      <c r="F57" s="230">
        <v>0</v>
      </c>
      <c r="G57" s="230">
        <v>0</v>
      </c>
      <c r="H57" s="230">
        <v>0</v>
      </c>
      <c r="I57" s="230">
        <v>0</v>
      </c>
      <c r="J57" s="230">
        <v>0</v>
      </c>
      <c r="K57" s="230">
        <v>0</v>
      </c>
      <c r="L57" s="230">
        <v>0</v>
      </c>
      <c r="M57" s="230">
        <v>0</v>
      </c>
      <c r="N57" s="230">
        <v>55.58</v>
      </c>
      <c r="O57" s="230">
        <v>0</v>
      </c>
      <c r="P57" s="230">
        <v>0</v>
      </c>
      <c r="Q57" s="230">
        <v>0</v>
      </c>
      <c r="R57" s="230">
        <v>0</v>
      </c>
      <c r="S57" s="230">
        <v>0</v>
      </c>
      <c r="T57" s="230">
        <v>9.64</v>
      </c>
      <c r="U57" s="230">
        <v>0</v>
      </c>
      <c r="V57" s="230">
        <v>0</v>
      </c>
      <c r="W57" s="230">
        <v>0</v>
      </c>
      <c r="X57" s="230">
        <v>0</v>
      </c>
      <c r="Y57" s="230">
        <v>0</v>
      </c>
      <c r="Z57" s="230">
        <v>0</v>
      </c>
      <c r="AA57" s="230">
        <v>0</v>
      </c>
      <c r="AB57" s="230">
        <v>0</v>
      </c>
      <c r="AC57" s="230">
        <v>0</v>
      </c>
      <c r="AD57" s="230">
        <v>274.16000000000003</v>
      </c>
      <c r="AE57" s="230">
        <v>0</v>
      </c>
      <c r="AF57" s="230">
        <v>4.92</v>
      </c>
      <c r="AG57" s="230">
        <v>0</v>
      </c>
      <c r="AH57" s="230">
        <v>0</v>
      </c>
      <c r="AI57" s="230">
        <v>0</v>
      </c>
      <c r="AJ57" s="230">
        <v>0</v>
      </c>
      <c r="AK57" s="230">
        <v>0</v>
      </c>
      <c r="AL57" s="230">
        <v>0</v>
      </c>
      <c r="AM57" s="230">
        <v>0</v>
      </c>
      <c r="AN57" s="230">
        <v>0</v>
      </c>
      <c r="AO57" s="230">
        <v>0</v>
      </c>
      <c r="AP57" s="230">
        <v>0</v>
      </c>
      <c r="AQ57" s="230">
        <v>48.8</v>
      </c>
      <c r="AR57" s="230">
        <v>0</v>
      </c>
      <c r="AS57" s="230">
        <v>0</v>
      </c>
      <c r="AT57" s="103">
        <f t="shared" si="3"/>
        <v>393.1</v>
      </c>
      <c r="AU57" s="16">
        <v>49</v>
      </c>
      <c r="AV57" s="16" t="str">
        <f t="shared" si="10"/>
        <v/>
      </c>
      <c r="AW57" s="16" t="str">
        <f t="shared" si="10"/>
        <v/>
      </c>
      <c r="AX57" s="16" t="str">
        <f t="shared" si="10"/>
        <v/>
      </c>
      <c r="AY57" s="16" t="str">
        <f t="shared" si="10"/>
        <v/>
      </c>
      <c r="AZ57" s="16" t="str">
        <f t="shared" si="10"/>
        <v/>
      </c>
      <c r="BA57" s="16" t="str">
        <f t="shared" si="10"/>
        <v/>
      </c>
      <c r="BB57" s="16" t="str">
        <f t="shared" si="10"/>
        <v/>
      </c>
      <c r="BC57" s="16" t="str">
        <f t="shared" si="10"/>
        <v/>
      </c>
      <c r="BD57" s="16" t="str">
        <f t="shared" si="10"/>
        <v/>
      </c>
      <c r="BE57" s="16" t="str">
        <f t="shared" si="10"/>
        <v>Grasej</v>
      </c>
      <c r="BF57" s="16" t="str">
        <f t="shared" si="10"/>
        <v/>
      </c>
      <c r="BG57" s="16" t="str">
        <f t="shared" si="10"/>
        <v/>
      </c>
      <c r="BH57" s="16" t="str">
        <f t="shared" si="10"/>
        <v/>
      </c>
      <c r="BI57" s="16" t="str">
        <f t="shared" si="10"/>
        <v/>
      </c>
      <c r="BJ57" s="16" t="str">
        <f t="shared" si="10"/>
        <v/>
      </c>
      <c r="BK57" s="16" t="str">
        <f t="shared" si="9"/>
        <v>Kolja</v>
      </c>
      <c r="BL57" s="16" t="str">
        <f t="shared" si="9"/>
        <v/>
      </c>
      <c r="BM57" s="16" t="str">
        <f t="shared" si="9"/>
        <v/>
      </c>
      <c r="BN57" s="16" t="str">
        <f t="shared" si="9"/>
        <v/>
      </c>
      <c r="BO57" s="16" t="str">
        <f t="shared" si="9"/>
        <v/>
      </c>
      <c r="BP57" s="16" t="str">
        <f t="shared" si="9"/>
        <v/>
      </c>
      <c r="BQ57" s="16" t="str">
        <f t="shared" si="9"/>
        <v/>
      </c>
      <c r="BR57" s="16" t="str">
        <f t="shared" si="9"/>
        <v/>
      </c>
      <c r="BS57" s="16" t="str">
        <f t="shared" si="9"/>
        <v/>
      </c>
      <c r="BT57" s="16" t="str">
        <f t="shared" si="11"/>
        <v/>
      </c>
      <c r="BU57" s="16" t="str">
        <f t="shared" si="11"/>
        <v>Raka</v>
      </c>
      <c r="BV57" s="16" t="str">
        <f t="shared" si="11"/>
        <v/>
      </c>
      <c r="BW57" s="16" t="str">
        <f t="shared" si="11"/>
        <v>Rodtunga</v>
      </c>
      <c r="BX57" s="16" t="str">
        <f t="shared" si="11"/>
        <v/>
      </c>
      <c r="BY57" s="16" t="str">
        <f t="shared" si="11"/>
        <v/>
      </c>
      <c r="BZ57" s="16" t="str">
        <f t="shared" si="11"/>
        <v/>
      </c>
      <c r="CA57" s="16" t="str">
        <f t="shared" si="11"/>
        <v/>
      </c>
      <c r="CB57" s="16" t="str">
        <f t="shared" si="11"/>
        <v/>
      </c>
      <c r="CC57" s="16" t="str">
        <f t="shared" si="11"/>
        <v/>
      </c>
      <c r="CD57" s="16" t="str">
        <f t="shared" si="11"/>
        <v/>
      </c>
      <c r="CE57" s="16" t="str">
        <f t="shared" si="11"/>
        <v/>
      </c>
      <c r="CF57" s="16" t="str">
        <f t="shared" si="11"/>
        <v/>
      </c>
      <c r="CG57" s="16" t="str">
        <f t="shared" si="11"/>
        <v/>
      </c>
      <c r="CH57" s="16" t="str">
        <f t="shared" si="11"/>
        <v>Torsk</v>
      </c>
      <c r="CI57" s="16" t="str">
        <f t="shared" si="11"/>
        <v/>
      </c>
      <c r="CK57" s="115" t="str">
        <f t="shared" si="5"/>
        <v>GrasejKoljaRakaRodtungaTorsk</v>
      </c>
      <c r="CM57" s="88"/>
      <c r="CN57" s="115"/>
      <c r="CO57" s="88"/>
      <c r="CP57" s="116"/>
    </row>
    <row r="58" spans="1:94" x14ac:dyDescent="0.2">
      <c r="A58" t="s">
        <v>357</v>
      </c>
      <c r="B58" s="22">
        <v>7</v>
      </c>
      <c r="C58" s="14" t="s">
        <v>188</v>
      </c>
      <c r="D58" s="104">
        <v>50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0</v>
      </c>
      <c r="K58" s="230">
        <v>0</v>
      </c>
      <c r="L58" s="230">
        <v>0</v>
      </c>
      <c r="M58" s="230">
        <v>0</v>
      </c>
      <c r="N58" s="230">
        <v>0</v>
      </c>
      <c r="O58" s="230">
        <v>0</v>
      </c>
      <c r="P58" s="230">
        <v>169.48924731182797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30">
        <v>0</v>
      </c>
      <c r="W58" s="230">
        <v>0</v>
      </c>
      <c r="X58" s="230">
        <v>0</v>
      </c>
      <c r="Y58" s="230">
        <v>0</v>
      </c>
      <c r="Z58" s="230">
        <v>0</v>
      </c>
      <c r="AA58" s="230">
        <v>0</v>
      </c>
      <c r="AB58" s="230">
        <v>0</v>
      </c>
      <c r="AC58" s="230">
        <v>0</v>
      </c>
      <c r="AD58" s="230">
        <v>0</v>
      </c>
      <c r="AE58" s="230">
        <v>3.381720430107527</v>
      </c>
      <c r="AF58" s="230">
        <v>0</v>
      </c>
      <c r="AG58" s="230">
        <v>0</v>
      </c>
      <c r="AH58" s="230">
        <v>0</v>
      </c>
      <c r="AI58" s="230">
        <v>0</v>
      </c>
      <c r="AJ58" s="230">
        <v>0</v>
      </c>
      <c r="AK58" s="230">
        <v>0</v>
      </c>
      <c r="AL58" s="230">
        <v>0</v>
      </c>
      <c r="AM58" s="230">
        <v>0</v>
      </c>
      <c r="AN58" s="230">
        <v>0</v>
      </c>
      <c r="AO58" s="230">
        <v>0</v>
      </c>
      <c r="AP58" s="230">
        <v>0</v>
      </c>
      <c r="AQ58" s="230">
        <v>0</v>
      </c>
      <c r="AR58" s="230">
        <v>0</v>
      </c>
      <c r="AS58" s="230">
        <v>0</v>
      </c>
      <c r="AT58" s="103">
        <f t="shared" si="3"/>
        <v>172.87096774193549</v>
      </c>
      <c r="AU58" s="16">
        <v>50</v>
      </c>
      <c r="AV58" s="16" t="str">
        <f t="shared" si="10"/>
        <v/>
      </c>
      <c r="AW58" s="16" t="str">
        <f t="shared" si="10"/>
        <v/>
      </c>
      <c r="AX58" s="16" t="str">
        <f t="shared" si="10"/>
        <v/>
      </c>
      <c r="AY58" s="16" t="str">
        <f t="shared" si="10"/>
        <v/>
      </c>
      <c r="AZ58" s="16" t="str">
        <f t="shared" si="10"/>
        <v/>
      </c>
      <c r="BA58" s="16" t="str">
        <f t="shared" si="10"/>
        <v/>
      </c>
      <c r="BB58" s="16" t="str">
        <f t="shared" si="10"/>
        <v/>
      </c>
      <c r="BC58" s="16" t="str">
        <f t="shared" si="10"/>
        <v/>
      </c>
      <c r="BD58" s="16" t="str">
        <f t="shared" si="10"/>
        <v/>
      </c>
      <c r="BE58" s="16" t="str">
        <f t="shared" si="10"/>
        <v/>
      </c>
      <c r="BF58" s="16" t="str">
        <f t="shared" si="10"/>
        <v/>
      </c>
      <c r="BG58" s="16" t="str">
        <f t="shared" si="10"/>
        <v>Havskrafta</v>
      </c>
      <c r="BH58" s="16" t="str">
        <f t="shared" si="10"/>
        <v/>
      </c>
      <c r="BI58" s="16" t="str">
        <f t="shared" si="10"/>
        <v/>
      </c>
      <c r="BJ58" s="16" t="str">
        <f t="shared" si="10"/>
        <v/>
      </c>
      <c r="BK58" s="16" t="str">
        <f t="shared" si="9"/>
        <v/>
      </c>
      <c r="BL58" s="16" t="str">
        <f t="shared" si="9"/>
        <v/>
      </c>
      <c r="BM58" s="16" t="str">
        <f t="shared" si="9"/>
        <v/>
      </c>
      <c r="BN58" s="16" t="str">
        <f t="shared" si="9"/>
        <v/>
      </c>
      <c r="BO58" s="16" t="str">
        <f t="shared" si="9"/>
        <v/>
      </c>
      <c r="BP58" s="16" t="str">
        <f t="shared" si="9"/>
        <v/>
      </c>
      <c r="BQ58" s="16" t="str">
        <f t="shared" si="9"/>
        <v/>
      </c>
      <c r="BR58" s="16" t="str">
        <f t="shared" si="9"/>
        <v/>
      </c>
      <c r="BS58" s="16" t="str">
        <f t="shared" si="9"/>
        <v/>
      </c>
      <c r="BT58" s="16" t="str">
        <f t="shared" si="11"/>
        <v/>
      </c>
      <c r="BU58" s="16" t="str">
        <f t="shared" si="11"/>
        <v/>
      </c>
      <c r="BV58" s="16" t="str">
        <f t="shared" si="11"/>
        <v>Rodspotta</v>
      </c>
      <c r="BW58" s="16" t="str">
        <f t="shared" si="11"/>
        <v/>
      </c>
      <c r="BX58" s="16" t="str">
        <f t="shared" si="11"/>
        <v/>
      </c>
      <c r="BY58" s="16" t="str">
        <f t="shared" si="11"/>
        <v/>
      </c>
      <c r="BZ58" s="16" t="str">
        <f t="shared" si="11"/>
        <v/>
      </c>
      <c r="CA58" s="16" t="str">
        <f t="shared" si="11"/>
        <v/>
      </c>
      <c r="CB58" s="16" t="str">
        <f t="shared" si="11"/>
        <v/>
      </c>
      <c r="CC58" s="16" t="str">
        <f t="shared" si="11"/>
        <v/>
      </c>
      <c r="CD58" s="16" t="str">
        <f t="shared" si="11"/>
        <v/>
      </c>
      <c r="CE58" s="16" t="str">
        <f t="shared" si="11"/>
        <v/>
      </c>
      <c r="CF58" s="16" t="str">
        <f t="shared" si="11"/>
        <v/>
      </c>
      <c r="CG58" s="16" t="str">
        <f t="shared" si="11"/>
        <v/>
      </c>
      <c r="CH58" s="16" t="str">
        <f t="shared" si="11"/>
        <v/>
      </c>
      <c r="CI58" s="16" t="str">
        <f t="shared" si="11"/>
        <v/>
      </c>
      <c r="CK58" s="115" t="str">
        <f t="shared" si="5"/>
        <v>HavskraftaRodspotta</v>
      </c>
      <c r="CM58" s="88"/>
      <c r="CN58" s="115"/>
      <c r="CO58" s="88"/>
      <c r="CP58" s="116"/>
    </row>
    <row r="59" spans="1:94" x14ac:dyDescent="0.2">
      <c r="A59" t="s">
        <v>360</v>
      </c>
      <c r="B59" s="22">
        <v>7</v>
      </c>
      <c r="C59" s="14" t="s">
        <v>188</v>
      </c>
      <c r="D59" s="104">
        <v>51</v>
      </c>
      <c r="E59" s="230">
        <v>0</v>
      </c>
      <c r="F59" s="230">
        <v>0</v>
      </c>
      <c r="G59" s="230">
        <v>0</v>
      </c>
      <c r="H59" s="230">
        <v>0</v>
      </c>
      <c r="I59" s="230">
        <v>13.809667673716012</v>
      </c>
      <c r="J59" s="230">
        <v>0</v>
      </c>
      <c r="K59" s="230">
        <v>0</v>
      </c>
      <c r="L59" s="230">
        <v>0</v>
      </c>
      <c r="M59" s="230">
        <v>0</v>
      </c>
      <c r="N59" s="230">
        <v>445.72507552870093</v>
      </c>
      <c r="O59" s="230">
        <v>0</v>
      </c>
      <c r="P59" s="230">
        <v>21.634441087613293</v>
      </c>
      <c r="Q59" s="230">
        <v>0</v>
      </c>
      <c r="R59" s="230">
        <v>0</v>
      </c>
      <c r="S59" s="230">
        <v>0</v>
      </c>
      <c r="T59" s="230">
        <v>151.1570996978852</v>
      </c>
      <c r="U59" s="230">
        <v>0</v>
      </c>
      <c r="V59" s="230">
        <v>12.314199395770393</v>
      </c>
      <c r="W59" s="230">
        <v>0</v>
      </c>
      <c r="X59" s="230">
        <v>0</v>
      </c>
      <c r="Y59" s="230">
        <v>0</v>
      </c>
      <c r="Z59" s="230">
        <v>29.574018126888216</v>
      </c>
      <c r="AA59" s="230">
        <v>0</v>
      </c>
      <c r="AB59" s="230">
        <v>0</v>
      </c>
      <c r="AC59" s="230">
        <v>0</v>
      </c>
      <c r="AD59" s="230">
        <v>0</v>
      </c>
      <c r="AE59" s="230">
        <v>41.839879154078552</v>
      </c>
      <c r="AF59" s="230">
        <v>64.74622356495469</v>
      </c>
      <c r="AG59" s="230">
        <v>0</v>
      </c>
      <c r="AH59" s="230">
        <v>0</v>
      </c>
      <c r="AI59" s="230">
        <v>0</v>
      </c>
      <c r="AJ59" s="230">
        <v>0</v>
      </c>
      <c r="AK59" s="230">
        <v>0</v>
      </c>
      <c r="AL59" s="230">
        <v>0</v>
      </c>
      <c r="AM59" s="230">
        <v>0</v>
      </c>
      <c r="AN59" s="230">
        <v>0</v>
      </c>
      <c r="AO59" s="230">
        <v>0</v>
      </c>
      <c r="AP59" s="230">
        <v>0</v>
      </c>
      <c r="AQ59" s="230">
        <v>159.78549848942598</v>
      </c>
      <c r="AR59" s="230">
        <v>0</v>
      </c>
      <c r="AS59" s="230">
        <v>0</v>
      </c>
      <c r="AT59" s="103">
        <f t="shared" si="3"/>
        <v>940.58610271903331</v>
      </c>
      <c r="AU59" s="16">
        <v>51</v>
      </c>
      <c r="AV59" s="16" t="str">
        <f t="shared" ref="AV59:BJ75" si="12">IF(E59&gt;0,E$8,"")</f>
        <v/>
      </c>
      <c r="AW59" s="16" t="str">
        <f t="shared" si="12"/>
        <v/>
      </c>
      <c r="AX59" s="16" t="str">
        <f t="shared" si="12"/>
        <v/>
      </c>
      <c r="AY59" s="16" t="str">
        <f t="shared" si="12"/>
        <v/>
      </c>
      <c r="AZ59" s="16" t="str">
        <f t="shared" si="12"/>
        <v>Bleka</v>
      </c>
      <c r="BA59" s="16" t="str">
        <f t="shared" si="12"/>
        <v/>
      </c>
      <c r="BB59" s="16" t="str">
        <f t="shared" si="12"/>
        <v/>
      </c>
      <c r="BC59" s="16" t="str">
        <f t="shared" si="12"/>
        <v/>
      </c>
      <c r="BD59" s="16" t="str">
        <f t="shared" si="12"/>
        <v/>
      </c>
      <c r="BE59" s="16" t="str">
        <f t="shared" si="12"/>
        <v>Grasej</v>
      </c>
      <c r="BF59" s="16" t="str">
        <f t="shared" si="12"/>
        <v/>
      </c>
      <c r="BG59" s="16" t="str">
        <f t="shared" si="12"/>
        <v>Havskrafta</v>
      </c>
      <c r="BH59" s="16" t="str">
        <f t="shared" si="12"/>
        <v/>
      </c>
      <c r="BI59" s="16" t="str">
        <f t="shared" si="12"/>
        <v/>
      </c>
      <c r="BJ59" s="16" t="str">
        <f t="shared" si="12"/>
        <v/>
      </c>
      <c r="BK59" s="16" t="str">
        <f t="shared" si="9"/>
        <v>Kolja</v>
      </c>
      <c r="BL59" s="16" t="str">
        <f t="shared" si="9"/>
        <v/>
      </c>
      <c r="BM59" s="16" t="str">
        <f t="shared" si="9"/>
        <v>Kummel</v>
      </c>
      <c r="BN59" s="16" t="str">
        <f t="shared" si="9"/>
        <v/>
      </c>
      <c r="BO59" s="16" t="str">
        <f t="shared" si="9"/>
        <v/>
      </c>
      <c r="BP59" s="16" t="str">
        <f t="shared" si="9"/>
        <v/>
      </c>
      <c r="BQ59" s="16" t="str">
        <f t="shared" si="9"/>
        <v>Marulk</v>
      </c>
      <c r="BR59" s="16" t="str">
        <f t="shared" si="9"/>
        <v/>
      </c>
      <c r="BS59" s="16" t="str">
        <f t="shared" si="9"/>
        <v/>
      </c>
      <c r="BT59" s="16" t="str">
        <f t="shared" si="11"/>
        <v/>
      </c>
      <c r="BU59" s="16" t="str">
        <f t="shared" si="11"/>
        <v/>
      </c>
      <c r="BV59" s="16" t="str">
        <f t="shared" si="11"/>
        <v>Rodspotta</v>
      </c>
      <c r="BW59" s="16" t="str">
        <f t="shared" si="11"/>
        <v>Rodtunga</v>
      </c>
      <c r="BX59" s="16" t="str">
        <f t="shared" si="11"/>
        <v/>
      </c>
      <c r="BY59" s="16" t="str">
        <f t="shared" si="11"/>
        <v/>
      </c>
      <c r="BZ59" s="16" t="str">
        <f t="shared" si="11"/>
        <v/>
      </c>
      <c r="CA59" s="16" t="str">
        <f t="shared" si="11"/>
        <v/>
      </c>
      <c r="CB59" s="16" t="str">
        <f t="shared" si="11"/>
        <v/>
      </c>
      <c r="CC59" s="16" t="str">
        <f t="shared" si="11"/>
        <v/>
      </c>
      <c r="CD59" s="16" t="str">
        <f t="shared" si="11"/>
        <v/>
      </c>
      <c r="CE59" s="16" t="str">
        <f t="shared" si="11"/>
        <v/>
      </c>
      <c r="CF59" s="16" t="str">
        <f t="shared" si="11"/>
        <v/>
      </c>
      <c r="CG59" s="16" t="str">
        <f t="shared" si="11"/>
        <v/>
      </c>
      <c r="CH59" s="16" t="str">
        <f t="shared" si="11"/>
        <v>Torsk</v>
      </c>
      <c r="CI59" s="16" t="str">
        <f t="shared" si="11"/>
        <v/>
      </c>
      <c r="CK59" s="115" t="str">
        <f t="shared" si="5"/>
        <v>BlekaGrasejHavskraftaKoljaKummelMarulkRodspottaRodtungaTorsk</v>
      </c>
      <c r="CM59" s="88"/>
      <c r="CN59" s="115"/>
      <c r="CO59" s="88"/>
      <c r="CP59" s="116"/>
    </row>
    <row r="60" spans="1:94" x14ac:dyDescent="0.2">
      <c r="A60" t="s">
        <v>359</v>
      </c>
      <c r="B60" s="22">
        <v>7</v>
      </c>
      <c r="C60" s="14" t="s">
        <v>188</v>
      </c>
      <c r="D60" s="104">
        <v>52</v>
      </c>
      <c r="E60" s="230">
        <v>0</v>
      </c>
      <c r="F60" s="230">
        <v>0</v>
      </c>
      <c r="G60" s="230">
        <v>0</v>
      </c>
      <c r="H60" s="230">
        <v>0</v>
      </c>
      <c r="I60" s="230">
        <v>3.8947368421052633</v>
      </c>
      <c r="J60" s="230">
        <v>0</v>
      </c>
      <c r="K60" s="230">
        <v>0</v>
      </c>
      <c r="L60" s="230">
        <v>0</v>
      </c>
      <c r="M60" s="230">
        <v>0</v>
      </c>
      <c r="N60" s="230">
        <v>71.088516746411486</v>
      </c>
      <c r="O60" s="230">
        <v>0</v>
      </c>
      <c r="P60" s="230">
        <v>104.99043062200957</v>
      </c>
      <c r="Q60" s="230">
        <v>0</v>
      </c>
      <c r="R60" s="230">
        <v>0</v>
      </c>
      <c r="S60" s="230">
        <v>0</v>
      </c>
      <c r="T60" s="230">
        <v>37.822966507177036</v>
      </c>
      <c r="U60" s="230">
        <v>0</v>
      </c>
      <c r="V60" s="230">
        <v>13.296650717703349</v>
      </c>
      <c r="W60" s="230">
        <v>0</v>
      </c>
      <c r="X60" s="230">
        <v>0</v>
      </c>
      <c r="Y60" s="230">
        <v>0</v>
      </c>
      <c r="Z60" s="230">
        <v>6.0956937799043063</v>
      </c>
      <c r="AA60" s="230">
        <v>0</v>
      </c>
      <c r="AB60" s="230">
        <v>0</v>
      </c>
      <c r="AC60" s="230">
        <v>0</v>
      </c>
      <c r="AD60" s="230">
        <v>0</v>
      </c>
      <c r="AE60" s="230">
        <v>40.837320574162682</v>
      </c>
      <c r="AF60" s="230">
        <v>16.76555023923445</v>
      </c>
      <c r="AG60" s="230">
        <v>0</v>
      </c>
      <c r="AH60" s="230">
        <v>0</v>
      </c>
      <c r="AI60" s="230">
        <v>0</v>
      </c>
      <c r="AJ60" s="230">
        <v>0</v>
      </c>
      <c r="AK60" s="230">
        <v>0</v>
      </c>
      <c r="AL60" s="230">
        <v>0</v>
      </c>
      <c r="AM60" s="230">
        <v>0</v>
      </c>
      <c r="AN60" s="230">
        <v>0</v>
      </c>
      <c r="AO60" s="230">
        <v>0</v>
      </c>
      <c r="AP60" s="230">
        <v>0</v>
      </c>
      <c r="AQ60" s="230">
        <v>78.990430622009569</v>
      </c>
      <c r="AR60" s="230">
        <v>0</v>
      </c>
      <c r="AS60" s="230">
        <v>6.7033492822966503</v>
      </c>
      <c r="AT60" s="103">
        <f t="shared" si="3"/>
        <v>380.48564593301438</v>
      </c>
      <c r="AU60" s="16">
        <v>52</v>
      </c>
      <c r="AV60" s="16" t="str">
        <f t="shared" si="12"/>
        <v/>
      </c>
      <c r="AW60" s="16" t="str">
        <f t="shared" si="12"/>
        <v/>
      </c>
      <c r="AX60" s="16" t="str">
        <f t="shared" si="12"/>
        <v/>
      </c>
      <c r="AY60" s="16" t="str">
        <f t="shared" si="12"/>
        <v/>
      </c>
      <c r="AZ60" s="16" t="str">
        <f t="shared" si="12"/>
        <v>Bleka</v>
      </c>
      <c r="BA60" s="16" t="str">
        <f t="shared" si="12"/>
        <v/>
      </c>
      <c r="BB60" s="16" t="str">
        <f t="shared" si="12"/>
        <v/>
      </c>
      <c r="BC60" s="16" t="str">
        <f t="shared" si="12"/>
        <v/>
      </c>
      <c r="BD60" s="16" t="str">
        <f t="shared" si="12"/>
        <v/>
      </c>
      <c r="BE60" s="16" t="str">
        <f t="shared" si="12"/>
        <v>Grasej</v>
      </c>
      <c r="BF60" s="16" t="str">
        <f t="shared" si="12"/>
        <v/>
      </c>
      <c r="BG60" s="16" t="str">
        <f t="shared" si="12"/>
        <v>Havskrafta</v>
      </c>
      <c r="BH60" s="16" t="str">
        <f t="shared" si="12"/>
        <v/>
      </c>
      <c r="BI60" s="16" t="str">
        <f t="shared" si="12"/>
        <v/>
      </c>
      <c r="BJ60" s="16" t="str">
        <f t="shared" si="12"/>
        <v/>
      </c>
      <c r="BK60" s="16" t="str">
        <f t="shared" si="9"/>
        <v>Kolja</v>
      </c>
      <c r="BL60" s="16" t="str">
        <f t="shared" si="9"/>
        <v/>
      </c>
      <c r="BM60" s="16" t="str">
        <f t="shared" si="9"/>
        <v>Kummel</v>
      </c>
      <c r="BN60" s="16" t="str">
        <f t="shared" si="9"/>
        <v/>
      </c>
      <c r="BO60" s="16" t="str">
        <f t="shared" si="9"/>
        <v/>
      </c>
      <c r="BP60" s="16" t="str">
        <f t="shared" si="9"/>
        <v/>
      </c>
      <c r="BQ60" s="16" t="str">
        <f t="shared" si="9"/>
        <v>Marulk</v>
      </c>
      <c r="BR60" s="16" t="str">
        <f t="shared" si="9"/>
        <v/>
      </c>
      <c r="BS60" s="16" t="str">
        <f t="shared" si="9"/>
        <v/>
      </c>
      <c r="BT60" s="16" t="str">
        <f t="shared" si="11"/>
        <v/>
      </c>
      <c r="BU60" s="16" t="str">
        <f t="shared" si="11"/>
        <v/>
      </c>
      <c r="BV60" s="16" t="str">
        <f t="shared" si="11"/>
        <v>Rodspotta</v>
      </c>
      <c r="BW60" s="16" t="str">
        <f t="shared" si="11"/>
        <v>Rodtunga</v>
      </c>
      <c r="BX60" s="16" t="str">
        <f t="shared" si="11"/>
        <v/>
      </c>
      <c r="BY60" s="16" t="str">
        <f t="shared" si="11"/>
        <v/>
      </c>
      <c r="BZ60" s="16" t="str">
        <f t="shared" si="11"/>
        <v/>
      </c>
      <c r="CA60" s="16" t="str">
        <f t="shared" si="11"/>
        <v/>
      </c>
      <c r="CB60" s="16" t="str">
        <f t="shared" si="11"/>
        <v/>
      </c>
      <c r="CC60" s="16" t="str">
        <f t="shared" si="11"/>
        <v/>
      </c>
      <c r="CD60" s="16" t="str">
        <f t="shared" si="11"/>
        <v/>
      </c>
      <c r="CE60" s="16" t="str">
        <f t="shared" si="11"/>
        <v/>
      </c>
      <c r="CF60" s="16" t="str">
        <f t="shared" si="11"/>
        <v/>
      </c>
      <c r="CG60" s="16" t="str">
        <f t="shared" si="11"/>
        <v/>
      </c>
      <c r="CH60" s="16" t="str">
        <f t="shared" si="11"/>
        <v>Torsk</v>
      </c>
      <c r="CI60" s="16" t="str">
        <f t="shared" si="11"/>
        <v/>
      </c>
      <c r="CK60" s="115" t="str">
        <f t="shared" si="5"/>
        <v>BlekaGrasejHavskraftaKoljaKummelMarulkRodspottaRodtungaTorsk</v>
      </c>
      <c r="CM60" s="88"/>
      <c r="CN60" s="115"/>
      <c r="CO60" s="88"/>
      <c r="CP60" s="116"/>
    </row>
    <row r="61" spans="1:94" x14ac:dyDescent="0.2">
      <c r="A61" t="s">
        <v>362</v>
      </c>
      <c r="B61" s="22">
        <v>7</v>
      </c>
      <c r="C61" s="14" t="s">
        <v>191</v>
      </c>
      <c r="D61" s="104">
        <v>53</v>
      </c>
      <c r="E61" s="230">
        <v>0</v>
      </c>
      <c r="F61" s="230">
        <v>0</v>
      </c>
      <c r="G61" s="230">
        <v>0</v>
      </c>
      <c r="H61" s="230">
        <v>0</v>
      </c>
      <c r="I61" s="230">
        <v>0</v>
      </c>
      <c r="J61" s="230">
        <v>0</v>
      </c>
      <c r="K61" s="230">
        <v>0</v>
      </c>
      <c r="L61" s="230">
        <v>0</v>
      </c>
      <c r="M61" s="230">
        <v>0</v>
      </c>
      <c r="N61" s="230">
        <v>0</v>
      </c>
      <c r="O61" s="230">
        <v>0</v>
      </c>
      <c r="P61" s="230">
        <v>0</v>
      </c>
      <c r="Q61" s="230">
        <v>0</v>
      </c>
      <c r="R61" s="230">
        <v>0</v>
      </c>
      <c r="S61" s="230">
        <v>0</v>
      </c>
      <c r="T61" s="230">
        <v>0</v>
      </c>
      <c r="U61" s="230">
        <v>0</v>
      </c>
      <c r="V61" s="230">
        <v>0</v>
      </c>
      <c r="W61" s="230">
        <v>0</v>
      </c>
      <c r="X61" s="230">
        <v>0</v>
      </c>
      <c r="Y61" s="230">
        <v>0</v>
      </c>
      <c r="Z61" s="230">
        <v>0</v>
      </c>
      <c r="AA61" s="230">
        <v>0</v>
      </c>
      <c r="AB61" s="230">
        <v>0</v>
      </c>
      <c r="AC61" s="230">
        <v>0</v>
      </c>
      <c r="AD61" s="230">
        <v>0</v>
      </c>
      <c r="AE61" s="230">
        <v>46.152284263959388</v>
      </c>
      <c r="AF61" s="230">
        <v>0</v>
      </c>
      <c r="AG61" s="230">
        <v>0</v>
      </c>
      <c r="AH61" s="230">
        <v>0</v>
      </c>
      <c r="AI61" s="230">
        <v>0</v>
      </c>
      <c r="AJ61" s="230">
        <v>0</v>
      </c>
      <c r="AK61" s="230">
        <v>0</v>
      </c>
      <c r="AL61" s="230">
        <v>0</v>
      </c>
      <c r="AM61" s="230">
        <v>0</v>
      </c>
      <c r="AN61" s="230">
        <v>0</v>
      </c>
      <c r="AO61" s="230">
        <v>0</v>
      </c>
      <c r="AP61" s="230">
        <v>0</v>
      </c>
      <c r="AQ61" s="230">
        <v>2162.072081218274</v>
      </c>
      <c r="AR61" s="230">
        <v>0</v>
      </c>
      <c r="AS61" s="230">
        <v>45.36548223350254</v>
      </c>
      <c r="AT61" s="103">
        <f t="shared" si="3"/>
        <v>2253.5898477157357</v>
      </c>
      <c r="AU61" s="16">
        <v>53</v>
      </c>
      <c r="AV61" s="16" t="str">
        <f t="shared" si="12"/>
        <v/>
      </c>
      <c r="AW61" s="16" t="str">
        <f t="shared" si="12"/>
        <v/>
      </c>
      <c r="AX61" s="16" t="str">
        <f t="shared" si="12"/>
        <v/>
      </c>
      <c r="AY61" s="16" t="str">
        <f t="shared" si="12"/>
        <v/>
      </c>
      <c r="AZ61" s="16" t="str">
        <f t="shared" si="12"/>
        <v/>
      </c>
      <c r="BA61" s="16" t="str">
        <f t="shared" si="12"/>
        <v/>
      </c>
      <c r="BB61" s="16" t="str">
        <f t="shared" si="12"/>
        <v/>
      </c>
      <c r="BC61" s="16" t="str">
        <f t="shared" si="12"/>
        <v/>
      </c>
      <c r="BD61" s="16" t="str">
        <f t="shared" si="12"/>
        <v/>
      </c>
      <c r="BE61" s="16" t="str">
        <f t="shared" si="12"/>
        <v/>
      </c>
      <c r="BF61" s="16" t="str">
        <f t="shared" si="12"/>
        <v/>
      </c>
      <c r="BG61" s="16" t="str">
        <f t="shared" si="12"/>
        <v/>
      </c>
      <c r="BH61" s="16" t="str">
        <f t="shared" si="12"/>
        <v/>
      </c>
      <c r="BI61" s="16" t="str">
        <f t="shared" si="12"/>
        <v/>
      </c>
      <c r="BJ61" s="16" t="str">
        <f t="shared" si="12"/>
        <v/>
      </c>
      <c r="BK61" s="16" t="str">
        <f t="shared" si="9"/>
        <v/>
      </c>
      <c r="BL61" s="16" t="str">
        <f t="shared" si="9"/>
        <v/>
      </c>
      <c r="BM61" s="16" t="str">
        <f t="shared" si="9"/>
        <v/>
      </c>
      <c r="BN61" s="16" t="str">
        <f t="shared" si="9"/>
        <v/>
      </c>
      <c r="BO61" s="16" t="str">
        <f t="shared" si="9"/>
        <v/>
      </c>
      <c r="BP61" s="16" t="str">
        <f t="shared" si="9"/>
        <v/>
      </c>
      <c r="BQ61" s="16" t="str">
        <f t="shared" si="9"/>
        <v/>
      </c>
      <c r="BR61" s="16" t="str">
        <f t="shared" si="9"/>
        <v/>
      </c>
      <c r="BS61" s="16" t="str">
        <f t="shared" si="9"/>
        <v/>
      </c>
      <c r="BT61" s="16" t="str">
        <f t="shared" si="11"/>
        <v/>
      </c>
      <c r="BU61" s="16" t="str">
        <f t="shared" si="11"/>
        <v/>
      </c>
      <c r="BV61" s="16" t="str">
        <f t="shared" si="11"/>
        <v>Rodspotta</v>
      </c>
      <c r="BW61" s="16" t="str">
        <f t="shared" si="11"/>
        <v/>
      </c>
      <c r="BX61" s="16" t="str">
        <f t="shared" si="11"/>
        <v/>
      </c>
      <c r="BY61" s="16" t="str">
        <f t="shared" si="11"/>
        <v/>
      </c>
      <c r="BZ61" s="16" t="str">
        <f t="shared" si="11"/>
        <v/>
      </c>
      <c r="CA61" s="16" t="str">
        <f t="shared" si="11"/>
        <v/>
      </c>
      <c r="CB61" s="16" t="str">
        <f t="shared" si="11"/>
        <v/>
      </c>
      <c r="CC61" s="16" t="str">
        <f t="shared" si="11"/>
        <v/>
      </c>
      <c r="CD61" s="16" t="str">
        <f t="shared" si="11"/>
        <v/>
      </c>
      <c r="CE61" s="16" t="str">
        <f t="shared" si="11"/>
        <v/>
      </c>
      <c r="CF61" s="16" t="str">
        <f t="shared" si="11"/>
        <v/>
      </c>
      <c r="CG61" s="16" t="str">
        <f t="shared" si="11"/>
        <v/>
      </c>
      <c r="CH61" s="16" t="str">
        <f t="shared" si="11"/>
        <v>Torsk</v>
      </c>
      <c r="CI61" s="16" t="str">
        <f t="shared" si="11"/>
        <v/>
      </c>
      <c r="CK61" s="115" t="str">
        <f t="shared" si="5"/>
        <v>RodspottaTorsk</v>
      </c>
      <c r="CM61" s="88"/>
      <c r="CN61" s="115"/>
      <c r="CO61" s="88"/>
      <c r="CP61" s="116"/>
    </row>
    <row r="62" spans="1:94" x14ac:dyDescent="0.2">
      <c r="A62" t="s">
        <v>362</v>
      </c>
      <c r="B62" s="22">
        <v>7</v>
      </c>
      <c r="C62" s="14" t="s">
        <v>270</v>
      </c>
      <c r="D62" s="104">
        <v>54</v>
      </c>
      <c r="E62" s="230">
        <v>0</v>
      </c>
      <c r="F62" s="230">
        <v>0</v>
      </c>
      <c r="G62" s="230">
        <v>0</v>
      </c>
      <c r="H62" s="230">
        <v>0</v>
      </c>
      <c r="I62" s="230">
        <v>0</v>
      </c>
      <c r="J62" s="230">
        <v>0</v>
      </c>
      <c r="K62" s="230">
        <v>0</v>
      </c>
      <c r="L62" s="230">
        <v>0</v>
      </c>
      <c r="M62" s="230">
        <v>0</v>
      </c>
      <c r="N62" s="230">
        <v>0</v>
      </c>
      <c r="O62" s="230">
        <v>0</v>
      </c>
      <c r="P62" s="230">
        <v>0</v>
      </c>
      <c r="Q62" s="230">
        <v>0</v>
      </c>
      <c r="R62" s="230">
        <v>0</v>
      </c>
      <c r="S62" s="230">
        <v>0</v>
      </c>
      <c r="T62" s="230">
        <v>0</v>
      </c>
      <c r="U62" s="230">
        <v>0</v>
      </c>
      <c r="V62" s="230">
        <v>0</v>
      </c>
      <c r="W62" s="230">
        <v>0</v>
      </c>
      <c r="X62" s="230">
        <v>0</v>
      </c>
      <c r="Y62" s="230">
        <v>0</v>
      </c>
      <c r="Z62" s="230">
        <v>0</v>
      </c>
      <c r="AA62" s="230">
        <v>0</v>
      </c>
      <c r="AB62" s="230">
        <v>0</v>
      </c>
      <c r="AC62" s="230">
        <v>0</v>
      </c>
      <c r="AD62" s="230">
        <v>0</v>
      </c>
      <c r="AE62" s="230">
        <v>0</v>
      </c>
      <c r="AF62" s="230">
        <v>0</v>
      </c>
      <c r="AG62" s="230">
        <v>0</v>
      </c>
      <c r="AH62" s="230">
        <v>0</v>
      </c>
      <c r="AI62" s="230">
        <v>0</v>
      </c>
      <c r="AJ62" s="230">
        <v>0</v>
      </c>
      <c r="AK62" s="230">
        <v>0</v>
      </c>
      <c r="AL62" s="230">
        <v>0</v>
      </c>
      <c r="AM62" s="230">
        <v>0</v>
      </c>
      <c r="AN62" s="230">
        <v>0</v>
      </c>
      <c r="AO62" s="230">
        <v>0</v>
      </c>
      <c r="AP62" s="230">
        <v>0</v>
      </c>
      <c r="AQ62" s="230">
        <v>3324.7385086823288</v>
      </c>
      <c r="AR62" s="230">
        <v>0</v>
      </c>
      <c r="AS62" s="230">
        <v>0</v>
      </c>
      <c r="AT62" s="103">
        <f t="shared" si="3"/>
        <v>3324.7385086823288</v>
      </c>
      <c r="AU62" s="16">
        <v>54</v>
      </c>
      <c r="AV62" s="16" t="str">
        <f t="shared" si="12"/>
        <v/>
      </c>
      <c r="AW62" s="16" t="str">
        <f t="shared" si="12"/>
        <v/>
      </c>
      <c r="AX62" s="16" t="str">
        <f t="shared" si="12"/>
        <v/>
      </c>
      <c r="AY62" s="16" t="str">
        <f t="shared" si="12"/>
        <v/>
      </c>
      <c r="AZ62" s="16" t="str">
        <f t="shared" si="12"/>
        <v/>
      </c>
      <c r="BA62" s="16" t="str">
        <f t="shared" si="12"/>
        <v/>
      </c>
      <c r="BB62" s="16" t="str">
        <f t="shared" si="12"/>
        <v/>
      </c>
      <c r="BC62" s="16" t="str">
        <f t="shared" si="12"/>
        <v/>
      </c>
      <c r="BD62" s="16" t="str">
        <f t="shared" si="12"/>
        <v/>
      </c>
      <c r="BE62" s="16" t="str">
        <f t="shared" si="12"/>
        <v/>
      </c>
      <c r="BF62" s="16" t="str">
        <f t="shared" si="12"/>
        <v/>
      </c>
      <c r="BG62" s="16" t="str">
        <f t="shared" si="12"/>
        <v/>
      </c>
      <c r="BH62" s="16" t="str">
        <f t="shared" si="12"/>
        <v/>
      </c>
      <c r="BI62" s="16" t="str">
        <f t="shared" si="12"/>
        <v/>
      </c>
      <c r="BJ62" s="16" t="str">
        <f t="shared" si="12"/>
        <v/>
      </c>
      <c r="BK62" s="16" t="str">
        <f t="shared" si="9"/>
        <v/>
      </c>
      <c r="BL62" s="16" t="str">
        <f t="shared" si="9"/>
        <v/>
      </c>
      <c r="BM62" s="16" t="str">
        <f t="shared" si="9"/>
        <v/>
      </c>
      <c r="BN62" s="16" t="str">
        <f t="shared" si="9"/>
        <v/>
      </c>
      <c r="BO62" s="16" t="str">
        <f t="shared" si="9"/>
        <v/>
      </c>
      <c r="BP62" s="16" t="str">
        <f t="shared" si="9"/>
        <v/>
      </c>
      <c r="BQ62" s="16" t="str">
        <f t="shared" si="9"/>
        <v/>
      </c>
      <c r="BR62" s="16" t="str">
        <f t="shared" si="9"/>
        <v/>
      </c>
      <c r="BS62" s="16" t="str">
        <f t="shared" si="9"/>
        <v/>
      </c>
      <c r="BT62" s="16" t="str">
        <f t="shared" si="11"/>
        <v/>
      </c>
      <c r="BU62" s="16" t="str">
        <f t="shared" si="11"/>
        <v/>
      </c>
      <c r="BV62" s="16" t="str">
        <f t="shared" si="11"/>
        <v/>
      </c>
      <c r="BW62" s="16" t="str">
        <f t="shared" si="11"/>
        <v/>
      </c>
      <c r="BX62" s="16" t="str">
        <f t="shared" si="11"/>
        <v/>
      </c>
      <c r="BY62" s="16" t="str">
        <f t="shared" si="11"/>
        <v/>
      </c>
      <c r="BZ62" s="16" t="str">
        <f t="shared" si="11"/>
        <v/>
      </c>
      <c r="CA62" s="16" t="str">
        <f t="shared" ref="BT62:CI88" si="13">IF(AJ62&gt;0,AJ$8,"")</f>
        <v/>
      </c>
      <c r="CB62" s="16" t="str">
        <f t="shared" si="13"/>
        <v/>
      </c>
      <c r="CC62" s="16" t="str">
        <f t="shared" si="13"/>
        <v/>
      </c>
      <c r="CD62" s="16" t="str">
        <f t="shared" si="13"/>
        <v/>
      </c>
      <c r="CE62" s="16" t="str">
        <f t="shared" si="13"/>
        <v/>
      </c>
      <c r="CF62" s="16" t="str">
        <f t="shared" si="13"/>
        <v/>
      </c>
      <c r="CG62" s="16" t="str">
        <f t="shared" si="13"/>
        <v/>
      </c>
      <c r="CH62" s="16" t="str">
        <f t="shared" si="13"/>
        <v>Torsk</v>
      </c>
      <c r="CI62" s="16" t="str">
        <f t="shared" si="13"/>
        <v/>
      </c>
      <c r="CK62" s="115" t="str">
        <f t="shared" si="5"/>
        <v>Torsk</v>
      </c>
      <c r="CM62" s="88"/>
      <c r="CN62" s="115"/>
      <c r="CO62" s="88"/>
      <c r="CP62" s="116"/>
    </row>
    <row r="63" spans="1:94" x14ac:dyDescent="0.2">
      <c r="A63" t="s">
        <v>364</v>
      </c>
      <c r="B63" s="22">
        <v>7</v>
      </c>
      <c r="C63" s="14" t="s">
        <v>270</v>
      </c>
      <c r="D63" s="104">
        <v>55</v>
      </c>
      <c r="E63" s="230">
        <v>0</v>
      </c>
      <c r="F63" s="230">
        <v>0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0">
        <v>0</v>
      </c>
      <c r="M63" s="230">
        <v>0</v>
      </c>
      <c r="N63" s="230">
        <v>0</v>
      </c>
      <c r="O63" s="230">
        <v>0</v>
      </c>
      <c r="P63" s="230">
        <v>0</v>
      </c>
      <c r="Q63" s="230">
        <v>0</v>
      </c>
      <c r="R63" s="230">
        <v>4899.9952772808592</v>
      </c>
      <c r="S63" s="230">
        <v>0</v>
      </c>
      <c r="T63" s="230">
        <v>0</v>
      </c>
      <c r="U63" s="230">
        <v>0</v>
      </c>
      <c r="V63" s="230">
        <v>0</v>
      </c>
      <c r="W63" s="230">
        <v>0</v>
      </c>
      <c r="X63" s="230">
        <v>0</v>
      </c>
      <c r="Y63" s="230">
        <v>0</v>
      </c>
      <c r="Z63" s="230">
        <v>0</v>
      </c>
      <c r="AA63" s="230">
        <v>0</v>
      </c>
      <c r="AB63" s="230">
        <v>0</v>
      </c>
      <c r="AC63" s="230">
        <v>0</v>
      </c>
      <c r="AD63" s="230">
        <v>0</v>
      </c>
      <c r="AE63" s="230">
        <v>0</v>
      </c>
      <c r="AF63" s="230">
        <v>0</v>
      </c>
      <c r="AG63" s="230">
        <v>0</v>
      </c>
      <c r="AH63" s="230">
        <v>0</v>
      </c>
      <c r="AI63" s="230">
        <v>0</v>
      </c>
      <c r="AJ63" s="230">
        <v>0</v>
      </c>
      <c r="AK63" s="230">
        <v>0</v>
      </c>
      <c r="AL63" s="230">
        <v>0</v>
      </c>
      <c r="AM63" s="230">
        <v>2439.0663148479425</v>
      </c>
      <c r="AN63" s="230">
        <v>5832.6796064400714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103">
        <f t="shared" si="3"/>
        <v>13171.741198568874</v>
      </c>
      <c r="AU63" s="16">
        <v>55</v>
      </c>
      <c r="AV63" s="16" t="str">
        <f t="shared" si="12"/>
        <v/>
      </c>
      <c r="AW63" s="16" t="str">
        <f t="shared" si="12"/>
        <v/>
      </c>
      <c r="AX63" s="16" t="str">
        <f t="shared" si="12"/>
        <v/>
      </c>
      <c r="AY63" s="16" t="str">
        <f t="shared" si="12"/>
        <v/>
      </c>
      <c r="AZ63" s="16" t="str">
        <f t="shared" si="12"/>
        <v/>
      </c>
      <c r="BA63" s="16" t="str">
        <f t="shared" si="12"/>
        <v/>
      </c>
      <c r="BB63" s="16" t="str">
        <f t="shared" si="12"/>
        <v/>
      </c>
      <c r="BC63" s="16" t="str">
        <f t="shared" si="12"/>
        <v/>
      </c>
      <c r="BD63" s="16" t="str">
        <f t="shared" si="12"/>
        <v/>
      </c>
      <c r="BE63" s="16" t="str">
        <f t="shared" si="12"/>
        <v/>
      </c>
      <c r="BF63" s="16" t="str">
        <f t="shared" si="12"/>
        <v/>
      </c>
      <c r="BG63" s="16" t="str">
        <f t="shared" si="12"/>
        <v/>
      </c>
      <c r="BH63" s="16" t="str">
        <f t="shared" si="12"/>
        <v/>
      </c>
      <c r="BI63" s="16" t="str">
        <f t="shared" si="12"/>
        <v>Sill_konsum</v>
      </c>
      <c r="BJ63" s="16" t="str">
        <f t="shared" si="12"/>
        <v/>
      </c>
      <c r="BK63" s="16" t="str">
        <f t="shared" si="9"/>
        <v/>
      </c>
      <c r="BL63" s="16" t="str">
        <f t="shared" si="9"/>
        <v/>
      </c>
      <c r="BM63" s="16" t="str">
        <f t="shared" si="9"/>
        <v/>
      </c>
      <c r="BN63" s="16" t="str">
        <f t="shared" si="9"/>
        <v/>
      </c>
      <c r="BO63" s="16" t="str">
        <f t="shared" si="9"/>
        <v/>
      </c>
      <c r="BP63" s="16" t="str">
        <f t="shared" si="9"/>
        <v/>
      </c>
      <c r="BQ63" s="16" t="str">
        <f t="shared" si="9"/>
        <v/>
      </c>
      <c r="BR63" s="16" t="str">
        <f t="shared" si="9"/>
        <v/>
      </c>
      <c r="BS63" s="16" t="str">
        <f t="shared" si="9"/>
        <v/>
      </c>
      <c r="BT63" s="16" t="str">
        <f t="shared" si="9"/>
        <v/>
      </c>
      <c r="BU63" s="16" t="str">
        <f t="shared" si="9"/>
        <v/>
      </c>
      <c r="BV63" s="16" t="str">
        <f t="shared" si="9"/>
        <v/>
      </c>
      <c r="BW63" s="16" t="str">
        <f t="shared" si="9"/>
        <v/>
      </c>
      <c r="BX63" s="16" t="str">
        <f t="shared" si="9"/>
        <v/>
      </c>
      <c r="BY63" s="16" t="str">
        <f t="shared" si="9"/>
        <v/>
      </c>
      <c r="BZ63" s="16" t="str">
        <f t="shared" si="9"/>
        <v/>
      </c>
      <c r="CA63" s="16" t="str">
        <f t="shared" si="13"/>
        <v/>
      </c>
      <c r="CB63" s="16" t="str">
        <f t="shared" si="13"/>
        <v/>
      </c>
      <c r="CC63" s="16" t="str">
        <f t="shared" si="13"/>
        <v/>
      </c>
      <c r="CD63" s="16" t="str">
        <f t="shared" si="13"/>
        <v>Skarpsill_industri</v>
      </c>
      <c r="CE63" s="16" t="str">
        <f t="shared" si="13"/>
        <v>Skarpsill_konsum</v>
      </c>
      <c r="CF63" s="16" t="str">
        <f t="shared" si="13"/>
        <v/>
      </c>
      <c r="CG63" s="16" t="str">
        <f t="shared" si="13"/>
        <v/>
      </c>
      <c r="CH63" s="16" t="str">
        <f t="shared" si="13"/>
        <v/>
      </c>
      <c r="CI63" s="16" t="str">
        <f t="shared" si="13"/>
        <v/>
      </c>
      <c r="CK63" s="115" t="str">
        <f t="shared" si="5"/>
        <v>Sill_konsumSkarpsill_industriSkarpsill_konsum</v>
      </c>
      <c r="CM63" s="88"/>
      <c r="CN63" s="115"/>
      <c r="CO63" s="88"/>
      <c r="CP63" s="116"/>
    </row>
    <row r="64" spans="1:94" x14ac:dyDescent="0.2">
      <c r="A64" t="s">
        <v>366</v>
      </c>
      <c r="B64" s="22">
        <v>7</v>
      </c>
      <c r="C64" s="14" t="s">
        <v>270</v>
      </c>
      <c r="D64" s="104">
        <v>56</v>
      </c>
      <c r="E64" s="230">
        <v>0</v>
      </c>
      <c r="F64" s="230">
        <v>0</v>
      </c>
      <c r="G64" s="230">
        <v>0</v>
      </c>
      <c r="H64" s="230">
        <v>0</v>
      </c>
      <c r="I64" s="230">
        <v>0</v>
      </c>
      <c r="J64" s="230">
        <v>0</v>
      </c>
      <c r="K64" s="230">
        <v>0</v>
      </c>
      <c r="L64" s="230">
        <v>0</v>
      </c>
      <c r="M64" s="230">
        <v>0</v>
      </c>
      <c r="N64" s="230">
        <v>0</v>
      </c>
      <c r="O64" s="230">
        <v>0</v>
      </c>
      <c r="P64" s="230">
        <v>0</v>
      </c>
      <c r="Q64" s="230">
        <v>2169.145</v>
      </c>
      <c r="R64" s="230">
        <v>11285.400454545454</v>
      </c>
      <c r="S64" s="230">
        <v>0</v>
      </c>
      <c r="T64" s="230">
        <v>0</v>
      </c>
      <c r="U64" s="230">
        <v>0</v>
      </c>
      <c r="V64" s="230">
        <v>0</v>
      </c>
      <c r="W64" s="230">
        <v>0</v>
      </c>
      <c r="X64" s="230">
        <v>0</v>
      </c>
      <c r="Y64" s="230">
        <v>0</v>
      </c>
      <c r="Z64" s="230">
        <v>0</v>
      </c>
      <c r="AA64" s="230">
        <v>0</v>
      </c>
      <c r="AB64" s="230">
        <v>0</v>
      </c>
      <c r="AC64" s="230">
        <v>0</v>
      </c>
      <c r="AD64" s="230">
        <v>0</v>
      </c>
      <c r="AE64" s="230">
        <v>0</v>
      </c>
      <c r="AF64" s="230">
        <v>0</v>
      </c>
      <c r="AG64" s="230">
        <v>0</v>
      </c>
      <c r="AH64" s="230">
        <v>0</v>
      </c>
      <c r="AI64" s="230">
        <v>0</v>
      </c>
      <c r="AJ64" s="230">
        <v>0</v>
      </c>
      <c r="AK64" s="230">
        <v>0</v>
      </c>
      <c r="AL64" s="230">
        <v>0</v>
      </c>
      <c r="AM64" s="230">
        <v>1405.5387954545456</v>
      </c>
      <c r="AN64" s="230">
        <v>14576.052045454546</v>
      </c>
      <c r="AO64" s="230">
        <v>0</v>
      </c>
      <c r="AP64" s="230">
        <v>0</v>
      </c>
      <c r="AQ64" s="230">
        <v>0</v>
      </c>
      <c r="AR64" s="230">
        <v>0</v>
      </c>
      <c r="AS64" s="230">
        <v>0</v>
      </c>
      <c r="AT64" s="103">
        <f t="shared" si="3"/>
        <v>29436.136295454548</v>
      </c>
      <c r="AU64" s="16">
        <v>56</v>
      </c>
      <c r="AV64" s="16" t="str">
        <f t="shared" si="12"/>
        <v/>
      </c>
      <c r="AW64" s="16" t="str">
        <f t="shared" si="12"/>
        <v/>
      </c>
      <c r="AX64" s="16" t="str">
        <f t="shared" si="12"/>
        <v/>
      </c>
      <c r="AY64" s="16" t="str">
        <f t="shared" si="12"/>
        <v/>
      </c>
      <c r="AZ64" s="16" t="str">
        <f t="shared" si="12"/>
        <v/>
      </c>
      <c r="BA64" s="16" t="str">
        <f t="shared" si="12"/>
        <v/>
      </c>
      <c r="BB64" s="16" t="str">
        <f t="shared" si="12"/>
        <v/>
      </c>
      <c r="BC64" s="16" t="str">
        <f t="shared" si="12"/>
        <v/>
      </c>
      <c r="BD64" s="16" t="str">
        <f t="shared" si="12"/>
        <v/>
      </c>
      <c r="BE64" s="16" t="str">
        <f t="shared" si="12"/>
        <v/>
      </c>
      <c r="BF64" s="16" t="str">
        <f t="shared" si="12"/>
        <v/>
      </c>
      <c r="BG64" s="16" t="str">
        <f t="shared" si="12"/>
        <v/>
      </c>
      <c r="BH64" s="16" t="str">
        <f t="shared" si="12"/>
        <v>Sill_industri</v>
      </c>
      <c r="BI64" s="16" t="str">
        <f t="shared" si="12"/>
        <v>Sill_konsum</v>
      </c>
      <c r="BJ64" s="16" t="str">
        <f t="shared" si="12"/>
        <v/>
      </c>
      <c r="BK64" s="16" t="str">
        <f t="shared" si="9"/>
        <v/>
      </c>
      <c r="BL64" s="16" t="str">
        <f t="shared" si="9"/>
        <v/>
      </c>
      <c r="BM64" s="16" t="str">
        <f t="shared" si="9"/>
        <v/>
      </c>
      <c r="BN64" s="16" t="str">
        <f t="shared" si="9"/>
        <v/>
      </c>
      <c r="BO64" s="16" t="str">
        <f t="shared" si="9"/>
        <v/>
      </c>
      <c r="BP64" s="16" t="str">
        <f t="shared" si="9"/>
        <v/>
      </c>
      <c r="BQ64" s="16" t="str">
        <f t="shared" si="9"/>
        <v/>
      </c>
      <c r="BR64" s="16" t="str">
        <f t="shared" si="9"/>
        <v/>
      </c>
      <c r="BS64" s="16" t="str">
        <f t="shared" si="9"/>
        <v/>
      </c>
      <c r="BT64" s="16" t="str">
        <f t="shared" si="9"/>
        <v/>
      </c>
      <c r="BU64" s="16" t="str">
        <f t="shared" si="9"/>
        <v/>
      </c>
      <c r="BV64" s="16" t="str">
        <f t="shared" si="9"/>
        <v/>
      </c>
      <c r="BW64" s="16" t="str">
        <f t="shared" si="9"/>
        <v/>
      </c>
      <c r="BX64" s="16" t="str">
        <f t="shared" si="9"/>
        <v/>
      </c>
      <c r="BY64" s="16" t="str">
        <f t="shared" si="9"/>
        <v/>
      </c>
      <c r="BZ64" s="16" t="str">
        <f t="shared" si="9"/>
        <v/>
      </c>
      <c r="CA64" s="16" t="str">
        <f t="shared" si="13"/>
        <v/>
      </c>
      <c r="CB64" s="16" t="str">
        <f t="shared" si="13"/>
        <v/>
      </c>
      <c r="CC64" s="16" t="str">
        <f t="shared" si="13"/>
        <v/>
      </c>
      <c r="CD64" s="16" t="str">
        <f t="shared" si="13"/>
        <v>Skarpsill_industri</v>
      </c>
      <c r="CE64" s="16" t="str">
        <f t="shared" si="13"/>
        <v>Skarpsill_konsum</v>
      </c>
      <c r="CF64" s="16" t="str">
        <f t="shared" si="13"/>
        <v/>
      </c>
      <c r="CG64" s="16" t="str">
        <f t="shared" si="13"/>
        <v/>
      </c>
      <c r="CH64" s="16" t="str">
        <f t="shared" si="13"/>
        <v/>
      </c>
      <c r="CI64" s="16" t="str">
        <f t="shared" si="13"/>
        <v/>
      </c>
      <c r="CK64" s="115" t="str">
        <f t="shared" si="5"/>
        <v>Sill_industriSill_konsumSkarpsill_industriSkarpsill_konsum</v>
      </c>
      <c r="CM64" s="88"/>
      <c r="CN64" s="115"/>
      <c r="CO64" s="88"/>
      <c r="CP64" s="116"/>
    </row>
    <row r="65" spans="1:94" x14ac:dyDescent="0.2">
      <c r="A65" t="s">
        <v>365</v>
      </c>
      <c r="B65" s="22">
        <v>8</v>
      </c>
      <c r="C65" s="14" t="s">
        <v>190</v>
      </c>
      <c r="D65" s="104">
        <v>57</v>
      </c>
      <c r="E65" s="230">
        <v>0</v>
      </c>
      <c r="F65" s="230">
        <v>0</v>
      </c>
      <c r="G65" s="230">
        <v>0</v>
      </c>
      <c r="H65" s="230">
        <v>0</v>
      </c>
      <c r="I65" s="230">
        <v>95.188976377952756</v>
      </c>
      <c r="J65" s="230">
        <v>0</v>
      </c>
      <c r="K65" s="230">
        <v>0</v>
      </c>
      <c r="L65" s="230">
        <v>0</v>
      </c>
      <c r="M65" s="230">
        <v>0</v>
      </c>
      <c r="N65" s="230">
        <v>2053.732283464567</v>
      </c>
      <c r="O65" s="230">
        <v>0</v>
      </c>
      <c r="P65" s="230">
        <v>0</v>
      </c>
      <c r="Q65" s="230">
        <v>0</v>
      </c>
      <c r="R65" s="230">
        <v>0</v>
      </c>
      <c r="S65" s="230">
        <v>0</v>
      </c>
      <c r="T65" s="230">
        <v>395.8307086614173</v>
      </c>
      <c r="U65" s="230">
        <v>0</v>
      </c>
      <c r="V65" s="230">
        <v>72.948818897637793</v>
      </c>
      <c r="W65" s="230">
        <v>0</v>
      </c>
      <c r="X65" s="230">
        <v>0</v>
      </c>
      <c r="Y65" s="230">
        <v>0</v>
      </c>
      <c r="Z65" s="230">
        <v>86.645669291338578</v>
      </c>
      <c r="AA65" s="230">
        <v>0</v>
      </c>
      <c r="AB65" s="230">
        <v>0</v>
      </c>
      <c r="AC65" s="230">
        <v>0</v>
      </c>
      <c r="AD65" s="230">
        <v>0</v>
      </c>
      <c r="AE65" s="230">
        <v>0</v>
      </c>
      <c r="AF65" s="230">
        <v>0</v>
      </c>
      <c r="AG65" s="230">
        <v>0</v>
      </c>
      <c r="AH65" s="230">
        <v>0</v>
      </c>
      <c r="AI65" s="230">
        <v>0</v>
      </c>
      <c r="AJ65" s="230">
        <v>0</v>
      </c>
      <c r="AK65" s="230">
        <v>0</v>
      </c>
      <c r="AL65" s="230">
        <v>0</v>
      </c>
      <c r="AM65" s="230">
        <v>0</v>
      </c>
      <c r="AN65" s="230">
        <v>0</v>
      </c>
      <c r="AO65" s="230">
        <v>0</v>
      </c>
      <c r="AP65" s="230">
        <v>0</v>
      </c>
      <c r="AQ65" s="230">
        <v>845.49212598425197</v>
      </c>
      <c r="AR65" s="230">
        <v>0</v>
      </c>
      <c r="AS65" s="230">
        <v>0</v>
      </c>
      <c r="AT65" s="103">
        <f t="shared" si="3"/>
        <v>3549.8385826771655</v>
      </c>
      <c r="AU65" s="16">
        <v>57</v>
      </c>
      <c r="AV65" s="16" t="str">
        <f t="shared" si="12"/>
        <v/>
      </c>
      <c r="AW65" s="16" t="str">
        <f t="shared" si="12"/>
        <v/>
      </c>
      <c r="AX65" s="16" t="str">
        <f t="shared" si="12"/>
        <v/>
      </c>
      <c r="AY65" s="16" t="str">
        <f t="shared" si="12"/>
        <v/>
      </c>
      <c r="AZ65" s="16" t="str">
        <f t="shared" si="12"/>
        <v>Bleka</v>
      </c>
      <c r="BA65" s="16" t="str">
        <f t="shared" si="12"/>
        <v/>
      </c>
      <c r="BB65" s="16" t="str">
        <f t="shared" si="12"/>
        <v/>
      </c>
      <c r="BC65" s="16" t="str">
        <f t="shared" si="12"/>
        <v/>
      </c>
      <c r="BD65" s="16" t="str">
        <f t="shared" si="12"/>
        <v/>
      </c>
      <c r="BE65" s="16" t="str">
        <f t="shared" si="12"/>
        <v>Grasej</v>
      </c>
      <c r="BF65" s="16" t="str">
        <f t="shared" si="12"/>
        <v/>
      </c>
      <c r="BG65" s="16" t="str">
        <f t="shared" si="12"/>
        <v/>
      </c>
      <c r="BH65" s="16" t="str">
        <f t="shared" si="12"/>
        <v/>
      </c>
      <c r="BI65" s="16" t="str">
        <f t="shared" si="12"/>
        <v/>
      </c>
      <c r="BJ65" s="16" t="str">
        <f t="shared" si="12"/>
        <v/>
      </c>
      <c r="BK65" s="16" t="str">
        <f t="shared" si="9"/>
        <v>Kolja</v>
      </c>
      <c r="BL65" s="16" t="str">
        <f t="shared" si="9"/>
        <v/>
      </c>
      <c r="BM65" s="16" t="str">
        <f t="shared" si="9"/>
        <v>Kummel</v>
      </c>
      <c r="BN65" s="16" t="str">
        <f t="shared" si="9"/>
        <v/>
      </c>
      <c r="BO65" s="16" t="str">
        <f t="shared" si="9"/>
        <v/>
      </c>
      <c r="BP65" s="16" t="str">
        <f t="shared" si="9"/>
        <v/>
      </c>
      <c r="BQ65" s="16" t="str">
        <f t="shared" si="9"/>
        <v>Marulk</v>
      </c>
      <c r="BR65" s="16" t="str">
        <f t="shared" si="9"/>
        <v/>
      </c>
      <c r="BS65" s="16" t="str">
        <f t="shared" si="9"/>
        <v/>
      </c>
      <c r="BT65" s="16" t="str">
        <f t="shared" si="9"/>
        <v/>
      </c>
      <c r="BU65" s="16" t="str">
        <f t="shared" si="9"/>
        <v/>
      </c>
      <c r="BV65" s="16" t="str">
        <f t="shared" si="9"/>
        <v/>
      </c>
      <c r="BW65" s="16" t="str">
        <f t="shared" si="9"/>
        <v/>
      </c>
      <c r="BX65" s="16" t="str">
        <f t="shared" si="9"/>
        <v/>
      </c>
      <c r="BY65" s="16" t="str">
        <f t="shared" si="9"/>
        <v/>
      </c>
      <c r="BZ65" s="16" t="str">
        <f t="shared" si="9"/>
        <v/>
      </c>
      <c r="CA65" s="16" t="str">
        <f t="shared" si="13"/>
        <v/>
      </c>
      <c r="CB65" s="16" t="str">
        <f t="shared" si="13"/>
        <v/>
      </c>
      <c r="CC65" s="16" t="str">
        <f t="shared" si="13"/>
        <v/>
      </c>
      <c r="CD65" s="16" t="str">
        <f t="shared" si="13"/>
        <v/>
      </c>
      <c r="CE65" s="16" t="str">
        <f t="shared" si="13"/>
        <v/>
      </c>
      <c r="CF65" s="16" t="str">
        <f t="shared" si="13"/>
        <v/>
      </c>
      <c r="CG65" s="16" t="str">
        <f t="shared" si="13"/>
        <v/>
      </c>
      <c r="CH65" s="16" t="str">
        <f t="shared" si="13"/>
        <v>Torsk</v>
      </c>
      <c r="CI65" s="16" t="str">
        <f t="shared" si="13"/>
        <v/>
      </c>
      <c r="CK65" s="115" t="str">
        <f t="shared" si="5"/>
        <v>BlekaGrasejKoljaKummelMarulkTorsk</v>
      </c>
      <c r="CM65" s="88"/>
      <c r="CN65" s="115"/>
      <c r="CO65" s="88"/>
      <c r="CP65" s="116"/>
    </row>
    <row r="66" spans="1:94" x14ac:dyDescent="0.2">
      <c r="A66" t="s">
        <v>365</v>
      </c>
      <c r="B66" s="22">
        <v>8</v>
      </c>
      <c r="C66" s="14" t="s">
        <v>188</v>
      </c>
      <c r="D66" s="104">
        <v>58</v>
      </c>
      <c r="E66" s="230">
        <v>0</v>
      </c>
      <c r="F66" s="230">
        <v>0</v>
      </c>
      <c r="G66" s="230">
        <v>0</v>
      </c>
      <c r="H66" s="230">
        <v>0</v>
      </c>
      <c r="I66" s="230">
        <v>0</v>
      </c>
      <c r="J66" s="230">
        <v>0</v>
      </c>
      <c r="K66" s="230">
        <v>0</v>
      </c>
      <c r="L66" s="230">
        <v>0</v>
      </c>
      <c r="M66" s="230">
        <v>0</v>
      </c>
      <c r="N66" s="230">
        <v>564.31818181818187</v>
      </c>
      <c r="O66" s="230">
        <v>15.772727272727273</v>
      </c>
      <c r="P66" s="230">
        <v>0</v>
      </c>
      <c r="Q66" s="230">
        <v>0</v>
      </c>
      <c r="R66" s="230">
        <v>0</v>
      </c>
      <c r="S66" s="230">
        <v>0</v>
      </c>
      <c r="T66" s="230">
        <v>142.97727272727272</v>
      </c>
      <c r="U66" s="230">
        <v>0</v>
      </c>
      <c r="V66" s="230">
        <v>19.545454545454547</v>
      </c>
      <c r="W66" s="230">
        <v>0</v>
      </c>
      <c r="X66" s="230">
        <v>0</v>
      </c>
      <c r="Y66" s="230">
        <v>0</v>
      </c>
      <c r="Z66" s="230">
        <v>0</v>
      </c>
      <c r="AA66" s="230">
        <v>0</v>
      </c>
      <c r="AB66" s="230">
        <v>0</v>
      </c>
      <c r="AC66" s="230">
        <v>0</v>
      </c>
      <c r="AD66" s="230">
        <v>0</v>
      </c>
      <c r="AE66" s="230">
        <v>0</v>
      </c>
      <c r="AF66" s="230">
        <v>0</v>
      </c>
      <c r="AG66" s="230">
        <v>0</v>
      </c>
      <c r="AH66" s="230">
        <v>0</v>
      </c>
      <c r="AI66" s="230">
        <v>0</v>
      </c>
      <c r="AJ66" s="230">
        <v>0</v>
      </c>
      <c r="AK66" s="230">
        <v>0</v>
      </c>
      <c r="AL66" s="230">
        <v>0</v>
      </c>
      <c r="AM66" s="230">
        <v>0</v>
      </c>
      <c r="AN66" s="230">
        <v>0</v>
      </c>
      <c r="AO66" s="230">
        <v>0</v>
      </c>
      <c r="AP66" s="230">
        <v>0</v>
      </c>
      <c r="AQ66" s="230">
        <v>73.727272727272734</v>
      </c>
      <c r="AR66" s="230">
        <v>0</v>
      </c>
      <c r="AS66" s="230">
        <v>0</v>
      </c>
      <c r="AT66" s="103">
        <f t="shared" si="3"/>
        <v>816.34090909090912</v>
      </c>
      <c r="AU66" s="16">
        <v>58</v>
      </c>
      <c r="AV66" s="16" t="str">
        <f t="shared" si="12"/>
        <v/>
      </c>
      <c r="AW66" s="16" t="str">
        <f t="shared" si="12"/>
        <v/>
      </c>
      <c r="AX66" s="16" t="str">
        <f t="shared" si="12"/>
        <v/>
      </c>
      <c r="AY66" s="16" t="str">
        <f t="shared" si="12"/>
        <v/>
      </c>
      <c r="AZ66" s="16" t="str">
        <f t="shared" si="12"/>
        <v/>
      </c>
      <c r="BA66" s="16" t="str">
        <f t="shared" si="12"/>
        <v/>
      </c>
      <c r="BB66" s="16" t="str">
        <f t="shared" si="12"/>
        <v/>
      </c>
      <c r="BC66" s="16" t="str">
        <f t="shared" si="12"/>
        <v/>
      </c>
      <c r="BD66" s="16" t="str">
        <f t="shared" si="12"/>
        <v/>
      </c>
      <c r="BE66" s="16" t="str">
        <f t="shared" si="12"/>
        <v>Grasej</v>
      </c>
      <c r="BF66" s="16" t="str">
        <f t="shared" si="12"/>
        <v>Havskatt</v>
      </c>
      <c r="BG66" s="16" t="str">
        <f t="shared" si="12"/>
        <v/>
      </c>
      <c r="BH66" s="16" t="str">
        <f t="shared" si="12"/>
        <v/>
      </c>
      <c r="BI66" s="16" t="str">
        <f t="shared" si="12"/>
        <v/>
      </c>
      <c r="BJ66" s="16" t="str">
        <f t="shared" si="12"/>
        <v/>
      </c>
      <c r="BK66" s="16" t="str">
        <f t="shared" si="9"/>
        <v>Kolja</v>
      </c>
      <c r="BL66" s="16" t="str">
        <f t="shared" si="9"/>
        <v/>
      </c>
      <c r="BM66" s="16" t="str">
        <f t="shared" si="9"/>
        <v>Kummel</v>
      </c>
      <c r="BN66" s="16" t="str">
        <f t="shared" si="9"/>
        <v/>
      </c>
      <c r="BO66" s="16" t="str">
        <f t="shared" si="9"/>
        <v/>
      </c>
      <c r="BP66" s="16" t="str">
        <f t="shared" si="9"/>
        <v/>
      </c>
      <c r="BQ66" s="16" t="str">
        <f t="shared" si="9"/>
        <v/>
      </c>
      <c r="BR66" s="16" t="str">
        <f t="shared" si="9"/>
        <v/>
      </c>
      <c r="BS66" s="16" t="str">
        <f t="shared" si="9"/>
        <v/>
      </c>
      <c r="BT66" s="16" t="str">
        <f t="shared" si="9"/>
        <v/>
      </c>
      <c r="BU66" s="16" t="str">
        <f t="shared" si="9"/>
        <v/>
      </c>
      <c r="BV66" s="16" t="str">
        <f t="shared" si="9"/>
        <v/>
      </c>
      <c r="BW66" s="16" t="str">
        <f t="shared" si="9"/>
        <v/>
      </c>
      <c r="BX66" s="16" t="str">
        <f t="shared" si="9"/>
        <v/>
      </c>
      <c r="BY66" s="16" t="str">
        <f t="shared" si="9"/>
        <v/>
      </c>
      <c r="BZ66" s="16" t="str">
        <f t="shared" si="9"/>
        <v/>
      </c>
      <c r="CA66" s="16" t="str">
        <f t="shared" si="13"/>
        <v/>
      </c>
      <c r="CB66" s="16" t="str">
        <f t="shared" si="13"/>
        <v/>
      </c>
      <c r="CC66" s="16" t="str">
        <f t="shared" si="13"/>
        <v/>
      </c>
      <c r="CD66" s="16" t="str">
        <f t="shared" si="13"/>
        <v/>
      </c>
      <c r="CE66" s="16" t="str">
        <f t="shared" si="13"/>
        <v/>
      </c>
      <c r="CF66" s="16" t="str">
        <f t="shared" si="13"/>
        <v/>
      </c>
      <c r="CG66" s="16" t="str">
        <f t="shared" si="13"/>
        <v/>
      </c>
      <c r="CH66" s="16" t="str">
        <f t="shared" si="13"/>
        <v>Torsk</v>
      </c>
      <c r="CI66" s="16" t="str">
        <f t="shared" si="13"/>
        <v/>
      </c>
      <c r="CK66" s="115" t="str">
        <f t="shared" si="5"/>
        <v>GrasejHavskattKoljaKummelTorsk</v>
      </c>
      <c r="CM66" s="88"/>
      <c r="CN66" s="115"/>
      <c r="CO66" s="88"/>
      <c r="CP66" s="116"/>
    </row>
    <row r="67" spans="1:94" x14ac:dyDescent="0.2">
      <c r="A67" t="s">
        <v>362</v>
      </c>
      <c r="B67" s="22">
        <v>8</v>
      </c>
      <c r="C67" s="14" t="s">
        <v>191</v>
      </c>
      <c r="D67" s="104">
        <v>59</v>
      </c>
      <c r="E67" s="230">
        <v>0</v>
      </c>
      <c r="F67" s="230">
        <v>0</v>
      </c>
      <c r="G67" s="230">
        <v>0</v>
      </c>
      <c r="H67" s="230">
        <v>0</v>
      </c>
      <c r="I67" s="230">
        <v>0</v>
      </c>
      <c r="J67" s="230">
        <v>0</v>
      </c>
      <c r="K67" s="230">
        <v>0</v>
      </c>
      <c r="L67" s="230">
        <v>0</v>
      </c>
      <c r="M67" s="230">
        <v>0</v>
      </c>
      <c r="N67" s="230">
        <v>0</v>
      </c>
      <c r="O67" s="230">
        <v>0</v>
      </c>
      <c r="P67" s="230">
        <v>0</v>
      </c>
      <c r="Q67" s="230">
        <v>0</v>
      </c>
      <c r="R67" s="230">
        <v>0</v>
      </c>
      <c r="S67" s="230">
        <v>0</v>
      </c>
      <c r="T67" s="230">
        <v>0</v>
      </c>
      <c r="U67" s="230">
        <v>0</v>
      </c>
      <c r="V67" s="230">
        <v>0</v>
      </c>
      <c r="W67" s="230">
        <v>0</v>
      </c>
      <c r="X67" s="230">
        <v>0</v>
      </c>
      <c r="Y67" s="230">
        <v>0</v>
      </c>
      <c r="Z67" s="230">
        <v>0</v>
      </c>
      <c r="AA67" s="230">
        <v>0</v>
      </c>
      <c r="AB67" s="230">
        <v>0</v>
      </c>
      <c r="AC67" s="230">
        <v>0</v>
      </c>
      <c r="AD67" s="230">
        <v>0</v>
      </c>
      <c r="AE67" s="230">
        <v>43.734177215189874</v>
      </c>
      <c r="AF67" s="230">
        <v>0</v>
      </c>
      <c r="AG67" s="230">
        <v>0</v>
      </c>
      <c r="AH67" s="230">
        <v>0</v>
      </c>
      <c r="AI67" s="230">
        <v>0</v>
      </c>
      <c r="AJ67" s="230">
        <v>0</v>
      </c>
      <c r="AK67" s="230">
        <v>0</v>
      </c>
      <c r="AL67" s="230">
        <v>0</v>
      </c>
      <c r="AM67" s="230">
        <v>0</v>
      </c>
      <c r="AN67" s="230">
        <v>0</v>
      </c>
      <c r="AO67" s="230">
        <v>0</v>
      </c>
      <c r="AP67" s="230">
        <v>0</v>
      </c>
      <c r="AQ67" s="230">
        <v>2542.0886075949365</v>
      </c>
      <c r="AR67" s="230">
        <v>0</v>
      </c>
      <c r="AS67" s="230">
        <v>61.670886075949369</v>
      </c>
      <c r="AT67" s="103">
        <f t="shared" si="3"/>
        <v>2647.493670886076</v>
      </c>
      <c r="AU67" s="16">
        <v>59</v>
      </c>
      <c r="AV67" s="16" t="str">
        <f t="shared" si="12"/>
        <v/>
      </c>
      <c r="AW67" s="16" t="str">
        <f t="shared" si="12"/>
        <v/>
      </c>
      <c r="AX67" s="16" t="str">
        <f t="shared" si="12"/>
        <v/>
      </c>
      <c r="AY67" s="16" t="str">
        <f t="shared" si="12"/>
        <v/>
      </c>
      <c r="AZ67" s="16" t="str">
        <f t="shared" si="12"/>
        <v/>
      </c>
      <c r="BA67" s="16" t="str">
        <f t="shared" si="12"/>
        <v/>
      </c>
      <c r="BB67" s="16" t="str">
        <f t="shared" si="12"/>
        <v/>
      </c>
      <c r="BC67" s="16" t="str">
        <f t="shared" si="12"/>
        <v/>
      </c>
      <c r="BD67" s="16" t="str">
        <f t="shared" si="12"/>
        <v/>
      </c>
      <c r="BE67" s="16" t="str">
        <f t="shared" si="12"/>
        <v/>
      </c>
      <c r="BF67" s="16" t="str">
        <f t="shared" si="12"/>
        <v/>
      </c>
      <c r="BG67" s="16" t="str">
        <f t="shared" si="12"/>
        <v/>
      </c>
      <c r="BH67" s="16" t="str">
        <f t="shared" si="12"/>
        <v/>
      </c>
      <c r="BI67" s="16" t="str">
        <f t="shared" si="12"/>
        <v/>
      </c>
      <c r="BJ67" s="16" t="str">
        <f t="shared" si="12"/>
        <v/>
      </c>
      <c r="BK67" s="16" t="str">
        <f t="shared" si="9"/>
        <v/>
      </c>
      <c r="BL67" s="16" t="str">
        <f t="shared" si="9"/>
        <v/>
      </c>
      <c r="BM67" s="16" t="str">
        <f t="shared" si="9"/>
        <v/>
      </c>
      <c r="BN67" s="16" t="str">
        <f t="shared" si="9"/>
        <v/>
      </c>
      <c r="BO67" s="16" t="str">
        <f t="shared" si="9"/>
        <v/>
      </c>
      <c r="BP67" s="16" t="str">
        <f t="shared" si="9"/>
        <v/>
      </c>
      <c r="BQ67" s="16" t="str">
        <f t="shared" si="9"/>
        <v/>
      </c>
      <c r="BR67" s="16" t="str">
        <f t="shared" si="9"/>
        <v/>
      </c>
      <c r="BS67" s="16" t="str">
        <f t="shared" si="9"/>
        <v/>
      </c>
      <c r="BT67" s="16" t="str">
        <f t="shared" si="9"/>
        <v/>
      </c>
      <c r="BU67" s="16" t="str">
        <f t="shared" si="9"/>
        <v/>
      </c>
      <c r="BV67" s="16" t="str">
        <f t="shared" si="9"/>
        <v>Rodspotta</v>
      </c>
      <c r="BW67" s="16" t="str">
        <f t="shared" si="9"/>
        <v/>
      </c>
      <c r="BX67" s="16" t="str">
        <f t="shared" si="9"/>
        <v/>
      </c>
      <c r="BY67" s="16" t="str">
        <f t="shared" si="9"/>
        <v/>
      </c>
      <c r="BZ67" s="16" t="str">
        <f t="shared" si="9"/>
        <v/>
      </c>
      <c r="CA67" s="16" t="str">
        <f t="shared" si="13"/>
        <v/>
      </c>
      <c r="CB67" s="16" t="str">
        <f t="shared" si="13"/>
        <v/>
      </c>
      <c r="CC67" s="16" t="str">
        <f t="shared" si="13"/>
        <v/>
      </c>
      <c r="CD67" s="16" t="str">
        <f t="shared" si="13"/>
        <v/>
      </c>
      <c r="CE67" s="16" t="str">
        <f t="shared" si="13"/>
        <v/>
      </c>
      <c r="CF67" s="16" t="str">
        <f t="shared" si="13"/>
        <v/>
      </c>
      <c r="CG67" s="16" t="str">
        <f t="shared" si="13"/>
        <v/>
      </c>
      <c r="CH67" s="16" t="str">
        <f t="shared" si="13"/>
        <v>Torsk</v>
      </c>
      <c r="CI67" s="16" t="str">
        <f t="shared" si="13"/>
        <v/>
      </c>
      <c r="CK67" s="115" t="str">
        <f t="shared" si="5"/>
        <v>RodspottaTorsk</v>
      </c>
      <c r="CM67" s="88"/>
      <c r="CN67" s="115"/>
      <c r="CO67" s="88"/>
      <c r="CP67" s="116"/>
    </row>
    <row r="68" spans="1:94" x14ac:dyDescent="0.2">
      <c r="A68" t="s">
        <v>366</v>
      </c>
      <c r="B68" s="22">
        <v>8</v>
      </c>
      <c r="C68" s="14" t="s">
        <v>191</v>
      </c>
      <c r="D68" s="104">
        <v>60</v>
      </c>
      <c r="E68" s="230">
        <v>0</v>
      </c>
      <c r="F68" s="230">
        <v>0</v>
      </c>
      <c r="G68" s="230">
        <v>0</v>
      </c>
      <c r="H68" s="230">
        <v>0</v>
      </c>
      <c r="I68" s="230">
        <v>0</v>
      </c>
      <c r="J68" s="230">
        <v>0</v>
      </c>
      <c r="K68" s="230">
        <v>0</v>
      </c>
      <c r="L68" s="230">
        <v>0</v>
      </c>
      <c r="M68" s="230">
        <v>0</v>
      </c>
      <c r="N68" s="230">
        <v>0</v>
      </c>
      <c r="O68" s="230">
        <v>0</v>
      </c>
      <c r="P68" s="230">
        <v>0</v>
      </c>
      <c r="Q68" s="230">
        <v>441.18525806451612</v>
      </c>
      <c r="R68" s="230">
        <v>20494.298387096773</v>
      </c>
      <c r="S68" s="230">
        <v>0</v>
      </c>
      <c r="T68" s="230">
        <v>0</v>
      </c>
      <c r="U68" s="230">
        <v>0</v>
      </c>
      <c r="V68" s="230">
        <v>0</v>
      </c>
      <c r="W68" s="230">
        <v>0</v>
      </c>
      <c r="X68" s="230">
        <v>0</v>
      </c>
      <c r="Y68" s="230">
        <v>0</v>
      </c>
      <c r="Z68" s="230">
        <v>0</v>
      </c>
      <c r="AA68" s="230">
        <v>0</v>
      </c>
      <c r="AB68" s="230">
        <v>0</v>
      </c>
      <c r="AC68" s="230">
        <v>0</v>
      </c>
      <c r="AD68" s="230">
        <v>0</v>
      </c>
      <c r="AE68" s="230">
        <v>0</v>
      </c>
      <c r="AF68" s="230">
        <v>0</v>
      </c>
      <c r="AG68" s="230">
        <v>0</v>
      </c>
      <c r="AH68" s="230">
        <v>0</v>
      </c>
      <c r="AI68" s="230">
        <v>0</v>
      </c>
      <c r="AJ68" s="230">
        <v>0</v>
      </c>
      <c r="AK68" s="230">
        <v>0</v>
      </c>
      <c r="AL68" s="230">
        <v>0</v>
      </c>
      <c r="AM68" s="230">
        <v>0</v>
      </c>
      <c r="AN68" s="230">
        <v>0</v>
      </c>
      <c r="AO68" s="230">
        <v>0</v>
      </c>
      <c r="AP68" s="230">
        <v>0</v>
      </c>
      <c r="AQ68" s="230">
        <v>0</v>
      </c>
      <c r="AR68" s="230">
        <v>0</v>
      </c>
      <c r="AS68" s="230">
        <v>0</v>
      </c>
      <c r="AT68" s="103">
        <f t="shared" si="3"/>
        <v>20935.48364516129</v>
      </c>
      <c r="AU68" s="16">
        <v>60</v>
      </c>
      <c r="AV68" s="16" t="str">
        <f t="shared" si="12"/>
        <v/>
      </c>
      <c r="AW68" s="16" t="str">
        <f t="shared" si="12"/>
        <v/>
      </c>
      <c r="AX68" s="16" t="str">
        <f t="shared" si="12"/>
        <v/>
      </c>
      <c r="AY68" s="16" t="str">
        <f t="shared" si="12"/>
        <v/>
      </c>
      <c r="AZ68" s="16" t="str">
        <f t="shared" si="12"/>
        <v/>
      </c>
      <c r="BA68" s="16" t="str">
        <f t="shared" si="12"/>
        <v/>
      </c>
      <c r="BB68" s="16" t="str">
        <f t="shared" si="12"/>
        <v/>
      </c>
      <c r="BC68" s="16" t="str">
        <f t="shared" si="12"/>
        <v/>
      </c>
      <c r="BD68" s="16" t="str">
        <f t="shared" si="12"/>
        <v/>
      </c>
      <c r="BE68" s="16" t="str">
        <f t="shared" si="12"/>
        <v/>
      </c>
      <c r="BF68" s="16" t="str">
        <f t="shared" si="12"/>
        <v/>
      </c>
      <c r="BG68" s="16" t="str">
        <f t="shared" si="12"/>
        <v/>
      </c>
      <c r="BH68" s="16" t="str">
        <f t="shared" si="12"/>
        <v>Sill_industri</v>
      </c>
      <c r="BI68" s="16" t="str">
        <f t="shared" si="12"/>
        <v>Sill_konsum</v>
      </c>
      <c r="BJ68" s="16" t="str">
        <f t="shared" si="12"/>
        <v/>
      </c>
      <c r="BK68" s="16" t="str">
        <f t="shared" si="9"/>
        <v/>
      </c>
      <c r="BL68" s="16" t="str">
        <f t="shared" ref="BK68:BZ85" si="14">IF(U68&gt;0,U$8,"")</f>
        <v/>
      </c>
      <c r="BM68" s="16" t="str">
        <f t="shared" si="14"/>
        <v/>
      </c>
      <c r="BN68" s="16" t="str">
        <f t="shared" si="14"/>
        <v/>
      </c>
      <c r="BO68" s="16" t="str">
        <f t="shared" si="14"/>
        <v/>
      </c>
      <c r="BP68" s="16" t="str">
        <f t="shared" si="14"/>
        <v/>
      </c>
      <c r="BQ68" s="16" t="str">
        <f t="shared" si="14"/>
        <v/>
      </c>
      <c r="BR68" s="16" t="str">
        <f t="shared" si="14"/>
        <v/>
      </c>
      <c r="BS68" s="16" t="str">
        <f t="shared" si="14"/>
        <v/>
      </c>
      <c r="BT68" s="16" t="str">
        <f t="shared" si="13"/>
        <v/>
      </c>
      <c r="BU68" s="16" t="str">
        <f t="shared" si="13"/>
        <v/>
      </c>
      <c r="BV68" s="16" t="str">
        <f t="shared" si="13"/>
        <v/>
      </c>
      <c r="BW68" s="16" t="str">
        <f t="shared" si="13"/>
        <v/>
      </c>
      <c r="BX68" s="16" t="str">
        <f t="shared" si="13"/>
        <v/>
      </c>
      <c r="BY68" s="16" t="str">
        <f t="shared" si="13"/>
        <v/>
      </c>
      <c r="BZ68" s="16" t="str">
        <f t="shared" si="13"/>
        <v/>
      </c>
      <c r="CA68" s="16" t="str">
        <f t="shared" si="13"/>
        <v/>
      </c>
      <c r="CB68" s="16" t="str">
        <f t="shared" si="13"/>
        <v/>
      </c>
      <c r="CC68" s="16" t="str">
        <f t="shared" si="13"/>
        <v/>
      </c>
      <c r="CD68" s="16" t="str">
        <f t="shared" si="13"/>
        <v/>
      </c>
      <c r="CE68" s="16" t="str">
        <f t="shared" si="13"/>
        <v/>
      </c>
      <c r="CF68" s="16" t="str">
        <f t="shared" si="13"/>
        <v/>
      </c>
      <c r="CG68" s="16" t="str">
        <f t="shared" si="13"/>
        <v/>
      </c>
      <c r="CH68" s="16" t="str">
        <f t="shared" si="13"/>
        <v/>
      </c>
      <c r="CI68" s="16" t="str">
        <f t="shared" si="13"/>
        <v/>
      </c>
      <c r="CK68" s="115" t="str">
        <f t="shared" si="5"/>
        <v>Sill_industriSill_konsum</v>
      </c>
      <c r="CM68" s="88"/>
      <c r="CN68" s="115"/>
      <c r="CO68" s="88"/>
      <c r="CP68" s="116"/>
    </row>
    <row r="69" spans="1:94" x14ac:dyDescent="0.2">
      <c r="A69" t="s">
        <v>362</v>
      </c>
      <c r="B69" s="22">
        <v>8</v>
      </c>
      <c r="C69" s="14" t="s">
        <v>270</v>
      </c>
      <c r="D69" s="104">
        <v>61</v>
      </c>
      <c r="E69" s="230">
        <v>0</v>
      </c>
      <c r="F69" s="230">
        <v>0</v>
      </c>
      <c r="G69" s="230">
        <v>0</v>
      </c>
      <c r="H69" s="230">
        <v>0</v>
      </c>
      <c r="I69" s="230">
        <v>0</v>
      </c>
      <c r="J69" s="230">
        <v>0</v>
      </c>
      <c r="K69" s="230">
        <v>0</v>
      </c>
      <c r="L69" s="230">
        <v>0</v>
      </c>
      <c r="M69" s="230">
        <v>0</v>
      </c>
      <c r="N69" s="230">
        <v>0</v>
      </c>
      <c r="O69" s="230">
        <v>0</v>
      </c>
      <c r="P69" s="230">
        <v>0</v>
      </c>
      <c r="Q69" s="230">
        <v>0</v>
      </c>
      <c r="R69" s="230">
        <v>0</v>
      </c>
      <c r="S69" s="230">
        <v>0</v>
      </c>
      <c r="T69" s="230">
        <v>0</v>
      </c>
      <c r="U69" s="230">
        <v>0</v>
      </c>
      <c r="V69" s="230">
        <v>0</v>
      </c>
      <c r="W69" s="230">
        <v>0</v>
      </c>
      <c r="X69" s="230">
        <v>0</v>
      </c>
      <c r="Y69" s="230">
        <v>0</v>
      </c>
      <c r="Z69" s="230">
        <v>0</v>
      </c>
      <c r="AA69" s="230">
        <v>0</v>
      </c>
      <c r="AB69" s="230">
        <v>0</v>
      </c>
      <c r="AC69" s="230">
        <v>0</v>
      </c>
      <c r="AD69" s="230">
        <v>0</v>
      </c>
      <c r="AE69" s="230">
        <v>0</v>
      </c>
      <c r="AF69" s="230">
        <v>0</v>
      </c>
      <c r="AG69" s="230">
        <v>0</v>
      </c>
      <c r="AH69" s="230">
        <v>0</v>
      </c>
      <c r="AI69" s="230">
        <v>0</v>
      </c>
      <c r="AJ69" s="230">
        <v>0</v>
      </c>
      <c r="AK69" s="230">
        <v>0</v>
      </c>
      <c r="AL69" s="230">
        <v>0</v>
      </c>
      <c r="AM69" s="230">
        <v>0</v>
      </c>
      <c r="AN69" s="230">
        <v>0</v>
      </c>
      <c r="AO69" s="230">
        <v>0</v>
      </c>
      <c r="AP69" s="230">
        <v>0</v>
      </c>
      <c r="AQ69" s="230">
        <v>4119.2397137745975</v>
      </c>
      <c r="AR69" s="230">
        <v>0</v>
      </c>
      <c r="AS69" s="230">
        <v>0</v>
      </c>
      <c r="AT69" s="103">
        <f t="shared" si="3"/>
        <v>4119.2397137745975</v>
      </c>
      <c r="AU69" s="16">
        <v>61</v>
      </c>
      <c r="AV69" s="16" t="str">
        <f t="shared" si="12"/>
        <v/>
      </c>
      <c r="AW69" s="16" t="str">
        <f t="shared" si="12"/>
        <v/>
      </c>
      <c r="AX69" s="16" t="str">
        <f t="shared" si="12"/>
        <v/>
      </c>
      <c r="AY69" s="16" t="str">
        <f t="shared" si="12"/>
        <v/>
      </c>
      <c r="AZ69" s="16" t="str">
        <f t="shared" si="12"/>
        <v/>
      </c>
      <c r="BA69" s="16" t="str">
        <f t="shared" si="12"/>
        <v/>
      </c>
      <c r="BB69" s="16" t="str">
        <f t="shared" si="12"/>
        <v/>
      </c>
      <c r="BC69" s="16" t="str">
        <f t="shared" si="12"/>
        <v/>
      </c>
      <c r="BD69" s="16" t="str">
        <f t="shared" si="12"/>
        <v/>
      </c>
      <c r="BE69" s="16" t="str">
        <f t="shared" si="12"/>
        <v/>
      </c>
      <c r="BF69" s="16" t="str">
        <f t="shared" si="12"/>
        <v/>
      </c>
      <c r="BG69" s="16" t="str">
        <f t="shared" si="12"/>
        <v/>
      </c>
      <c r="BH69" s="16" t="str">
        <f t="shared" si="12"/>
        <v/>
      </c>
      <c r="BI69" s="16" t="str">
        <f t="shared" si="12"/>
        <v/>
      </c>
      <c r="BJ69" s="16" t="str">
        <f t="shared" si="12"/>
        <v/>
      </c>
      <c r="BK69" s="16" t="str">
        <f t="shared" si="14"/>
        <v/>
      </c>
      <c r="BL69" s="16" t="str">
        <f t="shared" si="14"/>
        <v/>
      </c>
      <c r="BM69" s="16" t="str">
        <f t="shared" si="14"/>
        <v/>
      </c>
      <c r="BN69" s="16" t="str">
        <f t="shared" si="14"/>
        <v/>
      </c>
      <c r="BO69" s="16" t="str">
        <f t="shared" si="14"/>
        <v/>
      </c>
      <c r="BP69" s="16" t="str">
        <f t="shared" si="14"/>
        <v/>
      </c>
      <c r="BQ69" s="16" t="str">
        <f t="shared" si="14"/>
        <v/>
      </c>
      <c r="BR69" s="16" t="str">
        <f t="shared" si="14"/>
        <v/>
      </c>
      <c r="BS69" s="16" t="str">
        <f t="shared" si="14"/>
        <v/>
      </c>
      <c r="BT69" s="16" t="str">
        <f t="shared" si="13"/>
        <v/>
      </c>
      <c r="BU69" s="16" t="str">
        <f t="shared" si="13"/>
        <v/>
      </c>
      <c r="BV69" s="16" t="str">
        <f t="shared" si="13"/>
        <v/>
      </c>
      <c r="BW69" s="16" t="str">
        <f t="shared" si="13"/>
        <v/>
      </c>
      <c r="BX69" s="16" t="str">
        <f t="shared" si="13"/>
        <v/>
      </c>
      <c r="BY69" s="16" t="str">
        <f t="shared" si="13"/>
        <v/>
      </c>
      <c r="BZ69" s="16" t="str">
        <f t="shared" si="13"/>
        <v/>
      </c>
      <c r="CA69" s="16" t="str">
        <f t="shared" si="13"/>
        <v/>
      </c>
      <c r="CB69" s="16" t="str">
        <f t="shared" si="13"/>
        <v/>
      </c>
      <c r="CC69" s="16" t="str">
        <f t="shared" si="13"/>
        <v/>
      </c>
      <c r="CD69" s="16" t="str">
        <f t="shared" si="13"/>
        <v/>
      </c>
      <c r="CE69" s="16" t="str">
        <f t="shared" si="13"/>
        <v/>
      </c>
      <c r="CF69" s="16" t="str">
        <f t="shared" si="13"/>
        <v/>
      </c>
      <c r="CG69" s="16" t="str">
        <f t="shared" si="13"/>
        <v/>
      </c>
      <c r="CH69" s="16" t="str">
        <f t="shared" si="13"/>
        <v>Torsk</v>
      </c>
      <c r="CI69" s="16" t="str">
        <f t="shared" si="13"/>
        <v/>
      </c>
      <c r="CK69" s="115" t="str">
        <f t="shared" si="5"/>
        <v>Torsk</v>
      </c>
      <c r="CM69" s="88"/>
      <c r="CN69" s="115"/>
      <c r="CO69" s="88"/>
      <c r="CP69" s="116"/>
    </row>
    <row r="70" spans="1:94" x14ac:dyDescent="0.2">
      <c r="A70" t="s">
        <v>364</v>
      </c>
      <c r="B70" s="22">
        <v>8</v>
      </c>
      <c r="C70" s="14" t="s">
        <v>270</v>
      </c>
      <c r="D70" s="104">
        <v>62</v>
      </c>
      <c r="E70" s="230">
        <v>0</v>
      </c>
      <c r="F70" s="230">
        <v>0</v>
      </c>
      <c r="G70" s="230">
        <v>0</v>
      </c>
      <c r="H70" s="230">
        <v>0</v>
      </c>
      <c r="I70" s="230">
        <v>0</v>
      </c>
      <c r="J70" s="230">
        <v>0</v>
      </c>
      <c r="K70" s="230">
        <v>0</v>
      </c>
      <c r="L70" s="230">
        <v>0</v>
      </c>
      <c r="M70" s="230">
        <v>0</v>
      </c>
      <c r="N70" s="230">
        <v>0</v>
      </c>
      <c r="O70" s="230">
        <v>0</v>
      </c>
      <c r="P70" s="230">
        <v>0</v>
      </c>
      <c r="Q70" s="230">
        <v>0</v>
      </c>
      <c r="R70" s="230">
        <v>4211.0218978102193</v>
      </c>
      <c r="S70" s="230">
        <v>0</v>
      </c>
      <c r="T70" s="230">
        <v>0</v>
      </c>
      <c r="U70" s="230">
        <v>0</v>
      </c>
      <c r="V70" s="230">
        <v>0</v>
      </c>
      <c r="W70" s="230">
        <v>0</v>
      </c>
      <c r="X70" s="230">
        <v>0</v>
      </c>
      <c r="Y70" s="230">
        <v>0</v>
      </c>
      <c r="Z70" s="230">
        <v>0</v>
      </c>
      <c r="AA70" s="230">
        <v>0</v>
      </c>
      <c r="AB70" s="230">
        <v>0</v>
      </c>
      <c r="AC70" s="230">
        <v>0</v>
      </c>
      <c r="AD70" s="230">
        <v>0</v>
      </c>
      <c r="AE70" s="230">
        <v>0</v>
      </c>
      <c r="AF70" s="230">
        <v>0</v>
      </c>
      <c r="AG70" s="230">
        <v>0</v>
      </c>
      <c r="AH70" s="230">
        <v>0</v>
      </c>
      <c r="AI70" s="230">
        <v>0</v>
      </c>
      <c r="AJ70" s="230">
        <v>0</v>
      </c>
      <c r="AK70" s="230">
        <v>0</v>
      </c>
      <c r="AL70" s="230">
        <v>0</v>
      </c>
      <c r="AM70" s="230">
        <v>7181.0576642335764</v>
      </c>
      <c r="AN70" s="230">
        <v>2253.2490510948905</v>
      </c>
      <c r="AO70" s="230">
        <v>0</v>
      </c>
      <c r="AP70" s="230">
        <v>0</v>
      </c>
      <c r="AQ70" s="230">
        <v>0</v>
      </c>
      <c r="AR70" s="230">
        <v>0</v>
      </c>
      <c r="AS70" s="230">
        <v>0</v>
      </c>
      <c r="AT70" s="103">
        <f t="shared" si="3"/>
        <v>13645.328613138687</v>
      </c>
      <c r="AU70" s="16">
        <v>62</v>
      </c>
      <c r="AV70" s="16" t="str">
        <f t="shared" si="12"/>
        <v/>
      </c>
      <c r="AW70" s="16" t="str">
        <f t="shared" si="12"/>
        <v/>
      </c>
      <c r="AX70" s="16" t="str">
        <f t="shared" si="12"/>
        <v/>
      </c>
      <c r="AY70" s="16" t="str">
        <f t="shared" si="12"/>
        <v/>
      </c>
      <c r="AZ70" s="16" t="str">
        <f t="shared" si="12"/>
        <v/>
      </c>
      <c r="BA70" s="16" t="str">
        <f t="shared" si="12"/>
        <v/>
      </c>
      <c r="BB70" s="16" t="str">
        <f t="shared" si="12"/>
        <v/>
      </c>
      <c r="BC70" s="16" t="str">
        <f t="shared" si="12"/>
        <v/>
      </c>
      <c r="BD70" s="16" t="str">
        <f t="shared" si="12"/>
        <v/>
      </c>
      <c r="BE70" s="16" t="str">
        <f t="shared" si="12"/>
        <v/>
      </c>
      <c r="BF70" s="16" t="str">
        <f t="shared" si="12"/>
        <v/>
      </c>
      <c r="BG70" s="16" t="str">
        <f t="shared" si="12"/>
        <v/>
      </c>
      <c r="BH70" s="16" t="str">
        <f t="shared" si="12"/>
        <v/>
      </c>
      <c r="BI70" s="16" t="str">
        <f t="shared" si="12"/>
        <v>Sill_konsum</v>
      </c>
      <c r="BJ70" s="16" t="str">
        <f t="shared" si="12"/>
        <v/>
      </c>
      <c r="BK70" s="16" t="str">
        <f t="shared" si="14"/>
        <v/>
      </c>
      <c r="BL70" s="16" t="str">
        <f t="shared" si="14"/>
        <v/>
      </c>
      <c r="BM70" s="16" t="str">
        <f t="shared" si="14"/>
        <v/>
      </c>
      <c r="BN70" s="16" t="str">
        <f t="shared" si="14"/>
        <v/>
      </c>
      <c r="BO70" s="16" t="str">
        <f t="shared" si="14"/>
        <v/>
      </c>
      <c r="BP70" s="16" t="str">
        <f t="shared" si="14"/>
        <v/>
      </c>
      <c r="BQ70" s="16" t="str">
        <f t="shared" si="14"/>
        <v/>
      </c>
      <c r="BR70" s="16" t="str">
        <f t="shared" si="14"/>
        <v/>
      </c>
      <c r="BS70" s="16" t="str">
        <f t="shared" si="14"/>
        <v/>
      </c>
      <c r="BT70" s="16" t="str">
        <f t="shared" si="13"/>
        <v/>
      </c>
      <c r="BU70" s="16" t="str">
        <f t="shared" si="13"/>
        <v/>
      </c>
      <c r="BV70" s="16" t="str">
        <f t="shared" si="13"/>
        <v/>
      </c>
      <c r="BW70" s="16" t="str">
        <f t="shared" si="13"/>
        <v/>
      </c>
      <c r="BX70" s="16" t="str">
        <f t="shared" si="13"/>
        <v/>
      </c>
      <c r="BY70" s="16" t="str">
        <f t="shared" si="13"/>
        <v/>
      </c>
      <c r="BZ70" s="16" t="str">
        <f t="shared" si="13"/>
        <v/>
      </c>
      <c r="CA70" s="16" t="str">
        <f t="shared" si="13"/>
        <v/>
      </c>
      <c r="CB70" s="16" t="str">
        <f t="shared" si="13"/>
        <v/>
      </c>
      <c r="CC70" s="16" t="str">
        <f t="shared" si="13"/>
        <v/>
      </c>
      <c r="CD70" s="16" t="str">
        <f t="shared" si="13"/>
        <v>Skarpsill_industri</v>
      </c>
      <c r="CE70" s="16" t="str">
        <f t="shared" si="13"/>
        <v>Skarpsill_konsum</v>
      </c>
      <c r="CF70" s="16" t="str">
        <f t="shared" si="13"/>
        <v/>
      </c>
      <c r="CG70" s="16" t="str">
        <f t="shared" si="13"/>
        <v/>
      </c>
      <c r="CH70" s="16" t="str">
        <f t="shared" si="13"/>
        <v/>
      </c>
      <c r="CI70" s="16" t="str">
        <f t="shared" si="13"/>
        <v/>
      </c>
      <c r="CK70" s="115" t="str">
        <f t="shared" si="5"/>
        <v>Sill_konsumSkarpsill_industriSkarpsill_konsum</v>
      </c>
      <c r="CM70" s="88"/>
      <c r="CN70" s="115"/>
      <c r="CO70" s="88"/>
      <c r="CP70" s="116"/>
    </row>
    <row r="71" spans="1:94" x14ac:dyDescent="0.2">
      <c r="A71" t="s">
        <v>366</v>
      </c>
      <c r="B71" s="22">
        <v>8</v>
      </c>
      <c r="C71" s="14" t="s">
        <v>270</v>
      </c>
      <c r="D71" s="104">
        <v>63</v>
      </c>
      <c r="E71" s="230">
        <v>0</v>
      </c>
      <c r="F71" s="230">
        <v>0</v>
      </c>
      <c r="G71" s="230">
        <v>0</v>
      </c>
      <c r="H71" s="230">
        <v>0</v>
      </c>
      <c r="I71" s="230">
        <v>0</v>
      </c>
      <c r="J71" s="230">
        <v>0</v>
      </c>
      <c r="K71" s="230">
        <v>0</v>
      </c>
      <c r="L71" s="230">
        <v>0</v>
      </c>
      <c r="M71" s="230">
        <v>0</v>
      </c>
      <c r="N71" s="230">
        <v>0</v>
      </c>
      <c r="O71" s="230">
        <v>0</v>
      </c>
      <c r="P71" s="230">
        <v>0</v>
      </c>
      <c r="Q71" s="230">
        <v>762.9757575757576</v>
      </c>
      <c r="R71" s="230">
        <v>0</v>
      </c>
      <c r="S71" s="230">
        <v>0</v>
      </c>
      <c r="T71" s="230">
        <v>0</v>
      </c>
      <c r="U71" s="230">
        <v>0</v>
      </c>
      <c r="V71" s="230">
        <v>0</v>
      </c>
      <c r="W71" s="230">
        <v>0</v>
      </c>
      <c r="X71" s="230">
        <v>0</v>
      </c>
      <c r="Y71" s="230">
        <v>0</v>
      </c>
      <c r="Z71" s="230">
        <v>0</v>
      </c>
      <c r="AA71" s="230">
        <v>0</v>
      </c>
      <c r="AB71" s="230">
        <v>0</v>
      </c>
      <c r="AC71" s="230">
        <v>0</v>
      </c>
      <c r="AD71" s="230">
        <v>0</v>
      </c>
      <c r="AE71" s="230">
        <v>0</v>
      </c>
      <c r="AF71" s="230">
        <v>0</v>
      </c>
      <c r="AG71" s="230">
        <v>0</v>
      </c>
      <c r="AH71" s="230">
        <v>0</v>
      </c>
      <c r="AI71" s="230">
        <v>0</v>
      </c>
      <c r="AJ71" s="230">
        <v>0</v>
      </c>
      <c r="AK71" s="230">
        <v>0</v>
      </c>
      <c r="AL71" s="230">
        <v>0</v>
      </c>
      <c r="AM71" s="230">
        <v>18030.303030303032</v>
      </c>
      <c r="AN71" s="230">
        <v>0</v>
      </c>
      <c r="AO71" s="230">
        <v>0</v>
      </c>
      <c r="AP71" s="230">
        <v>0</v>
      </c>
      <c r="AQ71" s="230">
        <v>334.54545454545456</v>
      </c>
      <c r="AR71" s="230">
        <v>0</v>
      </c>
      <c r="AS71" s="230">
        <v>0</v>
      </c>
      <c r="AT71" s="103">
        <f t="shared" si="3"/>
        <v>19127.824242424245</v>
      </c>
      <c r="AU71" s="16">
        <v>63</v>
      </c>
      <c r="AV71" s="16" t="str">
        <f t="shared" si="12"/>
        <v/>
      </c>
      <c r="AW71" s="16" t="str">
        <f t="shared" si="12"/>
        <v/>
      </c>
      <c r="AX71" s="16" t="str">
        <f t="shared" si="12"/>
        <v/>
      </c>
      <c r="AY71" s="16" t="str">
        <f t="shared" si="12"/>
        <v/>
      </c>
      <c r="AZ71" s="16" t="str">
        <f t="shared" si="12"/>
        <v/>
      </c>
      <c r="BA71" s="16" t="str">
        <f t="shared" si="12"/>
        <v/>
      </c>
      <c r="BB71" s="16" t="str">
        <f t="shared" si="12"/>
        <v/>
      </c>
      <c r="BC71" s="16" t="str">
        <f t="shared" si="12"/>
        <v/>
      </c>
      <c r="BD71" s="16" t="str">
        <f t="shared" si="12"/>
        <v/>
      </c>
      <c r="BE71" s="16" t="str">
        <f t="shared" si="12"/>
        <v/>
      </c>
      <c r="BF71" s="16" t="str">
        <f t="shared" si="12"/>
        <v/>
      </c>
      <c r="BG71" s="16" t="str">
        <f t="shared" si="12"/>
        <v/>
      </c>
      <c r="BH71" s="16" t="str">
        <f t="shared" si="12"/>
        <v>Sill_industri</v>
      </c>
      <c r="BI71" s="16" t="str">
        <f t="shared" si="12"/>
        <v/>
      </c>
      <c r="BJ71" s="16" t="str">
        <f t="shared" si="12"/>
        <v/>
      </c>
      <c r="BK71" s="16" t="str">
        <f t="shared" si="14"/>
        <v/>
      </c>
      <c r="BL71" s="16" t="str">
        <f t="shared" si="14"/>
        <v/>
      </c>
      <c r="BM71" s="16" t="str">
        <f t="shared" si="14"/>
        <v/>
      </c>
      <c r="BN71" s="16" t="str">
        <f t="shared" si="14"/>
        <v/>
      </c>
      <c r="BO71" s="16" t="str">
        <f t="shared" si="14"/>
        <v/>
      </c>
      <c r="BP71" s="16" t="str">
        <f t="shared" si="14"/>
        <v/>
      </c>
      <c r="BQ71" s="16" t="str">
        <f t="shared" si="14"/>
        <v/>
      </c>
      <c r="BR71" s="16" t="str">
        <f t="shared" si="14"/>
        <v/>
      </c>
      <c r="BS71" s="16" t="str">
        <f t="shared" si="14"/>
        <v/>
      </c>
      <c r="BT71" s="16" t="str">
        <f t="shared" si="14"/>
        <v/>
      </c>
      <c r="BU71" s="16" t="str">
        <f t="shared" si="14"/>
        <v/>
      </c>
      <c r="BV71" s="16" t="str">
        <f t="shared" si="14"/>
        <v/>
      </c>
      <c r="BW71" s="16" t="str">
        <f t="shared" si="14"/>
        <v/>
      </c>
      <c r="BX71" s="16" t="str">
        <f t="shared" si="14"/>
        <v/>
      </c>
      <c r="BY71" s="16" t="str">
        <f t="shared" si="14"/>
        <v/>
      </c>
      <c r="BZ71" s="16" t="str">
        <f t="shared" si="14"/>
        <v/>
      </c>
      <c r="CA71" s="16" t="str">
        <f t="shared" si="13"/>
        <v/>
      </c>
      <c r="CB71" s="16" t="str">
        <f t="shared" si="13"/>
        <v/>
      </c>
      <c r="CC71" s="16" t="str">
        <f t="shared" si="13"/>
        <v/>
      </c>
      <c r="CD71" s="16" t="str">
        <f t="shared" si="13"/>
        <v>Skarpsill_industri</v>
      </c>
      <c r="CE71" s="16" t="str">
        <f t="shared" si="13"/>
        <v/>
      </c>
      <c r="CF71" s="16" t="str">
        <f t="shared" si="13"/>
        <v/>
      </c>
      <c r="CG71" s="16" t="str">
        <f t="shared" si="13"/>
        <v/>
      </c>
      <c r="CH71" s="16" t="str">
        <f t="shared" si="13"/>
        <v>Torsk</v>
      </c>
      <c r="CI71" s="16" t="str">
        <f t="shared" si="13"/>
        <v/>
      </c>
      <c r="CK71" s="115" t="str">
        <f t="shared" si="5"/>
        <v>Sill_industriSkarpsill_industriTorsk</v>
      </c>
      <c r="CM71" s="88"/>
      <c r="CN71" s="115"/>
      <c r="CO71" s="88"/>
      <c r="CP71" s="116"/>
    </row>
    <row r="72" spans="1:94" x14ac:dyDescent="0.2">
      <c r="A72" t="s">
        <v>361</v>
      </c>
      <c r="B72" s="22">
        <v>9</v>
      </c>
      <c r="C72" s="14" t="s">
        <v>192</v>
      </c>
      <c r="D72" s="104">
        <v>64</v>
      </c>
      <c r="E72" s="230">
        <v>0</v>
      </c>
      <c r="F72" s="230">
        <v>0</v>
      </c>
      <c r="G72" s="230">
        <v>0</v>
      </c>
      <c r="H72" s="230">
        <v>0</v>
      </c>
      <c r="I72" s="230">
        <v>0</v>
      </c>
      <c r="J72" s="230">
        <v>0</v>
      </c>
      <c r="K72" s="230">
        <v>0</v>
      </c>
      <c r="L72" s="230">
        <v>0</v>
      </c>
      <c r="M72" s="230">
        <v>0</v>
      </c>
      <c r="N72" s="230">
        <v>0</v>
      </c>
      <c r="O72" s="230">
        <v>0</v>
      </c>
      <c r="P72" s="230">
        <v>0</v>
      </c>
      <c r="Q72" s="230">
        <v>0</v>
      </c>
      <c r="R72" s="230">
        <v>0</v>
      </c>
      <c r="S72" s="230">
        <v>0</v>
      </c>
      <c r="T72" s="230">
        <v>0</v>
      </c>
      <c r="U72" s="230">
        <v>0</v>
      </c>
      <c r="V72" s="230">
        <v>0</v>
      </c>
      <c r="W72" s="230">
        <v>0</v>
      </c>
      <c r="X72" s="230">
        <v>0</v>
      </c>
      <c r="Y72" s="230">
        <v>0</v>
      </c>
      <c r="Z72" s="230">
        <v>0</v>
      </c>
      <c r="AA72" s="230">
        <v>0</v>
      </c>
      <c r="AB72" s="230">
        <v>0</v>
      </c>
      <c r="AC72" s="230">
        <v>0</v>
      </c>
      <c r="AD72" s="230">
        <v>249.16326530612244</v>
      </c>
      <c r="AE72" s="230">
        <v>0</v>
      </c>
      <c r="AF72" s="230">
        <v>0</v>
      </c>
      <c r="AG72" s="230">
        <v>0</v>
      </c>
      <c r="AH72" s="230">
        <v>0</v>
      </c>
      <c r="AI72" s="230">
        <v>0</v>
      </c>
      <c r="AJ72" s="230">
        <v>0</v>
      </c>
      <c r="AK72" s="230">
        <v>0</v>
      </c>
      <c r="AL72" s="230">
        <v>0</v>
      </c>
      <c r="AM72" s="230">
        <v>0</v>
      </c>
      <c r="AN72" s="230">
        <v>0</v>
      </c>
      <c r="AO72" s="230">
        <v>0</v>
      </c>
      <c r="AP72" s="230">
        <v>0</v>
      </c>
      <c r="AQ72" s="230">
        <v>0</v>
      </c>
      <c r="AR72" s="230">
        <v>0</v>
      </c>
      <c r="AS72" s="230">
        <v>0</v>
      </c>
      <c r="AT72" s="103">
        <f t="shared" si="3"/>
        <v>249.16326530612244</v>
      </c>
      <c r="AU72" s="16">
        <v>64</v>
      </c>
      <c r="AV72" s="16" t="str">
        <f t="shared" si="12"/>
        <v/>
      </c>
      <c r="AW72" s="16" t="str">
        <f t="shared" si="12"/>
        <v/>
      </c>
      <c r="AX72" s="16" t="str">
        <f t="shared" si="12"/>
        <v/>
      </c>
      <c r="AY72" s="16" t="str">
        <f t="shared" si="12"/>
        <v/>
      </c>
      <c r="AZ72" s="16" t="str">
        <f t="shared" si="12"/>
        <v/>
      </c>
      <c r="BA72" s="16" t="str">
        <f t="shared" si="12"/>
        <v/>
      </c>
      <c r="BB72" s="16" t="str">
        <f t="shared" si="12"/>
        <v/>
      </c>
      <c r="BC72" s="16" t="str">
        <f t="shared" si="12"/>
        <v/>
      </c>
      <c r="BD72" s="16" t="str">
        <f t="shared" si="12"/>
        <v/>
      </c>
      <c r="BE72" s="16" t="str">
        <f t="shared" si="12"/>
        <v/>
      </c>
      <c r="BF72" s="16" t="str">
        <f t="shared" si="12"/>
        <v/>
      </c>
      <c r="BG72" s="16" t="str">
        <f t="shared" si="12"/>
        <v/>
      </c>
      <c r="BH72" s="16" t="str">
        <f t="shared" si="12"/>
        <v/>
      </c>
      <c r="BI72" s="16" t="str">
        <f t="shared" si="12"/>
        <v/>
      </c>
      <c r="BJ72" s="16" t="str">
        <f t="shared" si="12"/>
        <v/>
      </c>
      <c r="BK72" s="16" t="str">
        <f t="shared" si="14"/>
        <v/>
      </c>
      <c r="BL72" s="16" t="str">
        <f t="shared" si="14"/>
        <v/>
      </c>
      <c r="BM72" s="16" t="str">
        <f t="shared" si="14"/>
        <v/>
      </c>
      <c r="BN72" s="16" t="str">
        <f t="shared" si="14"/>
        <v/>
      </c>
      <c r="BO72" s="16" t="str">
        <f t="shared" si="14"/>
        <v/>
      </c>
      <c r="BP72" s="16" t="str">
        <f t="shared" si="14"/>
        <v/>
      </c>
      <c r="BQ72" s="16" t="str">
        <f t="shared" si="14"/>
        <v/>
      </c>
      <c r="BR72" s="16" t="str">
        <f t="shared" si="14"/>
        <v/>
      </c>
      <c r="BS72" s="16" t="str">
        <f t="shared" si="14"/>
        <v/>
      </c>
      <c r="BT72" s="16" t="str">
        <f t="shared" si="14"/>
        <v/>
      </c>
      <c r="BU72" s="16" t="str">
        <f t="shared" si="14"/>
        <v>Raka</v>
      </c>
      <c r="BV72" s="16" t="str">
        <f t="shared" si="14"/>
        <v/>
      </c>
      <c r="BW72" s="16" t="str">
        <f t="shared" si="14"/>
        <v/>
      </c>
      <c r="BX72" s="16" t="str">
        <f t="shared" si="14"/>
        <v/>
      </c>
      <c r="BY72" s="16" t="str">
        <f t="shared" si="14"/>
        <v/>
      </c>
      <c r="BZ72" s="16" t="str">
        <f t="shared" si="14"/>
        <v/>
      </c>
      <c r="CA72" s="16" t="str">
        <f t="shared" si="13"/>
        <v/>
      </c>
      <c r="CB72" s="16" t="str">
        <f t="shared" si="13"/>
        <v/>
      </c>
      <c r="CC72" s="16" t="str">
        <f t="shared" si="13"/>
        <v/>
      </c>
      <c r="CD72" s="16" t="str">
        <f t="shared" si="13"/>
        <v/>
      </c>
      <c r="CE72" s="16" t="str">
        <f t="shared" si="13"/>
        <v/>
      </c>
      <c r="CF72" s="16" t="str">
        <f t="shared" si="13"/>
        <v/>
      </c>
      <c r="CG72" s="16" t="str">
        <f t="shared" si="13"/>
        <v/>
      </c>
      <c r="CH72" s="16" t="str">
        <f t="shared" si="13"/>
        <v/>
      </c>
      <c r="CI72" s="16" t="str">
        <f t="shared" si="13"/>
        <v/>
      </c>
      <c r="CK72" s="115" t="str">
        <f t="shared" si="5"/>
        <v>Raka</v>
      </c>
      <c r="CM72" s="88"/>
      <c r="CN72" s="115"/>
      <c r="CO72" s="88"/>
      <c r="CP72" s="116"/>
    </row>
    <row r="73" spans="1:94" x14ac:dyDescent="0.2">
      <c r="A73" t="s">
        <v>361</v>
      </c>
      <c r="B73" s="22">
        <v>9</v>
      </c>
      <c r="C73" s="14" t="s">
        <v>188</v>
      </c>
      <c r="D73" s="104">
        <v>65</v>
      </c>
      <c r="E73" s="230">
        <v>0</v>
      </c>
      <c r="F73" s="230">
        <v>0</v>
      </c>
      <c r="G73" s="230">
        <v>0</v>
      </c>
      <c r="H73" s="230">
        <v>0</v>
      </c>
      <c r="I73" s="230">
        <v>0</v>
      </c>
      <c r="J73" s="230">
        <v>0</v>
      </c>
      <c r="K73" s="230">
        <v>0</v>
      </c>
      <c r="L73" s="230">
        <v>0</v>
      </c>
      <c r="M73" s="230">
        <v>0</v>
      </c>
      <c r="N73" s="230">
        <v>0</v>
      </c>
      <c r="O73" s="230">
        <v>0</v>
      </c>
      <c r="P73" s="230">
        <v>3.1673333333333336</v>
      </c>
      <c r="Q73" s="230">
        <v>0</v>
      </c>
      <c r="R73" s="230">
        <v>0</v>
      </c>
      <c r="S73" s="230">
        <v>0</v>
      </c>
      <c r="T73" s="230">
        <v>0</v>
      </c>
      <c r="U73" s="230">
        <v>0</v>
      </c>
      <c r="V73" s="230">
        <v>0</v>
      </c>
      <c r="W73" s="230">
        <v>0</v>
      </c>
      <c r="X73" s="230">
        <v>0</v>
      </c>
      <c r="Y73" s="230">
        <v>0</v>
      </c>
      <c r="Z73" s="230">
        <v>0</v>
      </c>
      <c r="AA73" s="230">
        <v>0</v>
      </c>
      <c r="AB73" s="230">
        <v>0</v>
      </c>
      <c r="AC73" s="230">
        <v>0</v>
      </c>
      <c r="AD73" s="230">
        <v>138.09333333333333</v>
      </c>
      <c r="AE73" s="230">
        <v>0</v>
      </c>
      <c r="AF73" s="230">
        <v>0</v>
      </c>
      <c r="AG73" s="230">
        <v>0</v>
      </c>
      <c r="AH73" s="230">
        <v>0</v>
      </c>
      <c r="AI73" s="230">
        <v>0</v>
      </c>
      <c r="AJ73" s="230">
        <v>0</v>
      </c>
      <c r="AK73" s="230">
        <v>0</v>
      </c>
      <c r="AL73" s="230">
        <v>0</v>
      </c>
      <c r="AM73" s="230">
        <v>0</v>
      </c>
      <c r="AN73" s="230">
        <v>0</v>
      </c>
      <c r="AO73" s="230">
        <v>0</v>
      </c>
      <c r="AP73" s="230">
        <v>0</v>
      </c>
      <c r="AQ73" s="230">
        <v>0</v>
      </c>
      <c r="AR73" s="230">
        <v>0</v>
      </c>
      <c r="AS73" s="230">
        <v>0</v>
      </c>
      <c r="AT73" s="103">
        <f t="shared" si="3"/>
        <v>141.26066666666668</v>
      </c>
      <c r="AU73" s="16">
        <v>65</v>
      </c>
      <c r="AV73" s="16" t="str">
        <f t="shared" si="12"/>
        <v/>
      </c>
      <c r="AW73" s="16" t="str">
        <f t="shared" si="12"/>
        <v/>
      </c>
      <c r="AX73" s="16" t="str">
        <f t="shared" si="12"/>
        <v/>
      </c>
      <c r="AY73" s="16" t="str">
        <f t="shared" si="12"/>
        <v/>
      </c>
      <c r="AZ73" s="16" t="str">
        <f t="shared" si="12"/>
        <v/>
      </c>
      <c r="BA73" s="16" t="str">
        <f t="shared" si="12"/>
        <v/>
      </c>
      <c r="BB73" s="16" t="str">
        <f t="shared" si="12"/>
        <v/>
      </c>
      <c r="BC73" s="16" t="str">
        <f t="shared" si="12"/>
        <v/>
      </c>
      <c r="BD73" s="16" t="str">
        <f t="shared" si="12"/>
        <v/>
      </c>
      <c r="BE73" s="16" t="str">
        <f t="shared" si="12"/>
        <v/>
      </c>
      <c r="BF73" s="16" t="str">
        <f t="shared" si="12"/>
        <v/>
      </c>
      <c r="BG73" s="16" t="str">
        <f t="shared" si="12"/>
        <v>Havskrafta</v>
      </c>
      <c r="BH73" s="16" t="str">
        <f t="shared" si="12"/>
        <v/>
      </c>
      <c r="BI73" s="16" t="str">
        <f t="shared" si="12"/>
        <v/>
      </c>
      <c r="BJ73" s="16" t="str">
        <f t="shared" si="12"/>
        <v/>
      </c>
      <c r="BK73" s="16" t="str">
        <f t="shared" si="14"/>
        <v/>
      </c>
      <c r="BL73" s="16" t="str">
        <f t="shared" si="14"/>
        <v/>
      </c>
      <c r="BM73" s="16" t="str">
        <f t="shared" si="14"/>
        <v/>
      </c>
      <c r="BN73" s="16" t="str">
        <f t="shared" si="14"/>
        <v/>
      </c>
      <c r="BO73" s="16" t="str">
        <f t="shared" si="14"/>
        <v/>
      </c>
      <c r="BP73" s="16" t="str">
        <f t="shared" si="14"/>
        <v/>
      </c>
      <c r="BQ73" s="16" t="str">
        <f t="shared" si="14"/>
        <v/>
      </c>
      <c r="BR73" s="16" t="str">
        <f t="shared" si="14"/>
        <v/>
      </c>
      <c r="BS73" s="16" t="str">
        <f t="shared" si="14"/>
        <v/>
      </c>
      <c r="BT73" s="16" t="str">
        <f t="shared" si="14"/>
        <v/>
      </c>
      <c r="BU73" s="16" t="str">
        <f t="shared" si="14"/>
        <v>Raka</v>
      </c>
      <c r="BV73" s="16" t="str">
        <f t="shared" si="14"/>
        <v/>
      </c>
      <c r="BW73" s="16" t="str">
        <f t="shared" si="14"/>
        <v/>
      </c>
      <c r="BX73" s="16" t="str">
        <f t="shared" si="14"/>
        <v/>
      </c>
      <c r="BY73" s="16" t="str">
        <f t="shared" si="14"/>
        <v/>
      </c>
      <c r="BZ73" s="16" t="str">
        <f t="shared" si="14"/>
        <v/>
      </c>
      <c r="CA73" s="16" t="str">
        <f t="shared" si="13"/>
        <v/>
      </c>
      <c r="CB73" s="16" t="str">
        <f t="shared" si="13"/>
        <v/>
      </c>
      <c r="CC73" s="16" t="str">
        <f t="shared" si="13"/>
        <v/>
      </c>
      <c r="CD73" s="16" t="str">
        <f t="shared" si="13"/>
        <v/>
      </c>
      <c r="CE73" s="16" t="str">
        <f t="shared" si="13"/>
        <v/>
      </c>
      <c r="CF73" s="16" t="str">
        <f t="shared" si="13"/>
        <v/>
      </c>
      <c r="CG73" s="16" t="str">
        <f t="shared" si="13"/>
        <v/>
      </c>
      <c r="CH73" s="16" t="str">
        <f t="shared" si="13"/>
        <v/>
      </c>
      <c r="CI73" s="16" t="str">
        <f t="shared" si="13"/>
        <v/>
      </c>
      <c r="CK73" s="115" t="str">
        <f t="shared" si="5"/>
        <v>HavskraftaRaka</v>
      </c>
      <c r="CM73" s="88"/>
      <c r="CN73" s="115"/>
      <c r="CO73" s="88"/>
      <c r="CP73" s="116"/>
    </row>
    <row r="74" spans="1:94" x14ac:dyDescent="0.2">
      <c r="A74" t="s">
        <v>357</v>
      </c>
      <c r="B74" s="22">
        <v>9</v>
      </c>
      <c r="C74" s="14" t="s">
        <v>188</v>
      </c>
      <c r="D74" s="104">
        <v>66</v>
      </c>
      <c r="E74" s="230">
        <v>0</v>
      </c>
      <c r="F74" s="230">
        <v>0</v>
      </c>
      <c r="G74" s="230">
        <v>0</v>
      </c>
      <c r="H74" s="230">
        <v>0</v>
      </c>
      <c r="I74" s="230">
        <v>0</v>
      </c>
      <c r="J74" s="230">
        <v>0</v>
      </c>
      <c r="K74" s="230">
        <v>0</v>
      </c>
      <c r="L74" s="230">
        <v>0</v>
      </c>
      <c r="M74" s="230">
        <v>0</v>
      </c>
      <c r="N74" s="230">
        <v>0</v>
      </c>
      <c r="O74" s="230">
        <v>0</v>
      </c>
      <c r="P74" s="230">
        <v>95.331249999999997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0">
        <v>0</v>
      </c>
      <c r="W74" s="230">
        <v>0</v>
      </c>
      <c r="X74" s="230">
        <v>0</v>
      </c>
      <c r="Y74" s="230">
        <v>0</v>
      </c>
      <c r="Z74" s="230">
        <v>0</v>
      </c>
      <c r="AA74" s="230">
        <v>0</v>
      </c>
      <c r="AB74" s="230">
        <v>0</v>
      </c>
      <c r="AC74" s="230">
        <v>0</v>
      </c>
      <c r="AD74" s="230">
        <v>0</v>
      </c>
      <c r="AE74" s="230">
        <v>0</v>
      </c>
      <c r="AF74" s="230">
        <v>0</v>
      </c>
      <c r="AG74" s="230">
        <v>0</v>
      </c>
      <c r="AH74" s="230">
        <v>0</v>
      </c>
      <c r="AI74" s="230">
        <v>0</v>
      </c>
      <c r="AJ74" s="230">
        <v>0</v>
      </c>
      <c r="AK74" s="230">
        <v>0</v>
      </c>
      <c r="AL74" s="230">
        <v>1.29375</v>
      </c>
      <c r="AM74" s="230">
        <v>0</v>
      </c>
      <c r="AN74" s="230">
        <v>0</v>
      </c>
      <c r="AO74" s="230">
        <v>0</v>
      </c>
      <c r="AP74" s="230">
        <v>0</v>
      </c>
      <c r="AQ74" s="230">
        <v>0</v>
      </c>
      <c r="AR74" s="230">
        <v>0</v>
      </c>
      <c r="AS74" s="230">
        <v>0</v>
      </c>
      <c r="AT74" s="103">
        <f t="shared" ref="AT74:AT137" si="15">SUM(E74:AS74)</f>
        <v>96.625</v>
      </c>
      <c r="AU74" s="16">
        <v>66</v>
      </c>
      <c r="AV74" s="16" t="str">
        <f t="shared" si="12"/>
        <v/>
      </c>
      <c r="AW74" s="16" t="str">
        <f t="shared" si="12"/>
        <v/>
      </c>
      <c r="AX74" s="16" t="str">
        <f t="shared" si="12"/>
        <v/>
      </c>
      <c r="AY74" s="16" t="str">
        <f t="shared" si="12"/>
        <v/>
      </c>
      <c r="AZ74" s="16" t="str">
        <f t="shared" si="12"/>
        <v/>
      </c>
      <c r="BA74" s="16" t="str">
        <f t="shared" si="12"/>
        <v/>
      </c>
      <c r="BB74" s="16" t="str">
        <f t="shared" si="12"/>
        <v/>
      </c>
      <c r="BC74" s="16" t="str">
        <f t="shared" si="12"/>
        <v/>
      </c>
      <c r="BD74" s="16" t="str">
        <f t="shared" si="12"/>
        <v/>
      </c>
      <c r="BE74" s="16" t="str">
        <f t="shared" si="12"/>
        <v/>
      </c>
      <c r="BF74" s="16" t="str">
        <f t="shared" si="12"/>
        <v/>
      </c>
      <c r="BG74" s="16" t="str">
        <f t="shared" si="12"/>
        <v>Havskrafta</v>
      </c>
      <c r="BH74" s="16" t="str">
        <f t="shared" si="12"/>
        <v/>
      </c>
      <c r="BI74" s="16" t="str">
        <f t="shared" si="12"/>
        <v/>
      </c>
      <c r="BJ74" s="16" t="str">
        <f t="shared" si="12"/>
        <v/>
      </c>
      <c r="BK74" s="16" t="str">
        <f t="shared" si="14"/>
        <v/>
      </c>
      <c r="BL74" s="16" t="str">
        <f t="shared" si="14"/>
        <v/>
      </c>
      <c r="BM74" s="16" t="str">
        <f t="shared" si="14"/>
        <v/>
      </c>
      <c r="BN74" s="16" t="str">
        <f t="shared" si="14"/>
        <v/>
      </c>
      <c r="BO74" s="16" t="str">
        <f t="shared" si="14"/>
        <v/>
      </c>
      <c r="BP74" s="16" t="str">
        <f t="shared" si="14"/>
        <v/>
      </c>
      <c r="BQ74" s="16" t="str">
        <f t="shared" si="14"/>
        <v/>
      </c>
      <c r="BR74" s="16" t="str">
        <f t="shared" si="14"/>
        <v/>
      </c>
      <c r="BS74" s="16" t="str">
        <f t="shared" si="14"/>
        <v/>
      </c>
      <c r="BT74" s="16" t="str">
        <f t="shared" si="14"/>
        <v/>
      </c>
      <c r="BU74" s="16" t="str">
        <f t="shared" si="14"/>
        <v/>
      </c>
      <c r="BV74" s="16" t="str">
        <f t="shared" si="14"/>
        <v/>
      </c>
      <c r="BW74" s="16" t="str">
        <f t="shared" si="14"/>
        <v/>
      </c>
      <c r="BX74" s="16" t="str">
        <f t="shared" si="14"/>
        <v/>
      </c>
      <c r="BY74" s="16" t="str">
        <f t="shared" si="14"/>
        <v/>
      </c>
      <c r="BZ74" s="16" t="str">
        <f t="shared" si="14"/>
        <v/>
      </c>
      <c r="CA74" s="16" t="str">
        <f t="shared" si="13"/>
        <v/>
      </c>
      <c r="CB74" s="16" t="str">
        <f t="shared" si="13"/>
        <v/>
      </c>
      <c r="CC74" s="16" t="str">
        <f t="shared" si="13"/>
        <v>Slatvar</v>
      </c>
      <c r="CD74" s="16" t="str">
        <f t="shared" si="13"/>
        <v/>
      </c>
      <c r="CE74" s="16" t="str">
        <f t="shared" si="13"/>
        <v/>
      </c>
      <c r="CF74" s="16" t="str">
        <f t="shared" si="13"/>
        <v/>
      </c>
      <c r="CG74" s="16" t="str">
        <f t="shared" si="13"/>
        <v/>
      </c>
      <c r="CH74" s="16" t="str">
        <f t="shared" si="13"/>
        <v/>
      </c>
      <c r="CI74" s="16" t="str">
        <f t="shared" si="13"/>
        <v/>
      </c>
      <c r="CK74" s="115" t="str">
        <f t="shared" si="5"/>
        <v>HavskraftaSlatvar</v>
      </c>
      <c r="CM74" s="88"/>
      <c r="CN74" s="115"/>
      <c r="CO74" s="88"/>
      <c r="CP74" s="116"/>
    </row>
    <row r="75" spans="1:94" x14ac:dyDescent="0.2">
      <c r="A75" t="s">
        <v>363</v>
      </c>
      <c r="B75" s="22">
        <v>10</v>
      </c>
      <c r="C75" s="14" t="s">
        <v>188</v>
      </c>
      <c r="D75" s="104">
        <v>67</v>
      </c>
      <c r="E75" s="230">
        <v>0</v>
      </c>
      <c r="F75" s="230">
        <v>0</v>
      </c>
      <c r="G75" s="230">
        <v>0</v>
      </c>
      <c r="H75" s="230">
        <v>0</v>
      </c>
      <c r="I75" s="230">
        <v>0</v>
      </c>
      <c r="J75" s="230">
        <v>0</v>
      </c>
      <c r="K75" s="230">
        <v>0</v>
      </c>
      <c r="L75" s="230">
        <v>0</v>
      </c>
      <c r="M75" s="230">
        <v>0</v>
      </c>
      <c r="N75" s="230">
        <v>3.528497409326425</v>
      </c>
      <c r="O75" s="230">
        <v>0</v>
      </c>
      <c r="P75" s="230">
        <v>0</v>
      </c>
      <c r="Q75" s="230">
        <v>0</v>
      </c>
      <c r="R75" s="230">
        <v>0</v>
      </c>
      <c r="S75" s="230">
        <v>0</v>
      </c>
      <c r="T75" s="230">
        <v>0</v>
      </c>
      <c r="U75" s="230">
        <v>0</v>
      </c>
      <c r="V75" s="230">
        <v>0</v>
      </c>
      <c r="W75" s="230">
        <v>0</v>
      </c>
      <c r="X75" s="230">
        <v>0</v>
      </c>
      <c r="Y75" s="230">
        <v>0</v>
      </c>
      <c r="Z75" s="230">
        <v>0</v>
      </c>
      <c r="AA75" s="230">
        <v>0</v>
      </c>
      <c r="AB75" s="230">
        <v>0</v>
      </c>
      <c r="AC75" s="230">
        <v>0</v>
      </c>
      <c r="AD75" s="230">
        <v>302.20984455958552</v>
      </c>
      <c r="AE75" s="230">
        <v>0</v>
      </c>
      <c r="AF75" s="230">
        <v>0</v>
      </c>
      <c r="AG75" s="230">
        <v>0</v>
      </c>
      <c r="AH75" s="230">
        <v>0</v>
      </c>
      <c r="AI75" s="230">
        <v>0</v>
      </c>
      <c r="AJ75" s="230">
        <v>0</v>
      </c>
      <c r="AK75" s="230">
        <v>0</v>
      </c>
      <c r="AL75" s="230">
        <v>0</v>
      </c>
      <c r="AM75" s="230">
        <v>0</v>
      </c>
      <c r="AN75" s="230">
        <v>0</v>
      </c>
      <c r="AO75" s="230">
        <v>0</v>
      </c>
      <c r="AP75" s="230">
        <v>0</v>
      </c>
      <c r="AQ75" s="230">
        <v>14.411917098445596</v>
      </c>
      <c r="AR75" s="230">
        <v>0</v>
      </c>
      <c r="AS75" s="230">
        <v>0</v>
      </c>
      <c r="AT75" s="103">
        <f t="shared" si="15"/>
        <v>320.15025906735752</v>
      </c>
      <c r="AU75" s="16">
        <v>67</v>
      </c>
      <c r="AV75" s="16" t="str">
        <f t="shared" si="12"/>
        <v/>
      </c>
      <c r="AW75" s="16" t="str">
        <f t="shared" si="12"/>
        <v/>
      </c>
      <c r="AX75" s="16" t="str">
        <f t="shared" si="12"/>
        <v/>
      </c>
      <c r="AY75" s="16" t="str">
        <f t="shared" si="12"/>
        <v/>
      </c>
      <c r="AZ75" s="16" t="str">
        <f t="shared" si="12"/>
        <v/>
      </c>
      <c r="BA75" s="16" t="str">
        <f t="shared" si="12"/>
        <v/>
      </c>
      <c r="BB75" s="16" t="str">
        <f t="shared" si="12"/>
        <v/>
      </c>
      <c r="BC75" s="16" t="str">
        <f t="shared" si="12"/>
        <v/>
      </c>
      <c r="BD75" s="16" t="str">
        <f t="shared" si="12"/>
        <v/>
      </c>
      <c r="BE75" s="16" t="str">
        <f t="shared" si="12"/>
        <v>Grasej</v>
      </c>
      <c r="BF75" s="16" t="str">
        <f t="shared" si="12"/>
        <v/>
      </c>
      <c r="BG75" s="16" t="str">
        <f t="shared" si="12"/>
        <v/>
      </c>
      <c r="BH75" s="16" t="str">
        <f t="shared" si="12"/>
        <v/>
      </c>
      <c r="BI75" s="16" t="str">
        <f t="shared" si="12"/>
        <v/>
      </c>
      <c r="BJ75" s="16" t="str">
        <f t="shared" si="12"/>
        <v/>
      </c>
      <c r="BK75" s="16" t="str">
        <f t="shared" si="14"/>
        <v/>
      </c>
      <c r="BL75" s="16" t="str">
        <f t="shared" si="14"/>
        <v/>
      </c>
      <c r="BM75" s="16" t="str">
        <f t="shared" si="14"/>
        <v/>
      </c>
      <c r="BN75" s="16" t="str">
        <f t="shared" si="14"/>
        <v/>
      </c>
      <c r="BO75" s="16" t="str">
        <f t="shared" si="14"/>
        <v/>
      </c>
      <c r="BP75" s="16" t="str">
        <f t="shared" si="14"/>
        <v/>
      </c>
      <c r="BQ75" s="16" t="str">
        <f t="shared" si="14"/>
        <v/>
      </c>
      <c r="BR75" s="16" t="str">
        <f t="shared" si="14"/>
        <v/>
      </c>
      <c r="BS75" s="16" t="str">
        <f t="shared" si="14"/>
        <v/>
      </c>
      <c r="BT75" s="16" t="str">
        <f t="shared" si="14"/>
        <v/>
      </c>
      <c r="BU75" s="16" t="str">
        <f t="shared" si="14"/>
        <v>Raka</v>
      </c>
      <c r="BV75" s="16" t="str">
        <f t="shared" si="14"/>
        <v/>
      </c>
      <c r="BW75" s="16" t="str">
        <f t="shared" si="14"/>
        <v/>
      </c>
      <c r="BX75" s="16" t="str">
        <f t="shared" si="14"/>
        <v/>
      </c>
      <c r="BY75" s="16" t="str">
        <f t="shared" si="14"/>
        <v/>
      </c>
      <c r="BZ75" s="16" t="str">
        <f t="shared" si="14"/>
        <v/>
      </c>
      <c r="CA75" s="16" t="str">
        <f t="shared" si="13"/>
        <v/>
      </c>
      <c r="CB75" s="16" t="str">
        <f t="shared" si="13"/>
        <v/>
      </c>
      <c r="CC75" s="16" t="str">
        <f t="shared" si="13"/>
        <v/>
      </c>
      <c r="CD75" s="16" t="str">
        <f t="shared" si="13"/>
        <v/>
      </c>
      <c r="CE75" s="16" t="str">
        <f t="shared" si="13"/>
        <v/>
      </c>
      <c r="CF75" s="16" t="str">
        <f t="shared" si="13"/>
        <v/>
      </c>
      <c r="CG75" s="16" t="str">
        <f t="shared" si="13"/>
        <v/>
      </c>
      <c r="CH75" s="16" t="str">
        <f t="shared" si="13"/>
        <v>Torsk</v>
      </c>
      <c r="CI75" s="16" t="str">
        <f t="shared" si="13"/>
        <v/>
      </c>
      <c r="CK75" s="115" t="str">
        <f t="shared" ref="CK75:CK138" si="16">CONCATENATE(AV75,AW75,AX75,AY75,AZ75,BA75,BB75,BC75,BD75,BE75,BF75,BG75,BH75,BI75,BJ75,BK75,BL75,BM75,BN75,BO75,BP75,BQ75,BR75,BS75,BT75,BU75,BV75,BW75,BX75,BY75,BZ75,CA75,CB75,CC75,CD75,CE75,CF75,CG75,CH75,CI75)</f>
        <v>GrasejRakaTorsk</v>
      </c>
      <c r="CM75" s="88"/>
      <c r="CN75" s="115"/>
      <c r="CO75" s="88"/>
      <c r="CP75" s="116"/>
    </row>
    <row r="76" spans="1:94" x14ac:dyDescent="0.2">
      <c r="A76" t="s">
        <v>361</v>
      </c>
      <c r="B76" s="22">
        <v>10</v>
      </c>
      <c r="C76" s="14" t="s">
        <v>188</v>
      </c>
      <c r="D76" s="104">
        <v>68</v>
      </c>
      <c r="E76" s="230">
        <v>0</v>
      </c>
      <c r="F76" s="230">
        <v>0</v>
      </c>
      <c r="G76" s="230">
        <v>0</v>
      </c>
      <c r="H76" s="230">
        <v>0</v>
      </c>
      <c r="I76" s="230">
        <v>0</v>
      </c>
      <c r="J76" s="230">
        <v>0</v>
      </c>
      <c r="K76" s="230">
        <v>0</v>
      </c>
      <c r="L76" s="230">
        <v>0</v>
      </c>
      <c r="M76" s="230">
        <v>0</v>
      </c>
      <c r="N76" s="230">
        <v>0</v>
      </c>
      <c r="O76" s="230">
        <v>0</v>
      </c>
      <c r="P76" s="230">
        <v>0</v>
      </c>
      <c r="Q76" s="230">
        <v>0</v>
      </c>
      <c r="R76" s="230">
        <v>0</v>
      </c>
      <c r="S76" s="230">
        <v>0</v>
      </c>
      <c r="T76" s="230">
        <v>0</v>
      </c>
      <c r="U76" s="230">
        <v>0</v>
      </c>
      <c r="V76" s="230">
        <v>0</v>
      </c>
      <c r="W76" s="230">
        <v>0</v>
      </c>
      <c r="X76" s="230">
        <v>0</v>
      </c>
      <c r="Y76" s="230">
        <v>0</v>
      </c>
      <c r="Z76" s="230">
        <v>0</v>
      </c>
      <c r="AA76" s="230">
        <v>0</v>
      </c>
      <c r="AB76" s="230">
        <v>0</v>
      </c>
      <c r="AC76" s="230">
        <v>0</v>
      </c>
      <c r="AD76" s="230">
        <v>278.25536062378166</v>
      </c>
      <c r="AE76" s="230">
        <v>0</v>
      </c>
      <c r="AF76" s="230">
        <v>0</v>
      </c>
      <c r="AG76" s="230">
        <v>0</v>
      </c>
      <c r="AH76" s="230">
        <v>0</v>
      </c>
      <c r="AI76" s="230">
        <v>0</v>
      </c>
      <c r="AJ76" s="230">
        <v>0</v>
      </c>
      <c r="AK76" s="230">
        <v>0</v>
      </c>
      <c r="AL76" s="230">
        <v>0</v>
      </c>
      <c r="AM76" s="230">
        <v>0</v>
      </c>
      <c r="AN76" s="230">
        <v>0</v>
      </c>
      <c r="AO76" s="230">
        <v>0</v>
      </c>
      <c r="AP76" s="230">
        <v>0</v>
      </c>
      <c r="AQ76" s="230">
        <v>0</v>
      </c>
      <c r="AR76" s="230">
        <v>0</v>
      </c>
      <c r="AS76" s="230">
        <v>0</v>
      </c>
      <c r="AT76" s="103">
        <f t="shared" si="15"/>
        <v>278.25536062378166</v>
      </c>
      <c r="AU76" s="16">
        <v>68</v>
      </c>
      <c r="AV76" s="16" t="str">
        <f t="shared" ref="AV76:BK92" si="17">IF(E76&gt;0,E$8,"")</f>
        <v/>
      </c>
      <c r="AW76" s="16" t="str">
        <f t="shared" si="17"/>
        <v/>
      </c>
      <c r="AX76" s="16" t="str">
        <f t="shared" si="17"/>
        <v/>
      </c>
      <c r="AY76" s="16" t="str">
        <f t="shared" si="17"/>
        <v/>
      </c>
      <c r="AZ76" s="16" t="str">
        <f t="shared" si="17"/>
        <v/>
      </c>
      <c r="BA76" s="16" t="str">
        <f t="shared" si="17"/>
        <v/>
      </c>
      <c r="BB76" s="16" t="str">
        <f t="shared" si="17"/>
        <v/>
      </c>
      <c r="BC76" s="16" t="str">
        <f t="shared" si="17"/>
        <v/>
      </c>
      <c r="BD76" s="16" t="str">
        <f t="shared" si="17"/>
        <v/>
      </c>
      <c r="BE76" s="16" t="str">
        <f t="shared" si="17"/>
        <v/>
      </c>
      <c r="BF76" s="16" t="str">
        <f t="shared" si="17"/>
        <v/>
      </c>
      <c r="BG76" s="16" t="str">
        <f t="shared" si="17"/>
        <v/>
      </c>
      <c r="BH76" s="16" t="str">
        <f t="shared" si="17"/>
        <v/>
      </c>
      <c r="BI76" s="16" t="str">
        <f t="shared" si="17"/>
        <v/>
      </c>
      <c r="BJ76" s="16" t="str">
        <f t="shared" si="17"/>
        <v/>
      </c>
      <c r="BK76" s="16" t="str">
        <f t="shared" si="14"/>
        <v/>
      </c>
      <c r="BL76" s="16" t="str">
        <f t="shared" si="14"/>
        <v/>
      </c>
      <c r="BM76" s="16" t="str">
        <f t="shared" si="14"/>
        <v/>
      </c>
      <c r="BN76" s="16" t="str">
        <f t="shared" si="14"/>
        <v/>
      </c>
      <c r="BO76" s="16" t="str">
        <f t="shared" si="14"/>
        <v/>
      </c>
      <c r="BP76" s="16" t="str">
        <f t="shared" si="14"/>
        <v/>
      </c>
      <c r="BQ76" s="16" t="str">
        <f t="shared" si="14"/>
        <v/>
      </c>
      <c r="BR76" s="16" t="str">
        <f t="shared" si="14"/>
        <v/>
      </c>
      <c r="BS76" s="16" t="str">
        <f t="shared" si="14"/>
        <v/>
      </c>
      <c r="BT76" s="16" t="str">
        <f t="shared" si="14"/>
        <v/>
      </c>
      <c r="BU76" s="16" t="str">
        <f t="shared" si="14"/>
        <v>Raka</v>
      </c>
      <c r="BV76" s="16" t="str">
        <f t="shared" si="14"/>
        <v/>
      </c>
      <c r="BW76" s="16" t="str">
        <f t="shared" si="14"/>
        <v/>
      </c>
      <c r="BX76" s="16" t="str">
        <f t="shared" si="14"/>
        <v/>
      </c>
      <c r="BY76" s="16" t="str">
        <f t="shared" si="14"/>
        <v/>
      </c>
      <c r="BZ76" s="16" t="str">
        <f t="shared" si="14"/>
        <v/>
      </c>
      <c r="CA76" s="16" t="str">
        <f t="shared" si="13"/>
        <v/>
      </c>
      <c r="CB76" s="16" t="str">
        <f t="shared" si="13"/>
        <v/>
      </c>
      <c r="CC76" s="16" t="str">
        <f t="shared" si="13"/>
        <v/>
      </c>
      <c r="CD76" s="16" t="str">
        <f t="shared" si="13"/>
        <v/>
      </c>
      <c r="CE76" s="16" t="str">
        <f t="shared" si="13"/>
        <v/>
      </c>
      <c r="CF76" s="16" t="str">
        <f t="shared" si="13"/>
        <v/>
      </c>
      <c r="CG76" s="16" t="str">
        <f t="shared" si="13"/>
        <v/>
      </c>
      <c r="CH76" s="16" t="str">
        <f t="shared" si="13"/>
        <v/>
      </c>
      <c r="CI76" s="16" t="str">
        <f t="shared" si="13"/>
        <v/>
      </c>
      <c r="CK76" s="115" t="str">
        <f t="shared" si="16"/>
        <v>Raka</v>
      </c>
      <c r="CM76" s="88"/>
      <c r="CN76" s="115"/>
      <c r="CO76" s="88"/>
      <c r="CP76" s="116"/>
    </row>
    <row r="77" spans="1:94" x14ac:dyDescent="0.2">
      <c r="A77" t="s">
        <v>357</v>
      </c>
      <c r="B77" s="22">
        <v>10</v>
      </c>
      <c r="C77" s="14" t="s">
        <v>188</v>
      </c>
      <c r="D77" s="104">
        <v>69</v>
      </c>
      <c r="E77" s="230">
        <v>0</v>
      </c>
      <c r="F77" s="230">
        <v>0</v>
      </c>
      <c r="G77" s="230">
        <v>0</v>
      </c>
      <c r="H77" s="230">
        <v>0</v>
      </c>
      <c r="I77" s="230">
        <v>0</v>
      </c>
      <c r="J77" s="230">
        <v>0</v>
      </c>
      <c r="K77" s="230">
        <v>0</v>
      </c>
      <c r="L77" s="230">
        <v>0</v>
      </c>
      <c r="M77" s="230">
        <v>0</v>
      </c>
      <c r="N77" s="230">
        <v>0</v>
      </c>
      <c r="O77" s="230">
        <v>0</v>
      </c>
      <c r="P77" s="230">
        <v>124.10000000000001</v>
      </c>
      <c r="Q77" s="230">
        <v>0</v>
      </c>
      <c r="R77" s="230">
        <v>0</v>
      </c>
      <c r="S77" s="230">
        <v>0</v>
      </c>
      <c r="T77" s="230">
        <v>0</v>
      </c>
      <c r="U77" s="230">
        <v>0</v>
      </c>
      <c r="V77" s="230">
        <v>0</v>
      </c>
      <c r="W77" s="230">
        <v>0</v>
      </c>
      <c r="X77" s="230">
        <v>0</v>
      </c>
      <c r="Y77" s="230">
        <v>0</v>
      </c>
      <c r="Z77" s="230">
        <v>0</v>
      </c>
      <c r="AA77" s="230">
        <v>0</v>
      </c>
      <c r="AB77" s="230">
        <v>0</v>
      </c>
      <c r="AC77" s="230">
        <v>0</v>
      </c>
      <c r="AD77" s="230">
        <v>2.4324324324324325</v>
      </c>
      <c r="AE77" s="230">
        <v>0</v>
      </c>
      <c r="AF77" s="230">
        <v>0</v>
      </c>
      <c r="AG77" s="230">
        <v>0</v>
      </c>
      <c r="AH77" s="230">
        <v>0</v>
      </c>
      <c r="AI77" s="230">
        <v>0</v>
      </c>
      <c r="AJ77" s="230">
        <v>0</v>
      </c>
      <c r="AK77" s="230">
        <v>0</v>
      </c>
      <c r="AL77" s="230">
        <v>0</v>
      </c>
      <c r="AM77" s="230">
        <v>0</v>
      </c>
      <c r="AN77" s="230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103">
        <f t="shared" si="15"/>
        <v>126.53243243243244</v>
      </c>
      <c r="AU77" s="16">
        <v>69</v>
      </c>
      <c r="AV77" s="16" t="str">
        <f t="shared" si="17"/>
        <v/>
      </c>
      <c r="AW77" s="16" t="str">
        <f t="shared" si="17"/>
        <v/>
      </c>
      <c r="AX77" s="16" t="str">
        <f t="shared" si="17"/>
        <v/>
      </c>
      <c r="AY77" s="16" t="str">
        <f t="shared" si="17"/>
        <v/>
      </c>
      <c r="AZ77" s="16" t="str">
        <f t="shared" si="17"/>
        <v/>
      </c>
      <c r="BA77" s="16" t="str">
        <f t="shared" si="17"/>
        <v/>
      </c>
      <c r="BB77" s="16" t="str">
        <f t="shared" si="17"/>
        <v/>
      </c>
      <c r="BC77" s="16" t="str">
        <f t="shared" si="17"/>
        <v/>
      </c>
      <c r="BD77" s="16" t="str">
        <f t="shared" si="17"/>
        <v/>
      </c>
      <c r="BE77" s="16" t="str">
        <f t="shared" si="17"/>
        <v/>
      </c>
      <c r="BF77" s="16" t="str">
        <f t="shared" si="17"/>
        <v/>
      </c>
      <c r="BG77" s="16" t="str">
        <f t="shared" si="17"/>
        <v>Havskrafta</v>
      </c>
      <c r="BH77" s="16" t="str">
        <f t="shared" si="17"/>
        <v/>
      </c>
      <c r="BI77" s="16" t="str">
        <f t="shared" si="17"/>
        <v/>
      </c>
      <c r="BJ77" s="16" t="str">
        <f t="shared" si="17"/>
        <v/>
      </c>
      <c r="BK77" s="16" t="str">
        <f t="shared" si="14"/>
        <v/>
      </c>
      <c r="BL77" s="16" t="str">
        <f t="shared" si="14"/>
        <v/>
      </c>
      <c r="BM77" s="16" t="str">
        <f t="shared" si="14"/>
        <v/>
      </c>
      <c r="BN77" s="16" t="str">
        <f t="shared" si="14"/>
        <v/>
      </c>
      <c r="BO77" s="16" t="str">
        <f t="shared" si="14"/>
        <v/>
      </c>
      <c r="BP77" s="16" t="str">
        <f t="shared" si="14"/>
        <v/>
      </c>
      <c r="BQ77" s="16" t="str">
        <f t="shared" si="14"/>
        <v/>
      </c>
      <c r="BR77" s="16" t="str">
        <f t="shared" si="14"/>
        <v/>
      </c>
      <c r="BS77" s="16" t="str">
        <f t="shared" si="14"/>
        <v/>
      </c>
      <c r="BT77" s="16" t="str">
        <f t="shared" si="14"/>
        <v/>
      </c>
      <c r="BU77" s="16" t="str">
        <f t="shared" si="14"/>
        <v>Raka</v>
      </c>
      <c r="BV77" s="16" t="str">
        <f t="shared" si="14"/>
        <v/>
      </c>
      <c r="BW77" s="16" t="str">
        <f t="shared" si="14"/>
        <v/>
      </c>
      <c r="BX77" s="16" t="str">
        <f t="shared" si="14"/>
        <v/>
      </c>
      <c r="BY77" s="16" t="str">
        <f t="shared" si="14"/>
        <v/>
      </c>
      <c r="BZ77" s="16" t="str">
        <f t="shared" si="14"/>
        <v/>
      </c>
      <c r="CA77" s="16" t="str">
        <f t="shared" si="13"/>
        <v/>
      </c>
      <c r="CB77" s="16" t="str">
        <f t="shared" si="13"/>
        <v/>
      </c>
      <c r="CC77" s="16" t="str">
        <f t="shared" si="13"/>
        <v/>
      </c>
      <c r="CD77" s="16" t="str">
        <f t="shared" si="13"/>
        <v/>
      </c>
      <c r="CE77" s="16" t="str">
        <f t="shared" si="13"/>
        <v/>
      </c>
      <c r="CF77" s="16" t="str">
        <f t="shared" si="13"/>
        <v/>
      </c>
      <c r="CG77" s="16" t="str">
        <f t="shared" si="13"/>
        <v/>
      </c>
      <c r="CH77" s="16" t="str">
        <f t="shared" si="13"/>
        <v/>
      </c>
      <c r="CI77" s="16" t="str">
        <f t="shared" si="13"/>
        <v/>
      </c>
      <c r="CK77" s="115" t="str">
        <f t="shared" si="16"/>
        <v>HavskraftaRaka</v>
      </c>
      <c r="CM77" s="88"/>
      <c r="CN77" s="115"/>
      <c r="CO77" s="88"/>
      <c r="CP77" s="116"/>
    </row>
    <row r="78" spans="1:94" x14ac:dyDescent="0.2">
      <c r="A78" t="s">
        <v>360</v>
      </c>
      <c r="B78" s="22">
        <v>10</v>
      </c>
      <c r="C78" s="14" t="s">
        <v>188</v>
      </c>
      <c r="D78" s="104">
        <v>70</v>
      </c>
      <c r="E78" s="230">
        <v>0</v>
      </c>
      <c r="F78" s="230">
        <v>0</v>
      </c>
      <c r="G78" s="230">
        <v>0</v>
      </c>
      <c r="H78" s="230">
        <v>0</v>
      </c>
      <c r="I78" s="230">
        <v>0</v>
      </c>
      <c r="J78" s="230">
        <v>0</v>
      </c>
      <c r="K78" s="230">
        <v>0</v>
      </c>
      <c r="L78" s="230">
        <v>0</v>
      </c>
      <c r="M78" s="230">
        <v>0</v>
      </c>
      <c r="N78" s="230">
        <v>15.171875</v>
      </c>
      <c r="O78" s="230">
        <v>0</v>
      </c>
      <c r="P78" s="230">
        <v>6.25</v>
      </c>
      <c r="Q78" s="230">
        <v>0</v>
      </c>
      <c r="R78" s="230">
        <v>0</v>
      </c>
      <c r="S78" s="230">
        <v>0</v>
      </c>
      <c r="T78" s="230">
        <v>7.96875</v>
      </c>
      <c r="U78" s="230">
        <v>0</v>
      </c>
      <c r="V78" s="230">
        <v>4.09375</v>
      </c>
      <c r="W78" s="230">
        <v>14.28125</v>
      </c>
      <c r="X78" s="230">
        <v>0</v>
      </c>
      <c r="Y78" s="230">
        <v>0</v>
      </c>
      <c r="Z78" s="230">
        <v>8.9375</v>
      </c>
      <c r="AA78" s="230">
        <v>0</v>
      </c>
      <c r="AB78" s="230">
        <v>18.59375</v>
      </c>
      <c r="AC78" s="230">
        <v>0</v>
      </c>
      <c r="AD78" s="230">
        <v>0</v>
      </c>
      <c r="AE78" s="230">
        <v>10</v>
      </c>
      <c r="AF78" s="230">
        <v>71.875</v>
      </c>
      <c r="AG78" s="230">
        <v>0</v>
      </c>
      <c r="AH78" s="230">
        <v>0</v>
      </c>
      <c r="AI78" s="230">
        <v>0</v>
      </c>
      <c r="AJ78" s="230">
        <v>0</v>
      </c>
      <c r="AK78" s="230">
        <v>0</v>
      </c>
      <c r="AL78" s="230">
        <v>0</v>
      </c>
      <c r="AM78" s="230">
        <v>0</v>
      </c>
      <c r="AN78" s="230">
        <v>0</v>
      </c>
      <c r="AO78" s="230">
        <v>0</v>
      </c>
      <c r="AP78" s="230">
        <v>0</v>
      </c>
      <c r="AQ78" s="230">
        <v>63.28125</v>
      </c>
      <c r="AR78" s="230">
        <v>0</v>
      </c>
      <c r="AS78" s="230">
        <v>3.5</v>
      </c>
      <c r="AT78" s="103">
        <f t="shared" si="15"/>
        <v>223.953125</v>
      </c>
      <c r="AU78" s="16">
        <v>70</v>
      </c>
      <c r="AV78" s="16" t="str">
        <f t="shared" si="17"/>
        <v/>
      </c>
      <c r="AW78" s="16" t="str">
        <f t="shared" si="17"/>
        <v/>
      </c>
      <c r="AX78" s="16" t="str">
        <f t="shared" si="17"/>
        <v/>
      </c>
      <c r="AY78" s="16" t="str">
        <f t="shared" si="17"/>
        <v/>
      </c>
      <c r="AZ78" s="16" t="str">
        <f t="shared" si="17"/>
        <v/>
      </c>
      <c r="BA78" s="16" t="str">
        <f t="shared" si="17"/>
        <v/>
      </c>
      <c r="BB78" s="16" t="str">
        <f t="shared" si="17"/>
        <v/>
      </c>
      <c r="BC78" s="16" t="str">
        <f t="shared" si="17"/>
        <v/>
      </c>
      <c r="BD78" s="16" t="str">
        <f t="shared" si="17"/>
        <v/>
      </c>
      <c r="BE78" s="16" t="str">
        <f t="shared" si="17"/>
        <v>Grasej</v>
      </c>
      <c r="BF78" s="16" t="str">
        <f t="shared" si="17"/>
        <v/>
      </c>
      <c r="BG78" s="16" t="str">
        <f t="shared" si="17"/>
        <v>Havskrafta</v>
      </c>
      <c r="BH78" s="16" t="str">
        <f t="shared" si="17"/>
        <v/>
      </c>
      <c r="BI78" s="16" t="str">
        <f t="shared" si="17"/>
        <v/>
      </c>
      <c r="BJ78" s="16" t="str">
        <f t="shared" si="17"/>
        <v/>
      </c>
      <c r="BK78" s="16" t="str">
        <f t="shared" si="14"/>
        <v>Kolja</v>
      </c>
      <c r="BL78" s="16" t="str">
        <f t="shared" si="14"/>
        <v/>
      </c>
      <c r="BM78" s="16" t="str">
        <f t="shared" si="14"/>
        <v>Kummel</v>
      </c>
      <c r="BN78" s="16" t="str">
        <f t="shared" si="14"/>
        <v>Langa</v>
      </c>
      <c r="BO78" s="16" t="str">
        <f t="shared" si="14"/>
        <v/>
      </c>
      <c r="BP78" s="16" t="str">
        <f t="shared" si="14"/>
        <v/>
      </c>
      <c r="BQ78" s="16" t="str">
        <f t="shared" si="14"/>
        <v>Marulk</v>
      </c>
      <c r="BR78" s="16" t="str">
        <f t="shared" si="14"/>
        <v/>
      </c>
      <c r="BS78" s="16" t="str">
        <f t="shared" si="14"/>
        <v>Pigghaj</v>
      </c>
      <c r="BT78" s="16" t="str">
        <f t="shared" si="14"/>
        <v/>
      </c>
      <c r="BU78" s="16" t="str">
        <f t="shared" si="14"/>
        <v/>
      </c>
      <c r="BV78" s="16" t="str">
        <f t="shared" si="14"/>
        <v>Rodspotta</v>
      </c>
      <c r="BW78" s="16" t="str">
        <f t="shared" si="14"/>
        <v>Rodtunga</v>
      </c>
      <c r="BX78" s="16" t="str">
        <f t="shared" si="14"/>
        <v/>
      </c>
      <c r="BY78" s="16" t="str">
        <f t="shared" si="14"/>
        <v/>
      </c>
      <c r="BZ78" s="16" t="str">
        <f t="shared" si="14"/>
        <v/>
      </c>
      <c r="CA78" s="16" t="str">
        <f t="shared" si="13"/>
        <v/>
      </c>
      <c r="CB78" s="16" t="str">
        <f t="shared" si="13"/>
        <v/>
      </c>
      <c r="CC78" s="16" t="str">
        <f t="shared" si="13"/>
        <v/>
      </c>
      <c r="CD78" s="16" t="str">
        <f t="shared" si="13"/>
        <v/>
      </c>
      <c r="CE78" s="16" t="str">
        <f t="shared" si="13"/>
        <v/>
      </c>
      <c r="CF78" s="16" t="str">
        <f t="shared" si="13"/>
        <v/>
      </c>
      <c r="CG78" s="16" t="str">
        <f t="shared" si="13"/>
        <v/>
      </c>
      <c r="CH78" s="16" t="str">
        <f t="shared" si="13"/>
        <v>Torsk</v>
      </c>
      <c r="CI78" s="16" t="str">
        <f t="shared" si="13"/>
        <v/>
      </c>
      <c r="CK78" s="115" t="str">
        <f t="shared" si="16"/>
        <v>GrasejHavskraftaKoljaKummelLangaMarulkPigghajRodspottaRodtungaTorsk</v>
      </c>
      <c r="CM78" s="88"/>
      <c r="CN78" s="115"/>
      <c r="CO78" s="88"/>
      <c r="CP78" s="116"/>
    </row>
    <row r="79" spans="1:94" x14ac:dyDescent="0.2">
      <c r="A79" t="s">
        <v>363</v>
      </c>
      <c r="B79" s="22">
        <v>11</v>
      </c>
      <c r="C79" s="14" t="s">
        <v>190</v>
      </c>
      <c r="D79" s="104">
        <v>71</v>
      </c>
      <c r="E79" s="230">
        <v>0</v>
      </c>
      <c r="F79" s="230">
        <v>0</v>
      </c>
      <c r="G79" s="230">
        <v>0</v>
      </c>
      <c r="H79" s="230">
        <v>0</v>
      </c>
      <c r="I79" s="230">
        <v>28.836734693877553</v>
      </c>
      <c r="J79" s="230">
        <v>0</v>
      </c>
      <c r="K79" s="230">
        <v>0</v>
      </c>
      <c r="L79" s="230">
        <v>0</v>
      </c>
      <c r="M79" s="230">
        <v>0</v>
      </c>
      <c r="N79" s="230">
        <v>161.9591836734694</v>
      </c>
      <c r="O79" s="230">
        <v>0</v>
      </c>
      <c r="P79" s="230">
        <v>0</v>
      </c>
      <c r="Q79" s="230">
        <v>0</v>
      </c>
      <c r="R79" s="230">
        <v>0</v>
      </c>
      <c r="S79" s="230">
        <v>0</v>
      </c>
      <c r="T79" s="230">
        <v>13.142857142857142</v>
      </c>
      <c r="U79" s="230">
        <v>0</v>
      </c>
      <c r="V79" s="230">
        <v>0</v>
      </c>
      <c r="W79" s="230">
        <v>16.897959183673468</v>
      </c>
      <c r="X79" s="230">
        <v>0</v>
      </c>
      <c r="Y79" s="230">
        <v>0</v>
      </c>
      <c r="Z79" s="230">
        <v>17.489795918367346</v>
      </c>
      <c r="AA79" s="230">
        <v>0</v>
      </c>
      <c r="AB79" s="230">
        <v>0</v>
      </c>
      <c r="AC79" s="230">
        <v>0</v>
      </c>
      <c r="AD79" s="230">
        <v>621.71428571428567</v>
      </c>
      <c r="AE79" s="230">
        <v>0</v>
      </c>
      <c r="AF79" s="230">
        <v>0</v>
      </c>
      <c r="AG79" s="230">
        <v>0</v>
      </c>
      <c r="AH79" s="230">
        <v>0</v>
      </c>
      <c r="AI79" s="230">
        <v>0</v>
      </c>
      <c r="AJ79" s="230">
        <v>0</v>
      </c>
      <c r="AK79" s="230">
        <v>0</v>
      </c>
      <c r="AL79" s="230">
        <v>0</v>
      </c>
      <c r="AM79" s="230">
        <v>0</v>
      </c>
      <c r="AN79" s="230">
        <v>0</v>
      </c>
      <c r="AO79" s="230">
        <v>0</v>
      </c>
      <c r="AP79" s="230">
        <v>0</v>
      </c>
      <c r="AQ79" s="230">
        <v>47.979591836734691</v>
      </c>
      <c r="AR79" s="230">
        <v>0</v>
      </c>
      <c r="AS79" s="230">
        <v>0</v>
      </c>
      <c r="AT79" s="103">
        <f t="shared" si="15"/>
        <v>908.0204081632653</v>
      </c>
      <c r="AU79" s="16">
        <v>71</v>
      </c>
      <c r="AV79" s="16" t="str">
        <f t="shared" si="17"/>
        <v/>
      </c>
      <c r="AW79" s="16" t="str">
        <f t="shared" si="17"/>
        <v/>
      </c>
      <c r="AX79" s="16" t="str">
        <f t="shared" si="17"/>
        <v/>
      </c>
      <c r="AY79" s="16" t="str">
        <f t="shared" si="17"/>
        <v/>
      </c>
      <c r="AZ79" s="16" t="str">
        <f t="shared" si="17"/>
        <v>Bleka</v>
      </c>
      <c r="BA79" s="16" t="str">
        <f t="shared" si="17"/>
        <v/>
      </c>
      <c r="BB79" s="16" t="str">
        <f t="shared" si="17"/>
        <v/>
      </c>
      <c r="BC79" s="16" t="str">
        <f t="shared" si="17"/>
        <v/>
      </c>
      <c r="BD79" s="16" t="str">
        <f t="shared" si="17"/>
        <v/>
      </c>
      <c r="BE79" s="16" t="str">
        <f t="shared" si="17"/>
        <v>Grasej</v>
      </c>
      <c r="BF79" s="16" t="str">
        <f t="shared" si="17"/>
        <v/>
      </c>
      <c r="BG79" s="16" t="str">
        <f t="shared" si="17"/>
        <v/>
      </c>
      <c r="BH79" s="16" t="str">
        <f t="shared" si="17"/>
        <v/>
      </c>
      <c r="BI79" s="16" t="str">
        <f t="shared" si="17"/>
        <v/>
      </c>
      <c r="BJ79" s="16" t="str">
        <f t="shared" si="17"/>
        <v/>
      </c>
      <c r="BK79" s="16" t="str">
        <f t="shared" si="14"/>
        <v>Kolja</v>
      </c>
      <c r="BL79" s="16" t="str">
        <f t="shared" si="14"/>
        <v/>
      </c>
      <c r="BM79" s="16" t="str">
        <f t="shared" si="14"/>
        <v/>
      </c>
      <c r="BN79" s="16" t="str">
        <f t="shared" si="14"/>
        <v>Langa</v>
      </c>
      <c r="BO79" s="16" t="str">
        <f t="shared" si="14"/>
        <v/>
      </c>
      <c r="BP79" s="16" t="str">
        <f t="shared" si="14"/>
        <v/>
      </c>
      <c r="BQ79" s="16" t="str">
        <f t="shared" si="14"/>
        <v>Marulk</v>
      </c>
      <c r="BR79" s="16" t="str">
        <f t="shared" si="14"/>
        <v/>
      </c>
      <c r="BS79" s="16" t="str">
        <f t="shared" si="14"/>
        <v/>
      </c>
      <c r="BT79" s="16" t="str">
        <f t="shared" si="14"/>
        <v/>
      </c>
      <c r="BU79" s="16" t="str">
        <f t="shared" si="14"/>
        <v>Raka</v>
      </c>
      <c r="BV79" s="16" t="str">
        <f t="shared" si="14"/>
        <v/>
      </c>
      <c r="BW79" s="16" t="str">
        <f t="shared" si="14"/>
        <v/>
      </c>
      <c r="BX79" s="16" t="str">
        <f t="shared" si="14"/>
        <v/>
      </c>
      <c r="BY79" s="16" t="str">
        <f t="shared" si="14"/>
        <v/>
      </c>
      <c r="BZ79" s="16" t="str">
        <f t="shared" si="14"/>
        <v/>
      </c>
      <c r="CA79" s="16" t="str">
        <f t="shared" si="13"/>
        <v/>
      </c>
      <c r="CB79" s="16" t="str">
        <f t="shared" si="13"/>
        <v/>
      </c>
      <c r="CC79" s="16" t="str">
        <f t="shared" si="13"/>
        <v/>
      </c>
      <c r="CD79" s="16" t="str">
        <f t="shared" si="13"/>
        <v/>
      </c>
      <c r="CE79" s="16" t="str">
        <f t="shared" si="13"/>
        <v/>
      </c>
      <c r="CF79" s="16" t="str">
        <f t="shared" si="13"/>
        <v/>
      </c>
      <c r="CG79" s="16" t="str">
        <f t="shared" si="13"/>
        <v/>
      </c>
      <c r="CH79" s="16" t="str">
        <f t="shared" si="13"/>
        <v>Torsk</v>
      </c>
      <c r="CI79" s="16" t="str">
        <f t="shared" si="13"/>
        <v/>
      </c>
      <c r="CK79" s="115" t="str">
        <f t="shared" si="16"/>
        <v>BlekaGrasejKoljaLangaMarulkRakaTorsk</v>
      </c>
      <c r="CM79" s="88"/>
      <c r="CN79" s="115"/>
      <c r="CO79" s="88"/>
      <c r="CP79" s="116"/>
    </row>
    <row r="80" spans="1:94" x14ac:dyDescent="0.2">
      <c r="A80" t="s">
        <v>358</v>
      </c>
      <c r="B80" s="22">
        <v>11</v>
      </c>
      <c r="C80" s="14" t="s">
        <v>188</v>
      </c>
      <c r="D80" s="104">
        <v>72</v>
      </c>
      <c r="E80" s="230">
        <v>0</v>
      </c>
      <c r="F80" s="230">
        <v>0</v>
      </c>
      <c r="G80" s="230">
        <v>0</v>
      </c>
      <c r="H80" s="230">
        <v>0</v>
      </c>
      <c r="I80" s="230">
        <v>0</v>
      </c>
      <c r="J80" s="230">
        <v>0</v>
      </c>
      <c r="K80" s="230">
        <v>0</v>
      </c>
      <c r="L80" s="230">
        <v>0</v>
      </c>
      <c r="M80" s="230">
        <v>0</v>
      </c>
      <c r="N80" s="230">
        <v>0</v>
      </c>
      <c r="O80" s="230">
        <v>0</v>
      </c>
      <c r="P80" s="230">
        <v>209</v>
      </c>
      <c r="Q80" s="230">
        <v>0</v>
      </c>
      <c r="R80" s="230">
        <v>0</v>
      </c>
      <c r="S80" s="230">
        <v>0</v>
      </c>
      <c r="T80" s="230">
        <v>0</v>
      </c>
      <c r="U80" s="230">
        <v>0</v>
      </c>
      <c r="V80" s="230">
        <v>0</v>
      </c>
      <c r="W80" s="230">
        <v>0</v>
      </c>
      <c r="X80" s="230">
        <v>0</v>
      </c>
      <c r="Y80" s="230">
        <v>0</v>
      </c>
      <c r="Z80" s="230">
        <v>0</v>
      </c>
      <c r="AA80" s="230">
        <v>0</v>
      </c>
      <c r="AB80" s="230">
        <v>0</v>
      </c>
      <c r="AC80" s="230">
        <v>0</v>
      </c>
      <c r="AD80" s="230">
        <v>0</v>
      </c>
      <c r="AE80" s="230">
        <v>0</v>
      </c>
      <c r="AF80" s="230">
        <v>0</v>
      </c>
      <c r="AG80" s="230">
        <v>0</v>
      </c>
      <c r="AH80" s="230">
        <v>0</v>
      </c>
      <c r="AI80" s="230">
        <v>0</v>
      </c>
      <c r="AJ80" s="230">
        <v>0</v>
      </c>
      <c r="AK80" s="230">
        <v>0</v>
      </c>
      <c r="AL80" s="230">
        <v>0</v>
      </c>
      <c r="AM80" s="230">
        <v>0</v>
      </c>
      <c r="AN80" s="230">
        <v>0</v>
      </c>
      <c r="AO80" s="230">
        <v>0</v>
      </c>
      <c r="AP80" s="230">
        <v>0</v>
      </c>
      <c r="AQ80" s="230">
        <v>0</v>
      </c>
      <c r="AR80" s="230">
        <v>0</v>
      </c>
      <c r="AS80" s="230">
        <v>0</v>
      </c>
      <c r="AT80" s="103">
        <f t="shared" si="15"/>
        <v>209</v>
      </c>
      <c r="AU80" s="16">
        <v>72</v>
      </c>
      <c r="AV80" s="16" t="str">
        <f t="shared" si="17"/>
        <v/>
      </c>
      <c r="AW80" s="16" t="str">
        <f t="shared" si="17"/>
        <v/>
      </c>
      <c r="AX80" s="16" t="str">
        <f t="shared" si="17"/>
        <v/>
      </c>
      <c r="AY80" s="16" t="str">
        <f t="shared" si="17"/>
        <v/>
      </c>
      <c r="AZ80" s="16" t="str">
        <f t="shared" si="17"/>
        <v/>
      </c>
      <c r="BA80" s="16" t="str">
        <f t="shared" si="17"/>
        <v/>
      </c>
      <c r="BB80" s="16" t="str">
        <f t="shared" si="17"/>
        <v/>
      </c>
      <c r="BC80" s="16" t="str">
        <f t="shared" si="17"/>
        <v/>
      </c>
      <c r="BD80" s="16" t="str">
        <f t="shared" si="17"/>
        <v/>
      </c>
      <c r="BE80" s="16" t="str">
        <f t="shared" si="17"/>
        <v/>
      </c>
      <c r="BF80" s="16" t="str">
        <f t="shared" si="17"/>
        <v/>
      </c>
      <c r="BG80" s="16" t="str">
        <f t="shared" si="17"/>
        <v>Havskrafta</v>
      </c>
      <c r="BH80" s="16" t="str">
        <f t="shared" si="17"/>
        <v/>
      </c>
      <c r="BI80" s="16" t="str">
        <f t="shared" si="17"/>
        <v/>
      </c>
      <c r="BJ80" s="16" t="str">
        <f t="shared" si="17"/>
        <v/>
      </c>
      <c r="BK80" s="16" t="str">
        <f t="shared" si="14"/>
        <v/>
      </c>
      <c r="BL80" s="16" t="str">
        <f t="shared" si="14"/>
        <v/>
      </c>
      <c r="BM80" s="16" t="str">
        <f t="shared" si="14"/>
        <v/>
      </c>
      <c r="BN80" s="16" t="str">
        <f t="shared" si="14"/>
        <v/>
      </c>
      <c r="BO80" s="16" t="str">
        <f t="shared" si="14"/>
        <v/>
      </c>
      <c r="BP80" s="16" t="str">
        <f t="shared" si="14"/>
        <v/>
      </c>
      <c r="BQ80" s="16" t="str">
        <f t="shared" si="14"/>
        <v/>
      </c>
      <c r="BR80" s="16" t="str">
        <f t="shared" si="14"/>
        <v/>
      </c>
      <c r="BS80" s="16" t="str">
        <f t="shared" si="14"/>
        <v/>
      </c>
      <c r="BT80" s="16" t="str">
        <f t="shared" si="14"/>
        <v/>
      </c>
      <c r="BU80" s="16" t="str">
        <f t="shared" si="14"/>
        <v/>
      </c>
      <c r="BV80" s="16" t="str">
        <f t="shared" si="14"/>
        <v/>
      </c>
      <c r="BW80" s="16" t="str">
        <f t="shared" si="14"/>
        <v/>
      </c>
      <c r="BX80" s="16" t="str">
        <f t="shared" si="14"/>
        <v/>
      </c>
      <c r="BY80" s="16" t="str">
        <f t="shared" si="14"/>
        <v/>
      </c>
      <c r="BZ80" s="16" t="str">
        <f t="shared" si="14"/>
        <v/>
      </c>
      <c r="CA80" s="16" t="str">
        <f t="shared" si="13"/>
        <v/>
      </c>
      <c r="CB80" s="16" t="str">
        <f t="shared" si="13"/>
        <v/>
      </c>
      <c r="CC80" s="16" t="str">
        <f t="shared" si="13"/>
        <v/>
      </c>
      <c r="CD80" s="16" t="str">
        <f t="shared" si="13"/>
        <v/>
      </c>
      <c r="CE80" s="16" t="str">
        <f t="shared" si="13"/>
        <v/>
      </c>
      <c r="CF80" s="16" t="str">
        <f t="shared" si="13"/>
        <v/>
      </c>
      <c r="CG80" s="16" t="str">
        <f t="shared" si="13"/>
        <v/>
      </c>
      <c r="CH80" s="16" t="str">
        <f t="shared" si="13"/>
        <v/>
      </c>
      <c r="CI80" s="16" t="str">
        <f t="shared" si="13"/>
        <v/>
      </c>
      <c r="CK80" s="115" t="str">
        <f t="shared" si="16"/>
        <v>Havskrafta</v>
      </c>
      <c r="CM80" s="88"/>
      <c r="CN80" s="115"/>
      <c r="CO80" s="88"/>
      <c r="CP80" s="116"/>
    </row>
    <row r="81" spans="1:94" x14ac:dyDescent="0.2">
      <c r="A81" t="s">
        <v>363</v>
      </c>
      <c r="B81" s="22">
        <v>11</v>
      </c>
      <c r="C81" s="14" t="s">
        <v>188</v>
      </c>
      <c r="D81" s="104">
        <v>73</v>
      </c>
      <c r="E81" s="230">
        <v>0</v>
      </c>
      <c r="F81" s="230">
        <v>0</v>
      </c>
      <c r="G81" s="230">
        <v>0</v>
      </c>
      <c r="H81" s="230">
        <v>0</v>
      </c>
      <c r="I81" s="230">
        <v>0</v>
      </c>
      <c r="J81" s="230">
        <v>0</v>
      </c>
      <c r="K81" s="230">
        <v>0</v>
      </c>
      <c r="L81" s="230">
        <v>0</v>
      </c>
      <c r="M81" s="230">
        <v>0</v>
      </c>
      <c r="N81" s="230">
        <v>53.921182266009851</v>
      </c>
      <c r="O81" s="230">
        <v>0</v>
      </c>
      <c r="P81" s="230">
        <v>0</v>
      </c>
      <c r="Q81" s="230">
        <v>0</v>
      </c>
      <c r="R81" s="230">
        <v>0</v>
      </c>
      <c r="S81" s="230">
        <v>0</v>
      </c>
      <c r="T81" s="230">
        <v>0</v>
      </c>
      <c r="U81" s="230">
        <v>0</v>
      </c>
      <c r="V81" s="230">
        <v>0</v>
      </c>
      <c r="W81" s="230">
        <v>0</v>
      </c>
      <c r="X81" s="230">
        <v>0</v>
      </c>
      <c r="Y81" s="230">
        <v>0</v>
      </c>
      <c r="Z81" s="230">
        <v>0</v>
      </c>
      <c r="AA81" s="230">
        <v>0</v>
      </c>
      <c r="AB81" s="230">
        <v>0</v>
      </c>
      <c r="AC81" s="230">
        <v>0</v>
      </c>
      <c r="AD81" s="230">
        <v>484.61822660098522</v>
      </c>
      <c r="AE81" s="230">
        <v>0</v>
      </c>
      <c r="AF81" s="230">
        <v>10.229064039408867</v>
      </c>
      <c r="AG81" s="230">
        <v>0</v>
      </c>
      <c r="AH81" s="230">
        <v>0</v>
      </c>
      <c r="AI81" s="230">
        <v>0</v>
      </c>
      <c r="AJ81" s="230">
        <v>0</v>
      </c>
      <c r="AK81" s="230">
        <v>0</v>
      </c>
      <c r="AL81" s="230">
        <v>0</v>
      </c>
      <c r="AM81" s="230">
        <v>0</v>
      </c>
      <c r="AN81" s="230">
        <v>0</v>
      </c>
      <c r="AO81" s="230">
        <v>0</v>
      </c>
      <c r="AP81" s="230">
        <v>0</v>
      </c>
      <c r="AQ81" s="230">
        <v>49.854679802955665</v>
      </c>
      <c r="AR81" s="230">
        <v>0</v>
      </c>
      <c r="AS81" s="230">
        <v>0</v>
      </c>
      <c r="AT81" s="103">
        <f t="shared" si="15"/>
        <v>598.62315270935949</v>
      </c>
      <c r="AU81" s="16">
        <v>73</v>
      </c>
      <c r="AV81" s="16" t="str">
        <f t="shared" si="17"/>
        <v/>
      </c>
      <c r="AW81" s="16" t="str">
        <f t="shared" si="17"/>
        <v/>
      </c>
      <c r="AX81" s="16" t="str">
        <f t="shared" si="17"/>
        <v/>
      </c>
      <c r="AY81" s="16" t="str">
        <f t="shared" si="17"/>
        <v/>
      </c>
      <c r="AZ81" s="16" t="str">
        <f t="shared" si="17"/>
        <v/>
      </c>
      <c r="BA81" s="16" t="str">
        <f t="shared" si="17"/>
        <v/>
      </c>
      <c r="BB81" s="16" t="str">
        <f t="shared" si="17"/>
        <v/>
      </c>
      <c r="BC81" s="16" t="str">
        <f t="shared" si="17"/>
        <v/>
      </c>
      <c r="BD81" s="16" t="str">
        <f t="shared" si="17"/>
        <v/>
      </c>
      <c r="BE81" s="16" t="str">
        <f t="shared" si="17"/>
        <v>Grasej</v>
      </c>
      <c r="BF81" s="16" t="str">
        <f t="shared" si="17"/>
        <v/>
      </c>
      <c r="BG81" s="16" t="str">
        <f t="shared" si="17"/>
        <v/>
      </c>
      <c r="BH81" s="16" t="str">
        <f t="shared" si="17"/>
        <v/>
      </c>
      <c r="BI81" s="16" t="str">
        <f t="shared" si="17"/>
        <v/>
      </c>
      <c r="BJ81" s="16" t="str">
        <f t="shared" si="17"/>
        <v/>
      </c>
      <c r="BK81" s="16" t="str">
        <f t="shared" si="14"/>
        <v/>
      </c>
      <c r="BL81" s="16" t="str">
        <f t="shared" si="14"/>
        <v/>
      </c>
      <c r="BM81" s="16" t="str">
        <f t="shared" si="14"/>
        <v/>
      </c>
      <c r="BN81" s="16" t="str">
        <f t="shared" si="14"/>
        <v/>
      </c>
      <c r="BO81" s="16" t="str">
        <f t="shared" si="14"/>
        <v/>
      </c>
      <c r="BP81" s="16" t="str">
        <f t="shared" si="14"/>
        <v/>
      </c>
      <c r="BQ81" s="16" t="str">
        <f t="shared" si="14"/>
        <v/>
      </c>
      <c r="BR81" s="16" t="str">
        <f t="shared" si="14"/>
        <v/>
      </c>
      <c r="BS81" s="16" t="str">
        <f t="shared" si="14"/>
        <v/>
      </c>
      <c r="BT81" s="16" t="str">
        <f t="shared" si="14"/>
        <v/>
      </c>
      <c r="BU81" s="16" t="str">
        <f t="shared" si="14"/>
        <v>Raka</v>
      </c>
      <c r="BV81" s="16" t="str">
        <f t="shared" si="14"/>
        <v/>
      </c>
      <c r="BW81" s="16" t="str">
        <f t="shared" si="14"/>
        <v>Rodtunga</v>
      </c>
      <c r="BX81" s="16" t="str">
        <f t="shared" si="14"/>
        <v/>
      </c>
      <c r="BY81" s="16" t="str">
        <f t="shared" si="14"/>
        <v/>
      </c>
      <c r="BZ81" s="16" t="str">
        <f t="shared" si="14"/>
        <v/>
      </c>
      <c r="CA81" s="16" t="str">
        <f t="shared" si="13"/>
        <v/>
      </c>
      <c r="CB81" s="16" t="str">
        <f t="shared" si="13"/>
        <v/>
      </c>
      <c r="CC81" s="16" t="str">
        <f t="shared" si="13"/>
        <v/>
      </c>
      <c r="CD81" s="16" t="str">
        <f t="shared" si="13"/>
        <v/>
      </c>
      <c r="CE81" s="16" t="str">
        <f t="shared" si="13"/>
        <v/>
      </c>
      <c r="CF81" s="16" t="str">
        <f t="shared" si="13"/>
        <v/>
      </c>
      <c r="CG81" s="16" t="str">
        <f t="shared" si="13"/>
        <v/>
      </c>
      <c r="CH81" s="16" t="str">
        <f t="shared" si="13"/>
        <v>Torsk</v>
      </c>
      <c r="CI81" s="16" t="str">
        <f t="shared" si="13"/>
        <v/>
      </c>
      <c r="CK81" s="115" t="str">
        <f t="shared" si="16"/>
        <v>GrasejRakaRodtungaTorsk</v>
      </c>
      <c r="CM81" s="88"/>
      <c r="CN81" s="115"/>
      <c r="CO81" s="88"/>
      <c r="CP81" s="116"/>
    </row>
    <row r="82" spans="1:94" x14ac:dyDescent="0.2">
      <c r="A82" t="s">
        <v>361</v>
      </c>
      <c r="B82" s="22">
        <v>11</v>
      </c>
      <c r="C82" s="14" t="s">
        <v>188</v>
      </c>
      <c r="D82" s="104">
        <v>74</v>
      </c>
      <c r="E82" s="230">
        <v>0</v>
      </c>
      <c r="F82" s="230">
        <v>0</v>
      </c>
      <c r="G82" s="230">
        <v>0</v>
      </c>
      <c r="H82" s="230">
        <v>0</v>
      </c>
      <c r="I82" s="230">
        <v>0</v>
      </c>
      <c r="J82" s="230">
        <v>0</v>
      </c>
      <c r="K82" s="230">
        <v>0</v>
      </c>
      <c r="L82" s="230">
        <v>0</v>
      </c>
      <c r="M82" s="230">
        <v>0</v>
      </c>
      <c r="N82" s="230">
        <v>0</v>
      </c>
      <c r="O82" s="230">
        <v>0</v>
      </c>
      <c r="P82" s="230">
        <v>0</v>
      </c>
      <c r="Q82" s="230">
        <v>0</v>
      </c>
      <c r="R82" s="230">
        <v>0</v>
      </c>
      <c r="S82" s="230">
        <v>0</v>
      </c>
      <c r="T82" s="230">
        <v>0</v>
      </c>
      <c r="U82" s="230">
        <v>0</v>
      </c>
      <c r="V82" s="230">
        <v>0</v>
      </c>
      <c r="W82" s="230">
        <v>0</v>
      </c>
      <c r="X82" s="230">
        <v>0</v>
      </c>
      <c r="Y82" s="230">
        <v>0</v>
      </c>
      <c r="Z82" s="230">
        <v>0</v>
      </c>
      <c r="AA82" s="230">
        <v>0</v>
      </c>
      <c r="AB82" s="230">
        <v>0</v>
      </c>
      <c r="AC82" s="230">
        <v>0</v>
      </c>
      <c r="AD82" s="230">
        <v>334.15087040618954</v>
      </c>
      <c r="AE82" s="230">
        <v>0</v>
      </c>
      <c r="AF82" s="230">
        <v>0</v>
      </c>
      <c r="AG82" s="230">
        <v>0</v>
      </c>
      <c r="AH82" s="230">
        <v>0</v>
      </c>
      <c r="AI82" s="230">
        <v>0</v>
      </c>
      <c r="AJ82" s="230">
        <v>0</v>
      </c>
      <c r="AK82" s="230">
        <v>0</v>
      </c>
      <c r="AL82" s="230">
        <v>0</v>
      </c>
      <c r="AM82" s="230">
        <v>0</v>
      </c>
      <c r="AN82" s="230">
        <v>0</v>
      </c>
      <c r="AO82" s="230">
        <v>0</v>
      </c>
      <c r="AP82" s="230">
        <v>0</v>
      </c>
      <c r="AQ82" s="230">
        <v>0</v>
      </c>
      <c r="AR82" s="230">
        <v>0</v>
      </c>
      <c r="AS82" s="230">
        <v>0</v>
      </c>
      <c r="AT82" s="103">
        <f t="shared" si="15"/>
        <v>334.15087040618954</v>
      </c>
      <c r="AU82" s="16">
        <v>74</v>
      </c>
      <c r="AV82" s="16" t="str">
        <f t="shared" si="17"/>
        <v/>
      </c>
      <c r="AW82" s="16" t="str">
        <f t="shared" si="17"/>
        <v/>
      </c>
      <c r="AX82" s="16" t="str">
        <f t="shared" si="17"/>
        <v/>
      </c>
      <c r="AY82" s="16" t="str">
        <f t="shared" si="17"/>
        <v/>
      </c>
      <c r="AZ82" s="16" t="str">
        <f t="shared" si="17"/>
        <v/>
      </c>
      <c r="BA82" s="16" t="str">
        <f t="shared" si="17"/>
        <v/>
      </c>
      <c r="BB82" s="16" t="str">
        <f t="shared" si="17"/>
        <v/>
      </c>
      <c r="BC82" s="16" t="str">
        <f t="shared" si="17"/>
        <v/>
      </c>
      <c r="BD82" s="16" t="str">
        <f t="shared" si="17"/>
        <v/>
      </c>
      <c r="BE82" s="16" t="str">
        <f t="shared" si="17"/>
        <v/>
      </c>
      <c r="BF82" s="16" t="str">
        <f t="shared" si="17"/>
        <v/>
      </c>
      <c r="BG82" s="16" t="str">
        <f t="shared" si="17"/>
        <v/>
      </c>
      <c r="BH82" s="16" t="str">
        <f t="shared" si="17"/>
        <v/>
      </c>
      <c r="BI82" s="16" t="str">
        <f t="shared" si="17"/>
        <v/>
      </c>
      <c r="BJ82" s="16" t="str">
        <f t="shared" si="17"/>
        <v/>
      </c>
      <c r="BK82" s="16" t="str">
        <f t="shared" si="14"/>
        <v/>
      </c>
      <c r="BL82" s="16" t="str">
        <f t="shared" si="14"/>
        <v/>
      </c>
      <c r="BM82" s="16" t="str">
        <f t="shared" si="14"/>
        <v/>
      </c>
      <c r="BN82" s="16" t="str">
        <f t="shared" si="14"/>
        <v/>
      </c>
      <c r="BO82" s="16" t="str">
        <f t="shared" si="14"/>
        <v/>
      </c>
      <c r="BP82" s="16" t="str">
        <f t="shared" si="14"/>
        <v/>
      </c>
      <c r="BQ82" s="16" t="str">
        <f t="shared" si="14"/>
        <v/>
      </c>
      <c r="BR82" s="16" t="str">
        <f t="shared" si="14"/>
        <v/>
      </c>
      <c r="BS82" s="16" t="str">
        <f t="shared" si="14"/>
        <v/>
      </c>
      <c r="BT82" s="16" t="str">
        <f t="shared" si="14"/>
        <v/>
      </c>
      <c r="BU82" s="16" t="str">
        <f t="shared" si="14"/>
        <v>Raka</v>
      </c>
      <c r="BV82" s="16" t="str">
        <f t="shared" si="14"/>
        <v/>
      </c>
      <c r="BW82" s="16" t="str">
        <f t="shared" si="14"/>
        <v/>
      </c>
      <c r="BX82" s="16" t="str">
        <f t="shared" si="14"/>
        <v/>
      </c>
      <c r="BY82" s="16" t="str">
        <f t="shared" si="14"/>
        <v/>
      </c>
      <c r="BZ82" s="16" t="str">
        <f t="shared" si="14"/>
        <v/>
      </c>
      <c r="CA82" s="16" t="str">
        <f t="shared" si="13"/>
        <v/>
      </c>
      <c r="CB82" s="16" t="str">
        <f t="shared" si="13"/>
        <v/>
      </c>
      <c r="CC82" s="16" t="str">
        <f t="shared" si="13"/>
        <v/>
      </c>
      <c r="CD82" s="16" t="str">
        <f t="shared" si="13"/>
        <v/>
      </c>
      <c r="CE82" s="16" t="str">
        <f t="shared" si="13"/>
        <v/>
      </c>
      <c r="CF82" s="16" t="str">
        <f t="shared" si="13"/>
        <v/>
      </c>
      <c r="CG82" s="16" t="str">
        <f t="shared" si="13"/>
        <v/>
      </c>
      <c r="CH82" s="16" t="str">
        <f t="shared" si="13"/>
        <v/>
      </c>
      <c r="CI82" s="16" t="str">
        <f t="shared" si="13"/>
        <v/>
      </c>
      <c r="CK82" s="115" t="str">
        <f t="shared" si="16"/>
        <v>Raka</v>
      </c>
      <c r="CM82" s="88"/>
      <c r="CN82" s="115"/>
      <c r="CO82" s="88"/>
      <c r="CP82" s="116"/>
    </row>
    <row r="83" spans="1:94" x14ac:dyDescent="0.2">
      <c r="A83" t="s">
        <v>357</v>
      </c>
      <c r="B83" s="22">
        <v>11</v>
      </c>
      <c r="C83" s="14" t="s">
        <v>188</v>
      </c>
      <c r="D83" s="104">
        <v>75</v>
      </c>
      <c r="E83" s="230">
        <v>0</v>
      </c>
      <c r="F83" s="230">
        <v>0</v>
      </c>
      <c r="G83" s="230">
        <v>0</v>
      </c>
      <c r="H83" s="230">
        <v>0</v>
      </c>
      <c r="I83" s="230">
        <v>0</v>
      </c>
      <c r="J83" s="230">
        <v>0</v>
      </c>
      <c r="K83" s="230">
        <v>0</v>
      </c>
      <c r="L83" s="230">
        <v>0</v>
      </c>
      <c r="M83" s="230">
        <v>0</v>
      </c>
      <c r="N83" s="230">
        <v>0</v>
      </c>
      <c r="O83" s="230">
        <v>0</v>
      </c>
      <c r="P83" s="230">
        <v>212.77176470588233</v>
      </c>
      <c r="Q83" s="230">
        <v>0</v>
      </c>
      <c r="R83" s="230">
        <v>0</v>
      </c>
      <c r="S83" s="230">
        <v>0</v>
      </c>
      <c r="T83" s="230">
        <v>0</v>
      </c>
      <c r="U83" s="230">
        <v>0</v>
      </c>
      <c r="V83" s="230">
        <v>0</v>
      </c>
      <c r="W83" s="230">
        <v>0</v>
      </c>
      <c r="X83" s="230">
        <v>0</v>
      </c>
      <c r="Y83" s="230">
        <v>0</v>
      </c>
      <c r="Z83" s="230">
        <v>0</v>
      </c>
      <c r="AA83" s="230">
        <v>0</v>
      </c>
      <c r="AB83" s="230">
        <v>0</v>
      </c>
      <c r="AC83" s="230">
        <v>0</v>
      </c>
      <c r="AD83" s="230">
        <v>0</v>
      </c>
      <c r="AE83" s="230">
        <v>0</v>
      </c>
      <c r="AF83" s="230">
        <v>0</v>
      </c>
      <c r="AG83" s="230">
        <v>0</v>
      </c>
      <c r="AH83" s="230">
        <v>0</v>
      </c>
      <c r="AI83" s="230">
        <v>0</v>
      </c>
      <c r="AJ83" s="230">
        <v>0</v>
      </c>
      <c r="AK83" s="230">
        <v>0</v>
      </c>
      <c r="AL83" s="230">
        <v>4.3670588235294119</v>
      </c>
      <c r="AM83" s="230">
        <v>0</v>
      </c>
      <c r="AN83" s="230">
        <v>0</v>
      </c>
      <c r="AO83" s="230">
        <v>0</v>
      </c>
      <c r="AP83" s="230">
        <v>0</v>
      </c>
      <c r="AQ83" s="230">
        <v>0</v>
      </c>
      <c r="AR83" s="230">
        <v>0</v>
      </c>
      <c r="AS83" s="230">
        <v>0</v>
      </c>
      <c r="AT83" s="103">
        <f t="shared" si="15"/>
        <v>217.13882352941175</v>
      </c>
      <c r="AU83" s="16">
        <v>75</v>
      </c>
      <c r="AV83" s="16" t="str">
        <f t="shared" si="17"/>
        <v/>
      </c>
      <c r="AW83" s="16" t="str">
        <f t="shared" si="17"/>
        <v/>
      </c>
      <c r="AX83" s="16" t="str">
        <f t="shared" si="17"/>
        <v/>
      </c>
      <c r="AY83" s="16" t="str">
        <f t="shared" si="17"/>
        <v/>
      </c>
      <c r="AZ83" s="16" t="str">
        <f t="shared" si="17"/>
        <v/>
      </c>
      <c r="BA83" s="16" t="str">
        <f t="shared" si="17"/>
        <v/>
      </c>
      <c r="BB83" s="16" t="str">
        <f t="shared" si="17"/>
        <v/>
      </c>
      <c r="BC83" s="16" t="str">
        <f t="shared" si="17"/>
        <v/>
      </c>
      <c r="BD83" s="16" t="str">
        <f t="shared" si="17"/>
        <v/>
      </c>
      <c r="BE83" s="16" t="str">
        <f t="shared" si="17"/>
        <v/>
      </c>
      <c r="BF83" s="16" t="str">
        <f t="shared" si="17"/>
        <v/>
      </c>
      <c r="BG83" s="16" t="str">
        <f t="shared" si="17"/>
        <v>Havskrafta</v>
      </c>
      <c r="BH83" s="16" t="str">
        <f t="shared" si="17"/>
        <v/>
      </c>
      <c r="BI83" s="16" t="str">
        <f t="shared" si="17"/>
        <v/>
      </c>
      <c r="BJ83" s="16" t="str">
        <f t="shared" si="17"/>
        <v/>
      </c>
      <c r="BK83" s="16" t="str">
        <f t="shared" si="14"/>
        <v/>
      </c>
      <c r="BL83" s="16" t="str">
        <f t="shared" si="14"/>
        <v/>
      </c>
      <c r="BM83" s="16" t="str">
        <f t="shared" si="14"/>
        <v/>
      </c>
      <c r="BN83" s="16" t="str">
        <f t="shared" si="14"/>
        <v/>
      </c>
      <c r="BO83" s="16" t="str">
        <f t="shared" si="14"/>
        <v/>
      </c>
      <c r="BP83" s="16" t="str">
        <f t="shared" si="14"/>
        <v/>
      </c>
      <c r="BQ83" s="16" t="str">
        <f t="shared" si="14"/>
        <v/>
      </c>
      <c r="BR83" s="16" t="str">
        <f t="shared" si="14"/>
        <v/>
      </c>
      <c r="BS83" s="16" t="str">
        <f t="shared" si="14"/>
        <v/>
      </c>
      <c r="BT83" s="16" t="str">
        <f t="shared" si="14"/>
        <v/>
      </c>
      <c r="BU83" s="16" t="str">
        <f t="shared" si="14"/>
        <v/>
      </c>
      <c r="BV83" s="16" t="str">
        <f t="shared" si="14"/>
        <v/>
      </c>
      <c r="BW83" s="16" t="str">
        <f t="shared" si="14"/>
        <v/>
      </c>
      <c r="BX83" s="16" t="str">
        <f t="shared" si="14"/>
        <v/>
      </c>
      <c r="BY83" s="16" t="str">
        <f t="shared" si="14"/>
        <v/>
      </c>
      <c r="BZ83" s="16" t="str">
        <f t="shared" si="14"/>
        <v/>
      </c>
      <c r="CA83" s="16" t="str">
        <f t="shared" si="13"/>
        <v/>
      </c>
      <c r="CB83" s="16" t="str">
        <f t="shared" si="13"/>
        <v/>
      </c>
      <c r="CC83" s="16" t="str">
        <f t="shared" si="13"/>
        <v>Slatvar</v>
      </c>
      <c r="CD83" s="16" t="str">
        <f t="shared" si="13"/>
        <v/>
      </c>
      <c r="CE83" s="16" t="str">
        <f t="shared" si="13"/>
        <v/>
      </c>
      <c r="CF83" s="16" t="str">
        <f t="shared" si="13"/>
        <v/>
      </c>
      <c r="CG83" s="16" t="str">
        <f t="shared" si="13"/>
        <v/>
      </c>
      <c r="CH83" s="16" t="str">
        <f t="shared" si="13"/>
        <v/>
      </c>
      <c r="CI83" s="16" t="str">
        <f t="shared" si="13"/>
        <v/>
      </c>
      <c r="CK83" s="115" t="str">
        <f t="shared" si="16"/>
        <v>HavskraftaSlatvar</v>
      </c>
      <c r="CM83" s="88"/>
      <c r="CN83" s="115"/>
      <c r="CO83" s="88"/>
      <c r="CP83" s="116"/>
    </row>
    <row r="84" spans="1:94" x14ac:dyDescent="0.2">
      <c r="A84" t="s">
        <v>360</v>
      </c>
      <c r="B84" s="22">
        <v>11</v>
      </c>
      <c r="C84" s="14" t="s">
        <v>188</v>
      </c>
      <c r="D84" s="104">
        <v>76</v>
      </c>
      <c r="E84" s="230">
        <v>0</v>
      </c>
      <c r="F84" s="230">
        <v>0</v>
      </c>
      <c r="G84" s="230">
        <v>0</v>
      </c>
      <c r="H84" s="230">
        <v>0</v>
      </c>
      <c r="I84" s="230">
        <v>0</v>
      </c>
      <c r="J84" s="230">
        <v>0</v>
      </c>
      <c r="K84" s="230">
        <v>0</v>
      </c>
      <c r="L84" s="230">
        <v>0</v>
      </c>
      <c r="M84" s="230">
        <v>0</v>
      </c>
      <c r="N84" s="230">
        <v>148.44474393530999</v>
      </c>
      <c r="O84" s="230">
        <v>0</v>
      </c>
      <c r="P84" s="230">
        <v>16.423180592991915</v>
      </c>
      <c r="Q84" s="230">
        <v>0</v>
      </c>
      <c r="R84" s="230">
        <v>0</v>
      </c>
      <c r="S84" s="230">
        <v>0</v>
      </c>
      <c r="T84" s="230">
        <v>18.345013477088948</v>
      </c>
      <c r="U84" s="230">
        <v>0</v>
      </c>
      <c r="V84" s="230">
        <v>11.01078167115903</v>
      </c>
      <c r="W84" s="230">
        <v>19.98921832884097</v>
      </c>
      <c r="X84" s="230">
        <v>0</v>
      </c>
      <c r="Y84" s="230">
        <v>0</v>
      </c>
      <c r="Z84" s="230">
        <v>47.964959568733157</v>
      </c>
      <c r="AA84" s="230">
        <v>0</v>
      </c>
      <c r="AB84" s="230">
        <v>7.8706199460916446</v>
      </c>
      <c r="AC84" s="230">
        <v>0</v>
      </c>
      <c r="AD84" s="230">
        <v>0</v>
      </c>
      <c r="AE84" s="230">
        <v>25.428571428571427</v>
      </c>
      <c r="AF84" s="230">
        <v>204.60646900269541</v>
      </c>
      <c r="AG84" s="230">
        <v>0</v>
      </c>
      <c r="AH84" s="230">
        <v>0</v>
      </c>
      <c r="AI84" s="230">
        <v>0</v>
      </c>
      <c r="AJ84" s="230">
        <v>0</v>
      </c>
      <c r="AK84" s="230">
        <v>0</v>
      </c>
      <c r="AL84" s="230">
        <v>0</v>
      </c>
      <c r="AM84" s="230">
        <v>0</v>
      </c>
      <c r="AN84" s="230">
        <v>0</v>
      </c>
      <c r="AO84" s="230">
        <v>0</v>
      </c>
      <c r="AP84" s="230">
        <v>0</v>
      </c>
      <c r="AQ84" s="230">
        <v>106.87870619946092</v>
      </c>
      <c r="AR84" s="230">
        <v>0</v>
      </c>
      <c r="AS84" s="230">
        <v>0</v>
      </c>
      <c r="AT84" s="103">
        <f t="shared" si="15"/>
        <v>606.9622641509435</v>
      </c>
      <c r="AU84" s="16">
        <v>76</v>
      </c>
      <c r="AV84" s="16" t="str">
        <f t="shared" si="17"/>
        <v/>
      </c>
      <c r="AW84" s="16" t="str">
        <f t="shared" si="17"/>
        <v/>
      </c>
      <c r="AX84" s="16" t="str">
        <f t="shared" si="17"/>
        <v/>
      </c>
      <c r="AY84" s="16" t="str">
        <f t="shared" si="17"/>
        <v/>
      </c>
      <c r="AZ84" s="16" t="str">
        <f t="shared" si="17"/>
        <v/>
      </c>
      <c r="BA84" s="16" t="str">
        <f t="shared" si="17"/>
        <v/>
      </c>
      <c r="BB84" s="16" t="str">
        <f t="shared" si="17"/>
        <v/>
      </c>
      <c r="BC84" s="16" t="str">
        <f t="shared" si="17"/>
        <v/>
      </c>
      <c r="BD84" s="16" t="str">
        <f t="shared" si="17"/>
        <v/>
      </c>
      <c r="BE84" s="16" t="str">
        <f t="shared" si="17"/>
        <v>Grasej</v>
      </c>
      <c r="BF84" s="16" t="str">
        <f t="shared" si="17"/>
        <v/>
      </c>
      <c r="BG84" s="16" t="str">
        <f t="shared" si="17"/>
        <v>Havskrafta</v>
      </c>
      <c r="BH84" s="16" t="str">
        <f t="shared" si="17"/>
        <v/>
      </c>
      <c r="BI84" s="16" t="str">
        <f t="shared" si="17"/>
        <v/>
      </c>
      <c r="BJ84" s="16" t="str">
        <f t="shared" si="17"/>
        <v/>
      </c>
      <c r="BK84" s="16" t="str">
        <f t="shared" si="14"/>
        <v>Kolja</v>
      </c>
      <c r="BL84" s="16" t="str">
        <f t="shared" si="14"/>
        <v/>
      </c>
      <c r="BM84" s="16" t="str">
        <f t="shared" si="14"/>
        <v>Kummel</v>
      </c>
      <c r="BN84" s="16" t="str">
        <f t="shared" si="14"/>
        <v>Langa</v>
      </c>
      <c r="BO84" s="16" t="str">
        <f t="shared" si="14"/>
        <v/>
      </c>
      <c r="BP84" s="16" t="str">
        <f t="shared" si="14"/>
        <v/>
      </c>
      <c r="BQ84" s="16" t="str">
        <f t="shared" si="14"/>
        <v>Marulk</v>
      </c>
      <c r="BR84" s="16" t="str">
        <f t="shared" si="14"/>
        <v/>
      </c>
      <c r="BS84" s="16" t="str">
        <f t="shared" si="14"/>
        <v>Pigghaj</v>
      </c>
      <c r="BT84" s="16" t="str">
        <f t="shared" si="14"/>
        <v/>
      </c>
      <c r="BU84" s="16" t="str">
        <f t="shared" si="14"/>
        <v/>
      </c>
      <c r="BV84" s="16" t="str">
        <f t="shared" si="14"/>
        <v>Rodspotta</v>
      </c>
      <c r="BW84" s="16" t="str">
        <f t="shared" si="14"/>
        <v>Rodtunga</v>
      </c>
      <c r="BX84" s="16" t="str">
        <f t="shared" si="14"/>
        <v/>
      </c>
      <c r="BY84" s="16" t="str">
        <f t="shared" si="14"/>
        <v/>
      </c>
      <c r="BZ84" s="16" t="str">
        <f t="shared" si="14"/>
        <v/>
      </c>
      <c r="CA84" s="16" t="str">
        <f t="shared" si="13"/>
        <v/>
      </c>
      <c r="CB84" s="16" t="str">
        <f t="shared" si="13"/>
        <v/>
      </c>
      <c r="CC84" s="16" t="str">
        <f t="shared" si="13"/>
        <v/>
      </c>
      <c r="CD84" s="16" t="str">
        <f t="shared" si="13"/>
        <v/>
      </c>
      <c r="CE84" s="16" t="str">
        <f t="shared" si="13"/>
        <v/>
      </c>
      <c r="CF84" s="16" t="str">
        <f t="shared" si="13"/>
        <v/>
      </c>
      <c r="CG84" s="16" t="str">
        <f t="shared" si="13"/>
        <v/>
      </c>
      <c r="CH84" s="16" t="str">
        <f t="shared" si="13"/>
        <v>Torsk</v>
      </c>
      <c r="CI84" s="16" t="str">
        <f t="shared" si="13"/>
        <v/>
      </c>
      <c r="CK84" s="115" t="str">
        <f t="shared" si="16"/>
        <v>GrasejHavskraftaKoljaKummelLangaMarulkPigghajRodspottaRodtungaTorsk</v>
      </c>
      <c r="CM84" s="88"/>
      <c r="CN84" s="115"/>
      <c r="CO84" s="88"/>
      <c r="CP84" s="116"/>
    </row>
    <row r="85" spans="1:94" x14ac:dyDescent="0.2">
      <c r="A85" t="s">
        <v>359</v>
      </c>
      <c r="B85" s="22">
        <v>11</v>
      </c>
      <c r="C85" s="14" t="s">
        <v>188</v>
      </c>
      <c r="D85" s="104">
        <v>77</v>
      </c>
      <c r="E85" s="230">
        <v>0</v>
      </c>
      <c r="F85" s="230">
        <v>0</v>
      </c>
      <c r="G85" s="230">
        <v>0</v>
      </c>
      <c r="H85" s="230">
        <v>0</v>
      </c>
      <c r="I85" s="230">
        <v>0</v>
      </c>
      <c r="J85" s="230">
        <v>0</v>
      </c>
      <c r="K85" s="230">
        <v>0</v>
      </c>
      <c r="L85" s="230">
        <v>0</v>
      </c>
      <c r="M85" s="230">
        <v>0</v>
      </c>
      <c r="N85" s="230">
        <v>9.4729729729729737</v>
      </c>
      <c r="O85" s="230">
        <v>0</v>
      </c>
      <c r="P85" s="230">
        <v>138.13513513513513</v>
      </c>
      <c r="Q85" s="230">
        <v>0</v>
      </c>
      <c r="R85" s="230">
        <v>0</v>
      </c>
      <c r="S85" s="230">
        <v>0</v>
      </c>
      <c r="T85" s="230">
        <v>3.6756756756756759</v>
      </c>
      <c r="U85" s="230">
        <v>0</v>
      </c>
      <c r="V85" s="230">
        <v>5.5675675675675675</v>
      </c>
      <c r="W85" s="230">
        <v>0</v>
      </c>
      <c r="X85" s="230">
        <v>0</v>
      </c>
      <c r="Y85" s="230">
        <v>0</v>
      </c>
      <c r="Z85" s="230">
        <v>8.4594594594594597</v>
      </c>
      <c r="AA85" s="230">
        <v>0</v>
      </c>
      <c r="AB85" s="230">
        <v>16.108108108108109</v>
      </c>
      <c r="AC85" s="230">
        <v>0</v>
      </c>
      <c r="AD85" s="230">
        <v>0</v>
      </c>
      <c r="AE85" s="230">
        <v>19</v>
      </c>
      <c r="AF85" s="230">
        <v>17.297297297297298</v>
      </c>
      <c r="AG85" s="230">
        <v>0</v>
      </c>
      <c r="AH85" s="230">
        <v>0</v>
      </c>
      <c r="AI85" s="230">
        <v>0</v>
      </c>
      <c r="AJ85" s="230">
        <v>0</v>
      </c>
      <c r="AK85" s="230">
        <v>0</v>
      </c>
      <c r="AL85" s="230">
        <v>5.9891891891891893</v>
      </c>
      <c r="AM85" s="230">
        <v>0</v>
      </c>
      <c r="AN85" s="230">
        <v>0</v>
      </c>
      <c r="AO85" s="230">
        <v>0</v>
      </c>
      <c r="AP85" s="230">
        <v>0</v>
      </c>
      <c r="AQ85" s="230">
        <v>34.675675675675677</v>
      </c>
      <c r="AR85" s="230">
        <v>0</v>
      </c>
      <c r="AS85" s="230">
        <v>5.4864864864864868</v>
      </c>
      <c r="AT85" s="103">
        <f t="shared" si="15"/>
        <v>263.86756756756756</v>
      </c>
      <c r="AU85" s="16">
        <v>77</v>
      </c>
      <c r="AV85" s="16" t="str">
        <f t="shared" si="17"/>
        <v/>
      </c>
      <c r="AW85" s="16" t="str">
        <f t="shared" si="17"/>
        <v/>
      </c>
      <c r="AX85" s="16" t="str">
        <f t="shared" si="17"/>
        <v/>
      </c>
      <c r="AY85" s="16" t="str">
        <f t="shared" si="17"/>
        <v/>
      </c>
      <c r="AZ85" s="16" t="str">
        <f t="shared" si="17"/>
        <v/>
      </c>
      <c r="BA85" s="16" t="str">
        <f t="shared" si="17"/>
        <v/>
      </c>
      <c r="BB85" s="16" t="str">
        <f t="shared" si="17"/>
        <v/>
      </c>
      <c r="BC85" s="16" t="str">
        <f t="shared" si="17"/>
        <v/>
      </c>
      <c r="BD85" s="16" t="str">
        <f t="shared" si="17"/>
        <v/>
      </c>
      <c r="BE85" s="16" t="str">
        <f t="shared" si="17"/>
        <v>Grasej</v>
      </c>
      <c r="BF85" s="16" t="str">
        <f t="shared" si="17"/>
        <v/>
      </c>
      <c r="BG85" s="16" t="str">
        <f t="shared" si="17"/>
        <v>Havskrafta</v>
      </c>
      <c r="BH85" s="16" t="str">
        <f t="shared" si="17"/>
        <v/>
      </c>
      <c r="BI85" s="16" t="str">
        <f t="shared" si="17"/>
        <v/>
      </c>
      <c r="BJ85" s="16" t="str">
        <f t="shared" si="17"/>
        <v/>
      </c>
      <c r="BK85" s="16" t="str">
        <f t="shared" si="14"/>
        <v>Kolja</v>
      </c>
      <c r="BL85" s="16" t="str">
        <f t="shared" si="14"/>
        <v/>
      </c>
      <c r="BM85" s="16" t="str">
        <f t="shared" si="14"/>
        <v>Kummel</v>
      </c>
      <c r="BN85" s="16" t="str">
        <f t="shared" si="14"/>
        <v/>
      </c>
      <c r="BO85" s="16" t="str">
        <f t="shared" si="14"/>
        <v/>
      </c>
      <c r="BP85" s="16" t="str">
        <f t="shared" ref="BP85:CC109" si="18">IF(Y85&gt;0,Y$8,"")</f>
        <v/>
      </c>
      <c r="BQ85" s="16" t="str">
        <f t="shared" si="18"/>
        <v>Marulk</v>
      </c>
      <c r="BR85" s="16" t="str">
        <f t="shared" si="18"/>
        <v/>
      </c>
      <c r="BS85" s="16" t="str">
        <f t="shared" si="18"/>
        <v>Pigghaj</v>
      </c>
      <c r="BT85" s="16" t="str">
        <f t="shared" si="18"/>
        <v/>
      </c>
      <c r="BU85" s="16" t="str">
        <f t="shared" si="18"/>
        <v/>
      </c>
      <c r="BV85" s="16" t="str">
        <f t="shared" si="18"/>
        <v>Rodspotta</v>
      </c>
      <c r="BW85" s="16" t="str">
        <f t="shared" si="18"/>
        <v>Rodtunga</v>
      </c>
      <c r="BX85" s="16" t="str">
        <f t="shared" si="18"/>
        <v/>
      </c>
      <c r="BY85" s="16" t="str">
        <f t="shared" si="18"/>
        <v/>
      </c>
      <c r="BZ85" s="16" t="str">
        <f t="shared" si="18"/>
        <v/>
      </c>
      <c r="CA85" s="16" t="str">
        <f t="shared" si="18"/>
        <v/>
      </c>
      <c r="CB85" s="16" t="str">
        <f t="shared" si="18"/>
        <v/>
      </c>
      <c r="CC85" s="16" t="str">
        <f t="shared" si="13"/>
        <v>Slatvar</v>
      </c>
      <c r="CD85" s="16" t="str">
        <f t="shared" si="13"/>
        <v/>
      </c>
      <c r="CE85" s="16" t="str">
        <f t="shared" si="13"/>
        <v/>
      </c>
      <c r="CF85" s="16" t="str">
        <f t="shared" si="13"/>
        <v/>
      </c>
      <c r="CG85" s="16" t="str">
        <f t="shared" si="13"/>
        <v/>
      </c>
      <c r="CH85" s="16" t="str">
        <f t="shared" si="13"/>
        <v>Torsk</v>
      </c>
      <c r="CI85" s="16" t="str">
        <f t="shared" si="13"/>
        <v/>
      </c>
      <c r="CK85" s="115" t="str">
        <f t="shared" si="16"/>
        <v>GrasejHavskraftaKoljaKummelMarulkPigghajRodspottaRodtungaSlatvarTorsk</v>
      </c>
      <c r="CM85" s="88"/>
      <c r="CN85" s="115"/>
      <c r="CO85" s="88"/>
      <c r="CP85" s="116"/>
    </row>
    <row r="86" spans="1:94" x14ac:dyDescent="0.2">
      <c r="A86" t="s">
        <v>363</v>
      </c>
      <c r="B86" s="22">
        <v>12</v>
      </c>
      <c r="C86" s="14" t="s">
        <v>192</v>
      </c>
      <c r="D86" s="104">
        <v>78</v>
      </c>
      <c r="E86" s="230">
        <v>0</v>
      </c>
      <c r="F86" s="230">
        <v>0</v>
      </c>
      <c r="G86" s="230">
        <v>0</v>
      </c>
      <c r="H86" s="230">
        <v>0</v>
      </c>
      <c r="I86" s="230">
        <v>0</v>
      </c>
      <c r="J86" s="230">
        <v>0</v>
      </c>
      <c r="K86" s="230">
        <v>0</v>
      </c>
      <c r="L86" s="230">
        <v>0</v>
      </c>
      <c r="M86" s="230">
        <v>0</v>
      </c>
      <c r="N86" s="230">
        <v>0</v>
      </c>
      <c r="O86" s="230">
        <v>0</v>
      </c>
      <c r="P86" s="230">
        <v>0</v>
      </c>
      <c r="Q86" s="230">
        <v>0</v>
      </c>
      <c r="R86" s="230">
        <v>0</v>
      </c>
      <c r="S86" s="230">
        <v>0</v>
      </c>
      <c r="T86" s="230">
        <v>0</v>
      </c>
      <c r="U86" s="230">
        <v>0</v>
      </c>
      <c r="V86" s="230">
        <v>0</v>
      </c>
      <c r="W86" s="230">
        <v>0</v>
      </c>
      <c r="X86" s="230">
        <v>0</v>
      </c>
      <c r="Y86" s="230">
        <v>0</v>
      </c>
      <c r="Z86" s="230">
        <v>0</v>
      </c>
      <c r="AA86" s="230">
        <v>0</v>
      </c>
      <c r="AB86" s="230">
        <v>0</v>
      </c>
      <c r="AC86" s="230">
        <v>0</v>
      </c>
      <c r="AD86" s="230">
        <v>776.32500000000005</v>
      </c>
      <c r="AE86" s="230">
        <v>15.425000000000001</v>
      </c>
      <c r="AF86" s="230">
        <v>0</v>
      </c>
      <c r="AG86" s="230">
        <v>0</v>
      </c>
      <c r="AH86" s="230">
        <v>0</v>
      </c>
      <c r="AI86" s="230">
        <v>0</v>
      </c>
      <c r="AJ86" s="230">
        <v>0</v>
      </c>
      <c r="AK86" s="230">
        <v>0</v>
      </c>
      <c r="AL86" s="230">
        <v>0</v>
      </c>
      <c r="AM86" s="230">
        <v>0</v>
      </c>
      <c r="AN86" s="230">
        <v>0</v>
      </c>
      <c r="AO86" s="230">
        <v>0</v>
      </c>
      <c r="AP86" s="230">
        <v>0</v>
      </c>
      <c r="AQ86" s="230">
        <v>41.295000000000002</v>
      </c>
      <c r="AR86" s="230">
        <v>0</v>
      </c>
      <c r="AS86" s="230">
        <v>0</v>
      </c>
      <c r="AT86" s="103">
        <f t="shared" si="15"/>
        <v>833.04499999999996</v>
      </c>
      <c r="AU86" s="16">
        <v>78</v>
      </c>
      <c r="AV86" s="16" t="str">
        <f t="shared" si="17"/>
        <v/>
      </c>
      <c r="AW86" s="16" t="str">
        <f t="shared" si="17"/>
        <v/>
      </c>
      <c r="AX86" s="16" t="str">
        <f t="shared" si="17"/>
        <v/>
      </c>
      <c r="AY86" s="16" t="str">
        <f t="shared" si="17"/>
        <v/>
      </c>
      <c r="AZ86" s="16" t="str">
        <f t="shared" si="17"/>
        <v/>
      </c>
      <c r="BA86" s="16" t="str">
        <f t="shared" si="17"/>
        <v/>
      </c>
      <c r="BB86" s="16" t="str">
        <f t="shared" si="17"/>
        <v/>
      </c>
      <c r="BC86" s="16" t="str">
        <f t="shared" si="17"/>
        <v/>
      </c>
      <c r="BD86" s="16" t="str">
        <f t="shared" si="17"/>
        <v/>
      </c>
      <c r="BE86" s="16" t="str">
        <f t="shared" si="17"/>
        <v/>
      </c>
      <c r="BF86" s="16" t="str">
        <f t="shared" si="17"/>
        <v/>
      </c>
      <c r="BG86" s="16" t="str">
        <f t="shared" si="17"/>
        <v/>
      </c>
      <c r="BH86" s="16" t="str">
        <f t="shared" si="17"/>
        <v/>
      </c>
      <c r="BI86" s="16" t="str">
        <f t="shared" si="17"/>
        <v/>
      </c>
      <c r="BJ86" s="16" t="str">
        <f t="shared" si="17"/>
        <v/>
      </c>
      <c r="BK86" s="16" t="str">
        <f t="shared" si="17"/>
        <v/>
      </c>
      <c r="BL86" s="16" t="str">
        <f t="shared" ref="BK86:BS117" si="19">IF(U86&gt;0,U$8,"")</f>
        <v/>
      </c>
      <c r="BM86" s="16" t="str">
        <f t="shared" si="19"/>
        <v/>
      </c>
      <c r="BN86" s="16" t="str">
        <f t="shared" si="19"/>
        <v/>
      </c>
      <c r="BO86" s="16" t="str">
        <f t="shared" si="19"/>
        <v/>
      </c>
      <c r="BP86" s="16" t="str">
        <f t="shared" si="19"/>
        <v/>
      </c>
      <c r="BQ86" s="16" t="str">
        <f t="shared" si="19"/>
        <v/>
      </c>
      <c r="BR86" s="16" t="str">
        <f t="shared" si="19"/>
        <v/>
      </c>
      <c r="BS86" s="16" t="str">
        <f t="shared" si="18"/>
        <v/>
      </c>
      <c r="BT86" s="16" t="str">
        <f t="shared" si="18"/>
        <v/>
      </c>
      <c r="BU86" s="16" t="str">
        <f t="shared" si="18"/>
        <v>Raka</v>
      </c>
      <c r="BV86" s="16" t="str">
        <f t="shared" si="18"/>
        <v>Rodspotta</v>
      </c>
      <c r="BW86" s="16" t="str">
        <f t="shared" si="18"/>
        <v/>
      </c>
      <c r="BX86" s="16" t="str">
        <f t="shared" si="18"/>
        <v/>
      </c>
      <c r="BY86" s="16" t="str">
        <f t="shared" si="18"/>
        <v/>
      </c>
      <c r="BZ86" s="16" t="str">
        <f t="shared" si="18"/>
        <v/>
      </c>
      <c r="CA86" s="16" t="str">
        <f t="shared" si="18"/>
        <v/>
      </c>
      <c r="CB86" s="16" t="str">
        <f t="shared" si="18"/>
        <v/>
      </c>
      <c r="CC86" s="16" t="str">
        <f t="shared" si="13"/>
        <v/>
      </c>
      <c r="CD86" s="16" t="str">
        <f t="shared" si="13"/>
        <v/>
      </c>
      <c r="CE86" s="16" t="str">
        <f t="shared" si="13"/>
        <v/>
      </c>
      <c r="CF86" s="16" t="str">
        <f t="shared" si="13"/>
        <v/>
      </c>
      <c r="CG86" s="16" t="str">
        <f t="shared" si="13"/>
        <v/>
      </c>
      <c r="CH86" s="16" t="str">
        <f t="shared" si="13"/>
        <v>Torsk</v>
      </c>
      <c r="CI86" s="16" t="str">
        <f t="shared" si="13"/>
        <v/>
      </c>
      <c r="CK86" s="115" t="str">
        <f t="shared" si="16"/>
        <v>RakaRodspottaTorsk</v>
      </c>
      <c r="CM86" s="88"/>
      <c r="CN86" s="115"/>
      <c r="CO86" s="88"/>
      <c r="CP86" s="116"/>
    </row>
    <row r="87" spans="1:94" x14ac:dyDescent="0.2">
      <c r="A87" t="s">
        <v>363</v>
      </c>
      <c r="B87" s="22">
        <v>12</v>
      </c>
      <c r="C87" s="14" t="s">
        <v>190</v>
      </c>
      <c r="D87" s="104">
        <v>79</v>
      </c>
      <c r="E87" s="230">
        <v>0</v>
      </c>
      <c r="F87" s="230">
        <v>0</v>
      </c>
      <c r="G87" s="230">
        <v>0</v>
      </c>
      <c r="H87" s="230">
        <v>0</v>
      </c>
      <c r="I87" s="230">
        <v>0</v>
      </c>
      <c r="J87" s="230">
        <v>0</v>
      </c>
      <c r="K87" s="230">
        <v>0</v>
      </c>
      <c r="L87" s="230">
        <v>0</v>
      </c>
      <c r="M87" s="230">
        <v>0</v>
      </c>
      <c r="N87" s="230">
        <v>185.11764705882354</v>
      </c>
      <c r="O87" s="230">
        <v>0</v>
      </c>
      <c r="P87" s="230">
        <v>0</v>
      </c>
      <c r="Q87" s="230">
        <v>0</v>
      </c>
      <c r="R87" s="230">
        <v>0</v>
      </c>
      <c r="S87" s="230">
        <v>0</v>
      </c>
      <c r="T87" s="230">
        <v>13.186851211072664</v>
      </c>
      <c r="U87" s="230">
        <v>0</v>
      </c>
      <c r="V87" s="230">
        <v>0</v>
      </c>
      <c r="W87" s="230">
        <v>12.59515570934256</v>
      </c>
      <c r="X87" s="230">
        <v>0</v>
      </c>
      <c r="Y87" s="230">
        <v>0</v>
      </c>
      <c r="Z87" s="230">
        <v>9.6124567474048437</v>
      </c>
      <c r="AA87" s="230">
        <v>0</v>
      </c>
      <c r="AB87" s="230">
        <v>0</v>
      </c>
      <c r="AC87" s="230">
        <v>0</v>
      </c>
      <c r="AD87" s="230">
        <v>479.60207612456747</v>
      </c>
      <c r="AE87" s="230">
        <v>0</v>
      </c>
      <c r="AF87" s="230">
        <v>0</v>
      </c>
      <c r="AG87" s="230">
        <v>0</v>
      </c>
      <c r="AH87" s="230">
        <v>0</v>
      </c>
      <c r="AI87" s="230">
        <v>0</v>
      </c>
      <c r="AJ87" s="230">
        <v>0</v>
      </c>
      <c r="AK87" s="230">
        <v>0</v>
      </c>
      <c r="AL87" s="230">
        <v>0</v>
      </c>
      <c r="AM87" s="230">
        <v>0</v>
      </c>
      <c r="AN87" s="230">
        <v>0</v>
      </c>
      <c r="AO87" s="230">
        <v>0</v>
      </c>
      <c r="AP87" s="230">
        <v>0</v>
      </c>
      <c r="AQ87" s="230">
        <v>40.87543252595156</v>
      </c>
      <c r="AR87" s="230">
        <v>0</v>
      </c>
      <c r="AS87" s="230">
        <v>9.8581314878892741</v>
      </c>
      <c r="AT87" s="103">
        <f t="shared" si="15"/>
        <v>750.84775086505192</v>
      </c>
      <c r="AU87" s="16">
        <v>79</v>
      </c>
      <c r="AV87" s="16" t="str">
        <f t="shared" si="17"/>
        <v/>
      </c>
      <c r="AW87" s="16" t="str">
        <f t="shared" si="17"/>
        <v/>
      </c>
      <c r="AX87" s="16" t="str">
        <f t="shared" si="17"/>
        <v/>
      </c>
      <c r="AY87" s="16" t="str">
        <f t="shared" si="17"/>
        <v/>
      </c>
      <c r="AZ87" s="16" t="str">
        <f t="shared" si="17"/>
        <v/>
      </c>
      <c r="BA87" s="16" t="str">
        <f t="shared" si="17"/>
        <v/>
      </c>
      <c r="BB87" s="16" t="str">
        <f t="shared" si="17"/>
        <v/>
      </c>
      <c r="BC87" s="16" t="str">
        <f t="shared" si="17"/>
        <v/>
      </c>
      <c r="BD87" s="16" t="str">
        <f t="shared" si="17"/>
        <v/>
      </c>
      <c r="BE87" s="16" t="str">
        <f t="shared" si="17"/>
        <v>Grasej</v>
      </c>
      <c r="BF87" s="16" t="str">
        <f t="shared" si="17"/>
        <v/>
      </c>
      <c r="BG87" s="16" t="str">
        <f t="shared" si="17"/>
        <v/>
      </c>
      <c r="BH87" s="16" t="str">
        <f t="shared" si="17"/>
        <v/>
      </c>
      <c r="BI87" s="16" t="str">
        <f t="shared" si="17"/>
        <v/>
      </c>
      <c r="BJ87" s="16" t="str">
        <f t="shared" si="17"/>
        <v/>
      </c>
      <c r="BK87" s="16" t="str">
        <f t="shared" si="19"/>
        <v>Kolja</v>
      </c>
      <c r="BL87" s="16" t="str">
        <f t="shared" si="19"/>
        <v/>
      </c>
      <c r="BM87" s="16" t="str">
        <f t="shared" si="19"/>
        <v/>
      </c>
      <c r="BN87" s="16" t="str">
        <f t="shared" si="19"/>
        <v>Langa</v>
      </c>
      <c r="BO87" s="16" t="str">
        <f t="shared" si="19"/>
        <v/>
      </c>
      <c r="BP87" s="16" t="str">
        <f t="shared" si="19"/>
        <v/>
      </c>
      <c r="BQ87" s="16" t="str">
        <f t="shared" si="19"/>
        <v>Marulk</v>
      </c>
      <c r="BR87" s="16" t="str">
        <f t="shared" si="19"/>
        <v/>
      </c>
      <c r="BS87" s="16" t="str">
        <f t="shared" si="18"/>
        <v/>
      </c>
      <c r="BT87" s="16" t="str">
        <f t="shared" si="18"/>
        <v/>
      </c>
      <c r="BU87" s="16" t="str">
        <f t="shared" si="18"/>
        <v>Raka</v>
      </c>
      <c r="BV87" s="16" t="str">
        <f t="shared" si="18"/>
        <v/>
      </c>
      <c r="BW87" s="16" t="str">
        <f t="shared" si="18"/>
        <v/>
      </c>
      <c r="BX87" s="16" t="str">
        <f t="shared" si="18"/>
        <v/>
      </c>
      <c r="BY87" s="16" t="str">
        <f t="shared" si="18"/>
        <v/>
      </c>
      <c r="BZ87" s="16" t="str">
        <f t="shared" si="18"/>
        <v/>
      </c>
      <c r="CA87" s="16" t="str">
        <f t="shared" si="18"/>
        <v/>
      </c>
      <c r="CB87" s="16" t="str">
        <f t="shared" si="18"/>
        <v/>
      </c>
      <c r="CC87" s="16" t="str">
        <f t="shared" si="13"/>
        <v/>
      </c>
      <c r="CD87" s="16" t="str">
        <f t="shared" si="13"/>
        <v/>
      </c>
      <c r="CE87" s="16" t="str">
        <f t="shared" si="13"/>
        <v/>
      </c>
      <c r="CF87" s="16" t="str">
        <f t="shared" si="13"/>
        <v/>
      </c>
      <c r="CG87" s="16" t="str">
        <f t="shared" si="13"/>
        <v/>
      </c>
      <c r="CH87" s="16" t="str">
        <f t="shared" si="13"/>
        <v>Torsk</v>
      </c>
      <c r="CI87" s="16" t="str">
        <f t="shared" si="13"/>
        <v/>
      </c>
      <c r="CK87" s="115" t="str">
        <f t="shared" si="16"/>
        <v>GrasejKoljaLangaMarulkRakaTorsk</v>
      </c>
      <c r="CM87" s="88"/>
      <c r="CN87" s="115"/>
      <c r="CO87" s="88"/>
      <c r="CP87" s="116"/>
    </row>
    <row r="88" spans="1:94" x14ac:dyDescent="0.2">
      <c r="A88" t="s">
        <v>363</v>
      </c>
      <c r="B88" s="22">
        <v>12</v>
      </c>
      <c r="C88" s="14" t="s">
        <v>188</v>
      </c>
      <c r="D88" s="104">
        <v>80</v>
      </c>
      <c r="E88" s="230">
        <v>0</v>
      </c>
      <c r="F88" s="230">
        <v>0</v>
      </c>
      <c r="G88" s="230">
        <v>0</v>
      </c>
      <c r="H88" s="230">
        <v>0</v>
      </c>
      <c r="I88" s="230">
        <v>0</v>
      </c>
      <c r="J88" s="230">
        <v>0</v>
      </c>
      <c r="K88" s="230">
        <v>0</v>
      </c>
      <c r="L88" s="230">
        <v>0</v>
      </c>
      <c r="M88" s="230">
        <v>0</v>
      </c>
      <c r="N88" s="230">
        <v>104.48979591836735</v>
      </c>
      <c r="O88" s="230">
        <v>0</v>
      </c>
      <c r="P88" s="230">
        <v>0</v>
      </c>
      <c r="Q88" s="230">
        <v>0</v>
      </c>
      <c r="R88" s="230">
        <v>0</v>
      </c>
      <c r="S88" s="230">
        <v>0</v>
      </c>
      <c r="T88" s="230">
        <v>7.2750242954324591</v>
      </c>
      <c r="U88" s="230">
        <v>0</v>
      </c>
      <c r="V88" s="230">
        <v>7.3605442176870746</v>
      </c>
      <c r="W88" s="230">
        <v>0</v>
      </c>
      <c r="X88" s="230">
        <v>0</v>
      </c>
      <c r="Y88" s="230">
        <v>0</v>
      </c>
      <c r="Z88" s="230">
        <v>0</v>
      </c>
      <c r="AA88" s="230">
        <v>0</v>
      </c>
      <c r="AB88" s="230">
        <v>0</v>
      </c>
      <c r="AC88" s="230">
        <v>0</v>
      </c>
      <c r="AD88" s="230">
        <v>505.63459669582119</v>
      </c>
      <c r="AE88" s="230">
        <v>0</v>
      </c>
      <c r="AF88" s="230">
        <v>17.108843537414966</v>
      </c>
      <c r="AG88" s="230">
        <v>0</v>
      </c>
      <c r="AH88" s="230">
        <v>0</v>
      </c>
      <c r="AI88" s="230">
        <v>0</v>
      </c>
      <c r="AJ88" s="230">
        <v>0</v>
      </c>
      <c r="AK88" s="230">
        <v>0</v>
      </c>
      <c r="AL88" s="230">
        <v>0</v>
      </c>
      <c r="AM88" s="230">
        <v>0</v>
      </c>
      <c r="AN88" s="230">
        <v>0</v>
      </c>
      <c r="AO88" s="230">
        <v>0</v>
      </c>
      <c r="AP88" s="230">
        <v>0</v>
      </c>
      <c r="AQ88" s="230">
        <v>49.705539358600582</v>
      </c>
      <c r="AR88" s="230">
        <v>0</v>
      </c>
      <c r="AS88" s="230">
        <v>0</v>
      </c>
      <c r="AT88" s="103">
        <f t="shared" si="15"/>
        <v>691.57434402332365</v>
      </c>
      <c r="AU88" s="16">
        <v>80</v>
      </c>
      <c r="AV88" s="16" t="str">
        <f t="shared" si="17"/>
        <v/>
      </c>
      <c r="AW88" s="16" t="str">
        <f t="shared" si="17"/>
        <v/>
      </c>
      <c r="AX88" s="16" t="str">
        <f t="shared" si="17"/>
        <v/>
      </c>
      <c r="AY88" s="16" t="str">
        <f t="shared" si="17"/>
        <v/>
      </c>
      <c r="AZ88" s="16" t="str">
        <f t="shared" si="17"/>
        <v/>
      </c>
      <c r="BA88" s="16" t="str">
        <f t="shared" si="17"/>
        <v/>
      </c>
      <c r="BB88" s="16" t="str">
        <f t="shared" si="17"/>
        <v/>
      </c>
      <c r="BC88" s="16" t="str">
        <f t="shared" si="17"/>
        <v/>
      </c>
      <c r="BD88" s="16" t="str">
        <f t="shared" si="17"/>
        <v/>
      </c>
      <c r="BE88" s="16" t="str">
        <f t="shared" si="17"/>
        <v>Grasej</v>
      </c>
      <c r="BF88" s="16" t="str">
        <f t="shared" si="17"/>
        <v/>
      </c>
      <c r="BG88" s="16" t="str">
        <f t="shared" si="17"/>
        <v/>
      </c>
      <c r="BH88" s="16" t="str">
        <f t="shared" si="17"/>
        <v/>
      </c>
      <c r="BI88" s="16" t="str">
        <f t="shared" si="17"/>
        <v/>
      </c>
      <c r="BJ88" s="16" t="str">
        <f t="shared" si="17"/>
        <v/>
      </c>
      <c r="BK88" s="16" t="str">
        <f t="shared" si="19"/>
        <v>Kolja</v>
      </c>
      <c r="BL88" s="16" t="str">
        <f t="shared" si="19"/>
        <v/>
      </c>
      <c r="BM88" s="16" t="str">
        <f t="shared" si="19"/>
        <v>Kummel</v>
      </c>
      <c r="BN88" s="16" t="str">
        <f t="shared" si="19"/>
        <v/>
      </c>
      <c r="BO88" s="16" t="str">
        <f t="shared" si="19"/>
        <v/>
      </c>
      <c r="BP88" s="16" t="str">
        <f t="shared" si="19"/>
        <v/>
      </c>
      <c r="BQ88" s="16" t="str">
        <f t="shared" si="19"/>
        <v/>
      </c>
      <c r="BR88" s="16" t="str">
        <f t="shared" si="19"/>
        <v/>
      </c>
      <c r="BS88" s="16" t="str">
        <f t="shared" si="18"/>
        <v/>
      </c>
      <c r="BT88" s="16" t="str">
        <f t="shared" si="18"/>
        <v/>
      </c>
      <c r="BU88" s="16" t="str">
        <f t="shared" si="18"/>
        <v>Raka</v>
      </c>
      <c r="BV88" s="16" t="str">
        <f t="shared" si="18"/>
        <v/>
      </c>
      <c r="BW88" s="16" t="str">
        <f t="shared" si="18"/>
        <v>Rodtunga</v>
      </c>
      <c r="BX88" s="16" t="str">
        <f t="shared" si="18"/>
        <v/>
      </c>
      <c r="BY88" s="16" t="str">
        <f t="shared" si="18"/>
        <v/>
      </c>
      <c r="BZ88" s="16" t="str">
        <f t="shared" si="18"/>
        <v/>
      </c>
      <c r="CA88" s="16" t="str">
        <f t="shared" si="18"/>
        <v/>
      </c>
      <c r="CB88" s="16" t="str">
        <f t="shared" si="18"/>
        <v/>
      </c>
      <c r="CC88" s="16" t="str">
        <f t="shared" si="13"/>
        <v/>
      </c>
      <c r="CD88" s="16" t="str">
        <f t="shared" si="13"/>
        <v/>
      </c>
      <c r="CE88" s="16" t="str">
        <f t="shared" si="13"/>
        <v/>
      </c>
      <c r="CF88" s="16" t="str">
        <f t="shared" si="13"/>
        <v/>
      </c>
      <c r="CG88" s="16" t="str">
        <f t="shared" si="13"/>
        <v/>
      </c>
      <c r="CH88" s="16" t="str">
        <f t="shared" si="13"/>
        <v>Torsk</v>
      </c>
      <c r="CI88" s="16" t="str">
        <f t="shared" ref="CD88:CI130" si="20">IF(AR88&gt;0,AR$8,"")</f>
        <v/>
      </c>
      <c r="CK88" s="115" t="str">
        <f t="shared" si="16"/>
        <v>GrasejKoljaKummelRakaRodtungaTorsk</v>
      </c>
      <c r="CM88" s="88"/>
      <c r="CN88" s="115"/>
      <c r="CO88" s="88"/>
      <c r="CP88" s="116"/>
    </row>
    <row r="89" spans="1:94" x14ac:dyDescent="0.2">
      <c r="A89" t="s">
        <v>361</v>
      </c>
      <c r="B89" s="22">
        <v>12</v>
      </c>
      <c r="C89" s="14" t="s">
        <v>188</v>
      </c>
      <c r="D89" s="104">
        <v>81</v>
      </c>
      <c r="E89" s="230">
        <v>0</v>
      </c>
      <c r="F89" s="230">
        <v>0</v>
      </c>
      <c r="G89" s="230">
        <v>0</v>
      </c>
      <c r="H89" s="230">
        <v>0</v>
      </c>
      <c r="I89" s="230">
        <v>0</v>
      </c>
      <c r="J89" s="230">
        <v>0</v>
      </c>
      <c r="K89" s="230">
        <v>0</v>
      </c>
      <c r="L89" s="230">
        <v>0</v>
      </c>
      <c r="M89" s="230">
        <v>0</v>
      </c>
      <c r="N89" s="230">
        <v>33.700000000000003</v>
      </c>
      <c r="O89" s="230">
        <v>0</v>
      </c>
      <c r="P89" s="230">
        <v>0</v>
      </c>
      <c r="Q89" s="230">
        <v>0</v>
      </c>
      <c r="R89" s="230">
        <v>0</v>
      </c>
      <c r="S89" s="230">
        <v>0</v>
      </c>
      <c r="T89" s="230">
        <v>0</v>
      </c>
      <c r="U89" s="230">
        <v>0</v>
      </c>
      <c r="V89" s="230">
        <v>0</v>
      </c>
      <c r="W89" s="230">
        <v>0</v>
      </c>
      <c r="X89" s="230">
        <v>0</v>
      </c>
      <c r="Y89" s="230">
        <v>0</v>
      </c>
      <c r="Z89" s="230">
        <v>0</v>
      </c>
      <c r="AA89" s="230">
        <v>0</v>
      </c>
      <c r="AB89" s="230">
        <v>0</v>
      </c>
      <c r="AC89" s="230">
        <v>0</v>
      </c>
      <c r="AD89" s="230">
        <v>491.86279069767443</v>
      </c>
      <c r="AE89" s="230">
        <v>0</v>
      </c>
      <c r="AF89" s="230">
        <v>0</v>
      </c>
      <c r="AG89" s="230">
        <v>0</v>
      </c>
      <c r="AH89" s="230">
        <v>0</v>
      </c>
      <c r="AI89" s="230">
        <v>0</v>
      </c>
      <c r="AJ89" s="230">
        <v>0</v>
      </c>
      <c r="AK89" s="230">
        <v>0</v>
      </c>
      <c r="AL89" s="230">
        <v>0</v>
      </c>
      <c r="AM89" s="230">
        <v>0</v>
      </c>
      <c r="AN89" s="230">
        <v>0</v>
      </c>
      <c r="AO89" s="230">
        <v>0</v>
      </c>
      <c r="AP89" s="230">
        <v>0</v>
      </c>
      <c r="AQ89" s="230">
        <v>15.002325581395349</v>
      </c>
      <c r="AR89" s="230">
        <v>0</v>
      </c>
      <c r="AS89" s="230">
        <v>0</v>
      </c>
      <c r="AT89" s="103">
        <f t="shared" si="15"/>
        <v>540.5651162790698</v>
      </c>
      <c r="AU89" s="16">
        <v>81</v>
      </c>
      <c r="AV89" s="16" t="str">
        <f t="shared" si="17"/>
        <v/>
      </c>
      <c r="AW89" s="16" t="str">
        <f t="shared" si="17"/>
        <v/>
      </c>
      <c r="AX89" s="16" t="str">
        <f t="shared" si="17"/>
        <v/>
      </c>
      <c r="AY89" s="16" t="str">
        <f t="shared" si="17"/>
        <v/>
      </c>
      <c r="AZ89" s="16" t="str">
        <f t="shared" si="17"/>
        <v/>
      </c>
      <c r="BA89" s="16" t="str">
        <f t="shared" si="17"/>
        <v/>
      </c>
      <c r="BB89" s="16" t="str">
        <f t="shared" si="17"/>
        <v/>
      </c>
      <c r="BC89" s="16" t="str">
        <f t="shared" si="17"/>
        <v/>
      </c>
      <c r="BD89" s="16" t="str">
        <f t="shared" si="17"/>
        <v/>
      </c>
      <c r="BE89" s="16" t="str">
        <f t="shared" si="17"/>
        <v>Grasej</v>
      </c>
      <c r="BF89" s="16" t="str">
        <f t="shared" si="17"/>
        <v/>
      </c>
      <c r="BG89" s="16" t="str">
        <f t="shared" si="17"/>
        <v/>
      </c>
      <c r="BH89" s="16" t="str">
        <f t="shared" si="17"/>
        <v/>
      </c>
      <c r="BI89" s="16" t="str">
        <f t="shared" si="17"/>
        <v/>
      </c>
      <c r="BJ89" s="16" t="str">
        <f t="shared" si="17"/>
        <v/>
      </c>
      <c r="BK89" s="16" t="str">
        <f t="shared" si="19"/>
        <v/>
      </c>
      <c r="BL89" s="16" t="str">
        <f t="shared" si="19"/>
        <v/>
      </c>
      <c r="BM89" s="16" t="str">
        <f t="shared" si="19"/>
        <v/>
      </c>
      <c r="BN89" s="16" t="str">
        <f t="shared" si="19"/>
        <v/>
      </c>
      <c r="BO89" s="16" t="str">
        <f t="shared" si="19"/>
        <v/>
      </c>
      <c r="BP89" s="16" t="str">
        <f t="shared" si="19"/>
        <v/>
      </c>
      <c r="BQ89" s="16" t="str">
        <f t="shared" si="19"/>
        <v/>
      </c>
      <c r="BR89" s="16" t="str">
        <f t="shared" si="19"/>
        <v/>
      </c>
      <c r="BS89" s="16" t="str">
        <f t="shared" si="18"/>
        <v/>
      </c>
      <c r="BT89" s="16" t="str">
        <f t="shared" si="18"/>
        <v/>
      </c>
      <c r="BU89" s="16" t="str">
        <f t="shared" si="18"/>
        <v>Raka</v>
      </c>
      <c r="BV89" s="16" t="str">
        <f t="shared" si="18"/>
        <v/>
      </c>
      <c r="BW89" s="16" t="str">
        <f t="shared" si="18"/>
        <v/>
      </c>
      <c r="BX89" s="16" t="str">
        <f t="shared" si="18"/>
        <v/>
      </c>
      <c r="BY89" s="16" t="str">
        <f t="shared" si="18"/>
        <v/>
      </c>
      <c r="BZ89" s="16" t="str">
        <f t="shared" si="18"/>
        <v/>
      </c>
      <c r="CA89" s="16" t="str">
        <f t="shared" si="18"/>
        <v/>
      </c>
      <c r="CB89" s="16" t="str">
        <f t="shared" si="18"/>
        <v/>
      </c>
      <c r="CC89" s="16" t="str">
        <f t="shared" si="18"/>
        <v/>
      </c>
      <c r="CD89" s="16" t="str">
        <f t="shared" si="20"/>
        <v/>
      </c>
      <c r="CE89" s="16" t="str">
        <f t="shared" si="20"/>
        <v/>
      </c>
      <c r="CF89" s="16" t="str">
        <f t="shared" si="20"/>
        <v/>
      </c>
      <c r="CG89" s="16" t="str">
        <f t="shared" si="20"/>
        <v/>
      </c>
      <c r="CH89" s="16" t="str">
        <f t="shared" si="20"/>
        <v>Torsk</v>
      </c>
      <c r="CI89" s="16" t="str">
        <f t="shared" si="20"/>
        <v/>
      </c>
      <c r="CK89" s="115" t="str">
        <f t="shared" si="16"/>
        <v>GrasejRakaTorsk</v>
      </c>
      <c r="CM89" s="88"/>
      <c r="CN89" s="115"/>
      <c r="CO89" s="88"/>
      <c r="CP89" s="116"/>
    </row>
    <row r="90" spans="1:94" x14ac:dyDescent="0.2">
      <c r="A90" t="s">
        <v>360</v>
      </c>
      <c r="B90" s="22">
        <v>12</v>
      </c>
      <c r="C90" s="14" t="s">
        <v>188</v>
      </c>
      <c r="D90" s="104">
        <v>82</v>
      </c>
      <c r="E90" s="230">
        <v>0</v>
      </c>
      <c r="F90" s="230">
        <v>0</v>
      </c>
      <c r="G90" s="230">
        <v>0</v>
      </c>
      <c r="H90" s="230">
        <v>0</v>
      </c>
      <c r="I90" s="230">
        <v>0</v>
      </c>
      <c r="J90" s="230">
        <v>0</v>
      </c>
      <c r="K90" s="230">
        <v>0</v>
      </c>
      <c r="L90" s="230">
        <v>0</v>
      </c>
      <c r="M90" s="230">
        <v>0</v>
      </c>
      <c r="N90" s="230">
        <v>89.633802816901408</v>
      </c>
      <c r="O90" s="230">
        <v>0</v>
      </c>
      <c r="P90" s="230">
        <v>10.704225352112676</v>
      </c>
      <c r="Q90" s="230">
        <v>0</v>
      </c>
      <c r="R90" s="230">
        <v>0</v>
      </c>
      <c r="S90" s="230">
        <v>0</v>
      </c>
      <c r="T90" s="230">
        <v>114.70422535211267</v>
      </c>
      <c r="U90" s="230">
        <v>0</v>
      </c>
      <c r="V90" s="230">
        <v>15.140845070422536</v>
      </c>
      <c r="W90" s="230">
        <v>0</v>
      </c>
      <c r="X90" s="230">
        <v>0</v>
      </c>
      <c r="Y90" s="230">
        <v>0</v>
      </c>
      <c r="Z90" s="230">
        <v>6.0140845070422539</v>
      </c>
      <c r="AA90" s="230">
        <v>0</v>
      </c>
      <c r="AB90" s="230">
        <v>7.0140845070422539</v>
      </c>
      <c r="AC90" s="230">
        <v>0</v>
      </c>
      <c r="AD90" s="230">
        <v>0</v>
      </c>
      <c r="AE90" s="230">
        <v>36.2112676056338</v>
      </c>
      <c r="AF90" s="230">
        <v>21.64788732394366</v>
      </c>
      <c r="AG90" s="230">
        <v>0</v>
      </c>
      <c r="AH90" s="230">
        <v>0</v>
      </c>
      <c r="AI90" s="230">
        <v>0</v>
      </c>
      <c r="AJ90" s="230">
        <v>4.71830985915493</v>
      </c>
      <c r="AK90" s="230">
        <v>0</v>
      </c>
      <c r="AL90" s="230">
        <v>0</v>
      </c>
      <c r="AM90" s="230">
        <v>0</v>
      </c>
      <c r="AN90" s="230">
        <v>0</v>
      </c>
      <c r="AO90" s="230">
        <v>0</v>
      </c>
      <c r="AP90" s="230">
        <v>0</v>
      </c>
      <c r="AQ90" s="230">
        <v>61.605633802816904</v>
      </c>
      <c r="AR90" s="230">
        <v>0</v>
      </c>
      <c r="AS90" s="230">
        <v>9.8028169014084501</v>
      </c>
      <c r="AT90" s="103">
        <f t="shared" si="15"/>
        <v>377.19718309859155</v>
      </c>
      <c r="AU90" s="16">
        <v>82</v>
      </c>
      <c r="AV90" s="16" t="str">
        <f t="shared" si="17"/>
        <v/>
      </c>
      <c r="AW90" s="16" t="str">
        <f t="shared" si="17"/>
        <v/>
      </c>
      <c r="AX90" s="16" t="str">
        <f t="shared" si="17"/>
        <v/>
      </c>
      <c r="AY90" s="16" t="str">
        <f t="shared" si="17"/>
        <v/>
      </c>
      <c r="AZ90" s="16" t="str">
        <f t="shared" si="17"/>
        <v/>
      </c>
      <c r="BA90" s="16" t="str">
        <f t="shared" si="17"/>
        <v/>
      </c>
      <c r="BB90" s="16" t="str">
        <f t="shared" si="17"/>
        <v/>
      </c>
      <c r="BC90" s="16" t="str">
        <f t="shared" si="17"/>
        <v/>
      </c>
      <c r="BD90" s="16" t="str">
        <f t="shared" si="17"/>
        <v/>
      </c>
      <c r="BE90" s="16" t="str">
        <f t="shared" si="17"/>
        <v>Grasej</v>
      </c>
      <c r="BF90" s="16" t="str">
        <f t="shared" si="17"/>
        <v/>
      </c>
      <c r="BG90" s="16" t="str">
        <f t="shared" si="17"/>
        <v>Havskrafta</v>
      </c>
      <c r="BH90" s="16" t="str">
        <f t="shared" si="17"/>
        <v/>
      </c>
      <c r="BI90" s="16" t="str">
        <f t="shared" si="17"/>
        <v/>
      </c>
      <c r="BJ90" s="16" t="str">
        <f t="shared" si="17"/>
        <v/>
      </c>
      <c r="BK90" s="16" t="str">
        <f t="shared" si="19"/>
        <v>Kolja</v>
      </c>
      <c r="BL90" s="16" t="str">
        <f t="shared" si="19"/>
        <v/>
      </c>
      <c r="BM90" s="16" t="str">
        <f t="shared" si="19"/>
        <v>Kummel</v>
      </c>
      <c r="BN90" s="16" t="str">
        <f t="shared" si="19"/>
        <v/>
      </c>
      <c r="BO90" s="16" t="str">
        <f t="shared" si="19"/>
        <v/>
      </c>
      <c r="BP90" s="16" t="str">
        <f t="shared" si="19"/>
        <v/>
      </c>
      <c r="BQ90" s="16" t="str">
        <f t="shared" si="19"/>
        <v>Marulk</v>
      </c>
      <c r="BR90" s="16" t="str">
        <f t="shared" si="19"/>
        <v/>
      </c>
      <c r="BS90" s="16" t="str">
        <f t="shared" si="18"/>
        <v>Pigghaj</v>
      </c>
      <c r="BT90" s="16" t="str">
        <f t="shared" si="18"/>
        <v/>
      </c>
      <c r="BU90" s="16" t="str">
        <f t="shared" si="18"/>
        <v/>
      </c>
      <c r="BV90" s="16" t="str">
        <f t="shared" si="18"/>
        <v>Rodspotta</v>
      </c>
      <c r="BW90" s="16" t="str">
        <f t="shared" si="18"/>
        <v>Rodtunga</v>
      </c>
      <c r="BX90" s="16" t="str">
        <f t="shared" si="18"/>
        <v/>
      </c>
      <c r="BY90" s="16" t="str">
        <f t="shared" si="18"/>
        <v/>
      </c>
      <c r="BZ90" s="16" t="str">
        <f t="shared" si="18"/>
        <v/>
      </c>
      <c r="CA90" s="16" t="str">
        <f t="shared" si="18"/>
        <v>Sjurygg</v>
      </c>
      <c r="CB90" s="16" t="str">
        <f t="shared" si="18"/>
        <v/>
      </c>
      <c r="CC90" s="16" t="str">
        <f t="shared" si="18"/>
        <v/>
      </c>
      <c r="CD90" s="16" t="str">
        <f t="shared" si="20"/>
        <v/>
      </c>
      <c r="CE90" s="16" t="str">
        <f t="shared" si="20"/>
        <v/>
      </c>
      <c r="CF90" s="16" t="str">
        <f t="shared" si="20"/>
        <v/>
      </c>
      <c r="CG90" s="16" t="str">
        <f t="shared" si="20"/>
        <v/>
      </c>
      <c r="CH90" s="16" t="str">
        <f t="shared" si="20"/>
        <v>Torsk</v>
      </c>
      <c r="CI90" s="16" t="str">
        <f t="shared" si="20"/>
        <v/>
      </c>
      <c r="CK90" s="115" t="str">
        <f t="shared" si="16"/>
        <v>GrasejHavskraftaKoljaKummelMarulkPigghajRodspottaRodtungaSjuryggTorsk</v>
      </c>
      <c r="CM90" s="88"/>
      <c r="CN90" s="115"/>
      <c r="CO90" s="88"/>
      <c r="CP90" s="116"/>
    </row>
    <row r="91" spans="1:94" x14ac:dyDescent="0.2">
      <c r="A91" t="s">
        <v>359</v>
      </c>
      <c r="B91" s="22">
        <v>12</v>
      </c>
      <c r="C91" s="14" t="s">
        <v>188</v>
      </c>
      <c r="D91" s="104">
        <v>83</v>
      </c>
      <c r="E91" s="230">
        <v>0</v>
      </c>
      <c r="F91" s="230">
        <v>0</v>
      </c>
      <c r="G91" s="230">
        <v>0</v>
      </c>
      <c r="H91" s="230">
        <v>0</v>
      </c>
      <c r="I91" s="230">
        <v>0</v>
      </c>
      <c r="J91" s="230">
        <v>0</v>
      </c>
      <c r="K91" s="230">
        <v>0</v>
      </c>
      <c r="L91" s="230">
        <v>0</v>
      </c>
      <c r="M91" s="230">
        <v>0</v>
      </c>
      <c r="N91" s="230">
        <v>26.065217391304348</v>
      </c>
      <c r="O91" s="230">
        <v>0</v>
      </c>
      <c r="P91" s="230">
        <v>153.28260869565219</v>
      </c>
      <c r="Q91" s="230">
        <v>0</v>
      </c>
      <c r="R91" s="230">
        <v>0</v>
      </c>
      <c r="S91" s="230">
        <v>0</v>
      </c>
      <c r="T91" s="230">
        <v>48.260869565217391</v>
      </c>
      <c r="U91" s="230">
        <v>0</v>
      </c>
      <c r="V91" s="230">
        <v>47.5</v>
      </c>
      <c r="W91" s="230">
        <v>0</v>
      </c>
      <c r="X91" s="230">
        <v>0</v>
      </c>
      <c r="Y91" s="230">
        <v>0</v>
      </c>
      <c r="Z91" s="230">
        <v>11.173913043478262</v>
      </c>
      <c r="AA91" s="230">
        <v>0</v>
      </c>
      <c r="AB91" s="230">
        <v>0</v>
      </c>
      <c r="AC91" s="230">
        <v>0</v>
      </c>
      <c r="AD91" s="230">
        <v>0</v>
      </c>
      <c r="AE91" s="230">
        <v>81.391304347826093</v>
      </c>
      <c r="AF91" s="230">
        <v>11.543478260869565</v>
      </c>
      <c r="AG91" s="230">
        <v>0</v>
      </c>
      <c r="AH91" s="230">
        <v>0</v>
      </c>
      <c r="AI91" s="230">
        <v>0</v>
      </c>
      <c r="AJ91" s="230">
        <v>0</v>
      </c>
      <c r="AK91" s="230">
        <v>0</v>
      </c>
      <c r="AL91" s="230">
        <v>0</v>
      </c>
      <c r="AM91" s="230">
        <v>0</v>
      </c>
      <c r="AN91" s="230">
        <v>0</v>
      </c>
      <c r="AO91" s="230">
        <v>0</v>
      </c>
      <c r="AP91" s="230">
        <v>0</v>
      </c>
      <c r="AQ91" s="230">
        <v>50</v>
      </c>
      <c r="AR91" s="230">
        <v>0</v>
      </c>
      <c r="AS91" s="230">
        <v>7.8478260869565215</v>
      </c>
      <c r="AT91" s="103">
        <f t="shared" si="15"/>
        <v>437.06521739130432</v>
      </c>
      <c r="AU91" s="16">
        <v>83</v>
      </c>
      <c r="AV91" s="16" t="str">
        <f t="shared" si="17"/>
        <v/>
      </c>
      <c r="AW91" s="16" t="str">
        <f t="shared" si="17"/>
        <v/>
      </c>
      <c r="AX91" s="16" t="str">
        <f t="shared" si="17"/>
        <v/>
      </c>
      <c r="AY91" s="16" t="str">
        <f t="shared" si="17"/>
        <v/>
      </c>
      <c r="AZ91" s="16" t="str">
        <f t="shared" si="17"/>
        <v/>
      </c>
      <c r="BA91" s="16" t="str">
        <f t="shared" si="17"/>
        <v/>
      </c>
      <c r="BB91" s="16" t="str">
        <f t="shared" si="17"/>
        <v/>
      </c>
      <c r="BC91" s="16" t="str">
        <f t="shared" si="17"/>
        <v/>
      </c>
      <c r="BD91" s="16" t="str">
        <f t="shared" si="17"/>
        <v/>
      </c>
      <c r="BE91" s="16" t="str">
        <f t="shared" si="17"/>
        <v>Grasej</v>
      </c>
      <c r="BF91" s="16" t="str">
        <f t="shared" si="17"/>
        <v/>
      </c>
      <c r="BG91" s="16" t="str">
        <f t="shared" si="17"/>
        <v>Havskrafta</v>
      </c>
      <c r="BH91" s="16" t="str">
        <f t="shared" si="17"/>
        <v/>
      </c>
      <c r="BI91" s="16" t="str">
        <f t="shared" si="17"/>
        <v/>
      </c>
      <c r="BJ91" s="16" t="str">
        <f t="shared" si="17"/>
        <v/>
      </c>
      <c r="BK91" s="16" t="str">
        <f t="shared" si="19"/>
        <v>Kolja</v>
      </c>
      <c r="BL91" s="16" t="str">
        <f t="shared" si="19"/>
        <v/>
      </c>
      <c r="BM91" s="16" t="str">
        <f t="shared" si="19"/>
        <v>Kummel</v>
      </c>
      <c r="BN91" s="16" t="str">
        <f t="shared" si="19"/>
        <v/>
      </c>
      <c r="BO91" s="16" t="str">
        <f t="shared" si="19"/>
        <v/>
      </c>
      <c r="BP91" s="16" t="str">
        <f t="shared" si="19"/>
        <v/>
      </c>
      <c r="BQ91" s="16" t="str">
        <f t="shared" si="19"/>
        <v>Marulk</v>
      </c>
      <c r="BR91" s="16" t="str">
        <f t="shared" si="19"/>
        <v/>
      </c>
      <c r="BS91" s="16" t="str">
        <f t="shared" si="18"/>
        <v/>
      </c>
      <c r="BT91" s="16" t="str">
        <f t="shared" si="18"/>
        <v/>
      </c>
      <c r="BU91" s="16" t="str">
        <f t="shared" si="18"/>
        <v/>
      </c>
      <c r="BV91" s="16" t="str">
        <f t="shared" si="18"/>
        <v>Rodspotta</v>
      </c>
      <c r="BW91" s="16" t="str">
        <f t="shared" si="18"/>
        <v>Rodtunga</v>
      </c>
      <c r="BX91" s="16" t="str">
        <f t="shared" si="18"/>
        <v/>
      </c>
      <c r="BY91" s="16" t="str">
        <f t="shared" si="18"/>
        <v/>
      </c>
      <c r="BZ91" s="16" t="str">
        <f t="shared" si="18"/>
        <v/>
      </c>
      <c r="CA91" s="16" t="str">
        <f t="shared" si="18"/>
        <v/>
      </c>
      <c r="CB91" s="16" t="str">
        <f t="shared" si="18"/>
        <v/>
      </c>
      <c r="CC91" s="16" t="str">
        <f t="shared" si="18"/>
        <v/>
      </c>
      <c r="CD91" s="16" t="str">
        <f t="shared" si="20"/>
        <v/>
      </c>
      <c r="CE91" s="16" t="str">
        <f t="shared" si="20"/>
        <v/>
      </c>
      <c r="CF91" s="16" t="str">
        <f t="shared" si="20"/>
        <v/>
      </c>
      <c r="CG91" s="16" t="str">
        <f t="shared" si="20"/>
        <v/>
      </c>
      <c r="CH91" s="16" t="str">
        <f t="shared" si="20"/>
        <v>Torsk</v>
      </c>
      <c r="CI91" s="16" t="str">
        <f t="shared" si="20"/>
        <v/>
      </c>
      <c r="CK91" s="115" t="str">
        <f t="shared" si="16"/>
        <v>GrasejHavskraftaKoljaKummelMarulkRodspottaRodtungaTorsk</v>
      </c>
      <c r="CM91" s="88"/>
      <c r="CN91" s="115"/>
      <c r="CO91" s="88"/>
      <c r="CP91" s="116"/>
    </row>
    <row r="92" spans="1:94" x14ac:dyDescent="0.2">
      <c r="A92" t="s">
        <v>367</v>
      </c>
      <c r="B92" s="22">
        <v>13</v>
      </c>
      <c r="C92" s="14" t="s">
        <v>192</v>
      </c>
      <c r="D92" s="104">
        <v>84</v>
      </c>
      <c r="E92" s="230">
        <v>0</v>
      </c>
      <c r="F92" s="230">
        <v>0</v>
      </c>
      <c r="G92" s="230">
        <v>0</v>
      </c>
      <c r="H92" s="230">
        <v>0</v>
      </c>
      <c r="I92" s="230">
        <v>0</v>
      </c>
      <c r="J92" s="230">
        <v>0</v>
      </c>
      <c r="K92" s="230">
        <v>0</v>
      </c>
      <c r="L92" s="230">
        <v>0</v>
      </c>
      <c r="M92" s="230">
        <v>0</v>
      </c>
      <c r="N92" s="230">
        <v>0</v>
      </c>
      <c r="O92" s="230">
        <v>0</v>
      </c>
      <c r="P92" s="230">
        <v>32.740157480314963</v>
      </c>
      <c r="Q92" s="230">
        <v>0</v>
      </c>
      <c r="R92" s="230">
        <v>0</v>
      </c>
      <c r="S92" s="230">
        <v>0</v>
      </c>
      <c r="T92" s="230">
        <v>0</v>
      </c>
      <c r="U92" s="230">
        <v>0</v>
      </c>
      <c r="V92" s="230">
        <v>0</v>
      </c>
      <c r="W92" s="230">
        <v>0</v>
      </c>
      <c r="X92" s="230">
        <v>0</v>
      </c>
      <c r="Y92" s="230">
        <v>0</v>
      </c>
      <c r="Z92" s="230">
        <v>0</v>
      </c>
      <c r="AA92" s="230">
        <v>0</v>
      </c>
      <c r="AB92" s="230">
        <v>0</v>
      </c>
      <c r="AC92" s="230">
        <v>0</v>
      </c>
      <c r="AD92" s="230">
        <v>0</v>
      </c>
      <c r="AE92" s="230">
        <v>0</v>
      </c>
      <c r="AF92" s="230">
        <v>0</v>
      </c>
      <c r="AG92" s="230">
        <v>0</v>
      </c>
      <c r="AH92" s="230">
        <v>0</v>
      </c>
      <c r="AI92" s="230">
        <v>0</v>
      </c>
      <c r="AJ92" s="230">
        <v>0</v>
      </c>
      <c r="AK92" s="230">
        <v>0</v>
      </c>
      <c r="AL92" s="230">
        <v>0</v>
      </c>
      <c r="AM92" s="230">
        <v>0</v>
      </c>
      <c r="AN92" s="230">
        <v>0</v>
      </c>
      <c r="AO92" s="230">
        <v>0</v>
      </c>
      <c r="AP92" s="230">
        <v>0</v>
      </c>
      <c r="AQ92" s="230">
        <v>0</v>
      </c>
      <c r="AR92" s="230">
        <v>0</v>
      </c>
      <c r="AS92" s="230">
        <v>0</v>
      </c>
      <c r="AT92" s="103">
        <f t="shared" si="15"/>
        <v>32.740157480314963</v>
      </c>
      <c r="AU92" s="16">
        <v>84</v>
      </c>
      <c r="AV92" s="16" t="str">
        <f t="shared" si="17"/>
        <v/>
      </c>
      <c r="AW92" s="16" t="str">
        <f t="shared" si="17"/>
        <v/>
      </c>
      <c r="AX92" s="16" t="str">
        <f t="shared" si="17"/>
        <v/>
      </c>
      <c r="AY92" s="16" t="str">
        <f t="shared" si="17"/>
        <v/>
      </c>
      <c r="AZ92" s="16" t="str">
        <f t="shared" si="17"/>
        <v/>
      </c>
      <c r="BA92" s="16" t="str">
        <f t="shared" si="17"/>
        <v/>
      </c>
      <c r="BB92" s="16" t="str">
        <f t="shared" si="17"/>
        <v/>
      </c>
      <c r="BC92" s="16" t="str">
        <f t="shared" si="17"/>
        <v/>
      </c>
      <c r="BD92" s="16" t="str">
        <f t="shared" si="17"/>
        <v/>
      </c>
      <c r="BE92" s="16" t="str">
        <f t="shared" si="17"/>
        <v/>
      </c>
      <c r="BF92" s="16" t="str">
        <f t="shared" si="17"/>
        <v/>
      </c>
      <c r="BG92" s="16" t="str">
        <f t="shared" si="17"/>
        <v>Havskrafta</v>
      </c>
      <c r="BH92" s="16" t="str">
        <f t="shared" si="17"/>
        <v/>
      </c>
      <c r="BI92" s="16" t="str">
        <f t="shared" si="17"/>
        <v/>
      </c>
      <c r="BJ92" s="16" t="str">
        <f>IF(S92&gt;0,S$8,"")</f>
        <v/>
      </c>
      <c r="BK92" s="16" t="str">
        <f t="shared" si="19"/>
        <v/>
      </c>
      <c r="BL92" s="16" t="str">
        <f t="shared" si="19"/>
        <v/>
      </c>
      <c r="BM92" s="16" t="str">
        <f t="shared" si="19"/>
        <v/>
      </c>
      <c r="BN92" s="16" t="str">
        <f t="shared" si="19"/>
        <v/>
      </c>
      <c r="BO92" s="16" t="str">
        <f t="shared" si="19"/>
        <v/>
      </c>
      <c r="BP92" s="16" t="str">
        <f t="shared" si="19"/>
        <v/>
      </c>
      <c r="BQ92" s="16" t="str">
        <f t="shared" si="19"/>
        <v/>
      </c>
      <c r="BR92" s="16" t="str">
        <f t="shared" si="19"/>
        <v/>
      </c>
      <c r="BS92" s="16" t="str">
        <f t="shared" si="18"/>
        <v/>
      </c>
      <c r="BT92" s="16" t="str">
        <f t="shared" si="18"/>
        <v/>
      </c>
      <c r="BU92" s="16" t="str">
        <f t="shared" si="18"/>
        <v/>
      </c>
      <c r="BV92" s="16" t="str">
        <f t="shared" si="18"/>
        <v/>
      </c>
      <c r="BW92" s="16" t="str">
        <f t="shared" si="18"/>
        <v/>
      </c>
      <c r="BX92" s="16" t="str">
        <f t="shared" si="18"/>
        <v/>
      </c>
      <c r="BY92" s="16" t="str">
        <f t="shared" si="18"/>
        <v/>
      </c>
      <c r="BZ92" s="16" t="str">
        <f t="shared" si="18"/>
        <v/>
      </c>
      <c r="CA92" s="16" t="str">
        <f t="shared" si="18"/>
        <v/>
      </c>
      <c r="CB92" s="16" t="str">
        <f t="shared" si="18"/>
        <v/>
      </c>
      <c r="CC92" s="16" t="str">
        <f t="shared" si="18"/>
        <v/>
      </c>
      <c r="CD92" s="16" t="str">
        <f t="shared" si="20"/>
        <v/>
      </c>
      <c r="CE92" s="16" t="str">
        <f t="shared" si="20"/>
        <v/>
      </c>
      <c r="CF92" s="16" t="str">
        <f t="shared" si="20"/>
        <v/>
      </c>
      <c r="CG92" s="16" t="str">
        <f t="shared" si="20"/>
        <v/>
      </c>
      <c r="CH92" s="16" t="str">
        <f t="shared" si="20"/>
        <v/>
      </c>
      <c r="CI92" s="16" t="str">
        <f t="shared" si="20"/>
        <v/>
      </c>
      <c r="CK92" s="115" t="str">
        <f t="shared" si="16"/>
        <v>Havskrafta</v>
      </c>
      <c r="CM92" s="88"/>
      <c r="CN92" s="115"/>
      <c r="CO92" s="88"/>
      <c r="CP92" s="116"/>
    </row>
    <row r="93" spans="1:94" x14ac:dyDescent="0.2">
      <c r="A93" t="s">
        <v>367</v>
      </c>
      <c r="B93" s="22">
        <v>13</v>
      </c>
      <c r="C93" s="14" t="s">
        <v>188</v>
      </c>
      <c r="D93" s="104">
        <v>85</v>
      </c>
      <c r="E93" s="230">
        <v>0</v>
      </c>
      <c r="F93" s="230">
        <v>0</v>
      </c>
      <c r="G93" s="230">
        <v>0</v>
      </c>
      <c r="H93" s="230">
        <v>0</v>
      </c>
      <c r="I93" s="230">
        <v>0</v>
      </c>
      <c r="J93" s="230">
        <v>0</v>
      </c>
      <c r="K93" s="230">
        <v>0</v>
      </c>
      <c r="L93" s="230">
        <v>0</v>
      </c>
      <c r="M93" s="230">
        <v>0</v>
      </c>
      <c r="N93" s="230">
        <v>0</v>
      </c>
      <c r="O93" s="230">
        <v>0</v>
      </c>
      <c r="P93" s="230">
        <v>22.920185501586527</v>
      </c>
      <c r="Q93" s="230">
        <v>0</v>
      </c>
      <c r="R93" s="230">
        <v>0</v>
      </c>
      <c r="S93" s="230">
        <v>1.1146936783011958</v>
      </c>
      <c r="T93" s="230">
        <v>0</v>
      </c>
      <c r="U93" s="230">
        <v>2.4156700024408102</v>
      </c>
      <c r="V93" s="230">
        <v>0</v>
      </c>
      <c r="W93" s="230">
        <v>0</v>
      </c>
      <c r="X93" s="230">
        <v>0</v>
      </c>
      <c r="Y93" s="230">
        <v>0</v>
      </c>
      <c r="Z93" s="230">
        <v>0</v>
      </c>
      <c r="AA93" s="230">
        <v>0</v>
      </c>
      <c r="AB93" s="230">
        <v>0</v>
      </c>
      <c r="AC93" s="230">
        <v>0</v>
      </c>
      <c r="AD93" s="230">
        <v>0</v>
      </c>
      <c r="AE93" s="230">
        <v>0</v>
      </c>
      <c r="AF93" s="230">
        <v>0</v>
      </c>
      <c r="AG93" s="230">
        <v>0</v>
      </c>
      <c r="AH93" s="230">
        <v>0</v>
      </c>
      <c r="AI93" s="230">
        <v>0</v>
      </c>
      <c r="AJ93" s="230">
        <v>0</v>
      </c>
      <c r="AK93" s="230">
        <v>0</v>
      </c>
      <c r="AL93" s="230">
        <v>0</v>
      </c>
      <c r="AM93" s="230">
        <v>0</v>
      </c>
      <c r="AN93" s="230">
        <v>0</v>
      </c>
      <c r="AO93" s="230">
        <v>0</v>
      </c>
      <c r="AP93" s="230">
        <v>0</v>
      </c>
      <c r="AQ93" s="230">
        <v>0</v>
      </c>
      <c r="AR93" s="230">
        <v>0</v>
      </c>
      <c r="AS93" s="230">
        <v>0</v>
      </c>
      <c r="AT93" s="103">
        <f t="shared" si="15"/>
        <v>26.450549182328533</v>
      </c>
      <c r="AU93" s="16">
        <v>85</v>
      </c>
      <c r="AV93" s="16" t="str">
        <f t="shared" ref="AV93:BK109" si="21">IF(E93&gt;0,E$8,"")</f>
        <v/>
      </c>
      <c r="AW93" s="16" t="str">
        <f t="shared" si="21"/>
        <v/>
      </c>
      <c r="AX93" s="16" t="str">
        <f t="shared" si="21"/>
        <v/>
      </c>
      <c r="AY93" s="16" t="str">
        <f t="shared" si="21"/>
        <v/>
      </c>
      <c r="AZ93" s="16" t="str">
        <f t="shared" si="21"/>
        <v/>
      </c>
      <c r="BA93" s="16" t="str">
        <f t="shared" si="21"/>
        <v/>
      </c>
      <c r="BB93" s="16" t="str">
        <f t="shared" si="21"/>
        <v/>
      </c>
      <c r="BC93" s="16" t="str">
        <f t="shared" si="21"/>
        <v/>
      </c>
      <c r="BD93" s="16" t="str">
        <f t="shared" si="21"/>
        <v/>
      </c>
      <c r="BE93" s="16" t="str">
        <f t="shared" si="21"/>
        <v/>
      </c>
      <c r="BF93" s="16" t="str">
        <f t="shared" si="21"/>
        <v/>
      </c>
      <c r="BG93" s="16" t="str">
        <f t="shared" si="21"/>
        <v>Havskrafta</v>
      </c>
      <c r="BH93" s="16" t="str">
        <f t="shared" si="21"/>
        <v/>
      </c>
      <c r="BI93" s="16" t="str">
        <f t="shared" si="21"/>
        <v/>
      </c>
      <c r="BJ93" s="16" t="str">
        <f t="shared" si="21"/>
        <v>Hummer</v>
      </c>
      <c r="BK93" s="16" t="str">
        <f t="shared" si="19"/>
        <v/>
      </c>
      <c r="BL93" s="16" t="str">
        <f t="shared" si="19"/>
        <v>Krabbtaska</v>
      </c>
      <c r="BM93" s="16" t="str">
        <f t="shared" si="19"/>
        <v/>
      </c>
      <c r="BN93" s="16" t="str">
        <f t="shared" si="19"/>
        <v/>
      </c>
      <c r="BO93" s="16" t="str">
        <f t="shared" si="19"/>
        <v/>
      </c>
      <c r="BP93" s="16" t="str">
        <f t="shared" si="19"/>
        <v/>
      </c>
      <c r="BQ93" s="16" t="str">
        <f t="shared" si="19"/>
        <v/>
      </c>
      <c r="BR93" s="16" t="str">
        <f t="shared" si="19"/>
        <v/>
      </c>
      <c r="BS93" s="16" t="str">
        <f t="shared" si="18"/>
        <v/>
      </c>
      <c r="BT93" s="16" t="str">
        <f t="shared" si="18"/>
        <v/>
      </c>
      <c r="BU93" s="16" t="str">
        <f t="shared" si="18"/>
        <v/>
      </c>
      <c r="BV93" s="16" t="str">
        <f t="shared" si="18"/>
        <v/>
      </c>
      <c r="BW93" s="16" t="str">
        <f t="shared" si="18"/>
        <v/>
      </c>
      <c r="BX93" s="16" t="str">
        <f t="shared" si="18"/>
        <v/>
      </c>
      <c r="BY93" s="16" t="str">
        <f t="shared" si="18"/>
        <v/>
      </c>
      <c r="BZ93" s="16" t="str">
        <f t="shared" si="18"/>
        <v/>
      </c>
      <c r="CA93" s="16" t="str">
        <f t="shared" si="18"/>
        <v/>
      </c>
      <c r="CB93" s="16" t="str">
        <f t="shared" si="18"/>
        <v/>
      </c>
      <c r="CC93" s="16" t="str">
        <f t="shared" si="18"/>
        <v/>
      </c>
      <c r="CD93" s="16" t="str">
        <f t="shared" si="20"/>
        <v/>
      </c>
      <c r="CE93" s="16" t="str">
        <f t="shared" si="20"/>
        <v/>
      </c>
      <c r="CF93" s="16" t="str">
        <f t="shared" si="20"/>
        <v/>
      </c>
      <c r="CG93" s="16" t="str">
        <f t="shared" si="20"/>
        <v/>
      </c>
      <c r="CH93" s="16" t="str">
        <f t="shared" si="20"/>
        <v/>
      </c>
      <c r="CI93" s="16" t="str">
        <f t="shared" si="20"/>
        <v/>
      </c>
      <c r="CK93" s="115" t="str">
        <f t="shared" si="16"/>
        <v>HavskraftaHummerKrabbtaska</v>
      </c>
      <c r="CM93" s="88"/>
      <c r="CN93" s="115"/>
      <c r="CO93" s="88"/>
      <c r="CP93" s="116"/>
    </row>
    <row r="94" spans="1:94" x14ac:dyDescent="0.2">
      <c r="A94" t="s">
        <v>368</v>
      </c>
      <c r="B94" s="22">
        <v>13</v>
      </c>
      <c r="C94" s="14" t="s">
        <v>188</v>
      </c>
      <c r="D94" s="104">
        <v>86</v>
      </c>
      <c r="E94" s="230">
        <v>0</v>
      </c>
      <c r="F94" s="230">
        <v>29.696969696969695</v>
      </c>
      <c r="G94" s="230">
        <v>0</v>
      </c>
      <c r="H94" s="230">
        <v>0</v>
      </c>
      <c r="I94" s="230">
        <v>0</v>
      </c>
      <c r="J94" s="230">
        <v>0</v>
      </c>
      <c r="K94" s="230">
        <v>0</v>
      </c>
      <c r="L94" s="230">
        <v>0</v>
      </c>
      <c r="M94" s="230">
        <v>0</v>
      </c>
      <c r="N94" s="230">
        <v>0</v>
      </c>
      <c r="O94" s="230">
        <v>0</v>
      </c>
      <c r="P94" s="230">
        <v>0</v>
      </c>
      <c r="Q94" s="230">
        <v>0</v>
      </c>
      <c r="R94" s="230">
        <v>0</v>
      </c>
      <c r="S94" s="230">
        <v>0</v>
      </c>
      <c r="T94" s="230">
        <v>0</v>
      </c>
      <c r="U94" s="230">
        <v>0</v>
      </c>
      <c r="V94" s="230">
        <v>0</v>
      </c>
      <c r="W94" s="230">
        <v>0</v>
      </c>
      <c r="X94" s="230">
        <v>0</v>
      </c>
      <c r="Y94" s="230">
        <v>0</v>
      </c>
      <c r="Z94" s="230">
        <v>0</v>
      </c>
      <c r="AA94" s="230">
        <v>0</v>
      </c>
      <c r="AB94" s="230">
        <v>0</v>
      </c>
      <c r="AC94" s="230">
        <v>0</v>
      </c>
      <c r="AD94" s="230">
        <v>0</v>
      </c>
      <c r="AE94" s="230">
        <v>0</v>
      </c>
      <c r="AF94" s="230">
        <v>0</v>
      </c>
      <c r="AG94" s="230">
        <v>0</v>
      </c>
      <c r="AH94" s="230">
        <v>0</v>
      </c>
      <c r="AI94" s="230">
        <v>0</v>
      </c>
      <c r="AJ94" s="230">
        <v>0</v>
      </c>
      <c r="AK94" s="230">
        <v>0</v>
      </c>
      <c r="AL94" s="230">
        <v>0</v>
      </c>
      <c r="AM94" s="230">
        <v>0</v>
      </c>
      <c r="AN94" s="230">
        <v>0</v>
      </c>
      <c r="AO94" s="230">
        <v>0</v>
      </c>
      <c r="AP94" s="230">
        <v>0</v>
      </c>
      <c r="AQ94" s="230">
        <v>0</v>
      </c>
      <c r="AR94" s="230">
        <v>0</v>
      </c>
      <c r="AS94" s="230">
        <v>0</v>
      </c>
      <c r="AT94" s="103">
        <f t="shared" si="15"/>
        <v>29.696969696969695</v>
      </c>
      <c r="AU94" s="16">
        <v>86</v>
      </c>
      <c r="AV94" s="16" t="str">
        <f t="shared" si="21"/>
        <v/>
      </c>
      <c r="AW94" s="16" t="str">
        <f t="shared" si="21"/>
        <v>Al</v>
      </c>
      <c r="AX94" s="16" t="str">
        <f t="shared" si="21"/>
        <v/>
      </c>
      <c r="AY94" s="16" t="str">
        <f t="shared" si="21"/>
        <v/>
      </c>
      <c r="AZ94" s="16" t="str">
        <f t="shared" si="21"/>
        <v/>
      </c>
      <c r="BA94" s="16" t="str">
        <f t="shared" si="21"/>
        <v/>
      </c>
      <c r="BB94" s="16" t="str">
        <f t="shared" si="21"/>
        <v/>
      </c>
      <c r="BC94" s="16" t="str">
        <f t="shared" si="21"/>
        <v/>
      </c>
      <c r="BD94" s="16" t="str">
        <f t="shared" si="21"/>
        <v/>
      </c>
      <c r="BE94" s="16" t="str">
        <f t="shared" si="21"/>
        <v/>
      </c>
      <c r="BF94" s="16" t="str">
        <f t="shared" si="21"/>
        <v/>
      </c>
      <c r="BG94" s="16" t="str">
        <f t="shared" si="21"/>
        <v/>
      </c>
      <c r="BH94" s="16" t="str">
        <f t="shared" si="21"/>
        <v/>
      </c>
      <c r="BI94" s="16" t="str">
        <f t="shared" si="21"/>
        <v/>
      </c>
      <c r="BJ94" s="16" t="str">
        <f t="shared" si="21"/>
        <v/>
      </c>
      <c r="BK94" s="16" t="str">
        <f t="shared" si="19"/>
        <v/>
      </c>
      <c r="BL94" s="16" t="str">
        <f t="shared" si="19"/>
        <v/>
      </c>
      <c r="BM94" s="16" t="str">
        <f t="shared" si="19"/>
        <v/>
      </c>
      <c r="BN94" s="16" t="str">
        <f t="shared" si="19"/>
        <v/>
      </c>
      <c r="BO94" s="16" t="str">
        <f t="shared" si="19"/>
        <v/>
      </c>
      <c r="BP94" s="16" t="str">
        <f t="shared" si="19"/>
        <v/>
      </c>
      <c r="BQ94" s="16" t="str">
        <f t="shared" si="19"/>
        <v/>
      </c>
      <c r="BR94" s="16" t="str">
        <f t="shared" si="19"/>
        <v/>
      </c>
      <c r="BS94" s="16" t="str">
        <f t="shared" si="18"/>
        <v/>
      </c>
      <c r="BT94" s="16" t="str">
        <f t="shared" si="18"/>
        <v/>
      </c>
      <c r="BU94" s="16" t="str">
        <f t="shared" si="18"/>
        <v/>
      </c>
      <c r="BV94" s="16" t="str">
        <f t="shared" si="18"/>
        <v/>
      </c>
      <c r="BW94" s="16" t="str">
        <f t="shared" si="18"/>
        <v/>
      </c>
      <c r="BX94" s="16" t="str">
        <f t="shared" si="18"/>
        <v/>
      </c>
      <c r="BY94" s="16" t="str">
        <f t="shared" si="18"/>
        <v/>
      </c>
      <c r="BZ94" s="16" t="str">
        <f t="shared" si="18"/>
        <v/>
      </c>
      <c r="CA94" s="16" t="str">
        <f t="shared" si="18"/>
        <v/>
      </c>
      <c r="CB94" s="16" t="str">
        <f t="shared" si="18"/>
        <v/>
      </c>
      <c r="CC94" s="16" t="str">
        <f t="shared" si="18"/>
        <v/>
      </c>
      <c r="CD94" s="16" t="str">
        <f t="shared" si="20"/>
        <v/>
      </c>
      <c r="CE94" s="16" t="str">
        <f t="shared" si="20"/>
        <v/>
      </c>
      <c r="CF94" s="16" t="str">
        <f t="shared" si="20"/>
        <v/>
      </c>
      <c r="CG94" s="16" t="str">
        <f t="shared" si="20"/>
        <v/>
      </c>
      <c r="CH94" s="16" t="str">
        <f t="shared" si="20"/>
        <v/>
      </c>
      <c r="CI94" s="16" t="str">
        <f t="shared" si="20"/>
        <v/>
      </c>
      <c r="CK94" s="115" t="str">
        <f t="shared" si="16"/>
        <v>Al</v>
      </c>
      <c r="CM94" s="88"/>
      <c r="CN94" s="115"/>
      <c r="CO94" s="88"/>
      <c r="CP94" s="116"/>
    </row>
    <row r="95" spans="1:94" x14ac:dyDescent="0.2">
      <c r="A95" t="s">
        <v>367</v>
      </c>
      <c r="B95" s="22">
        <v>14</v>
      </c>
      <c r="C95" s="14" t="s">
        <v>192</v>
      </c>
      <c r="D95" s="104">
        <v>87</v>
      </c>
      <c r="E95" s="230">
        <v>0</v>
      </c>
      <c r="F95" s="230">
        <v>0</v>
      </c>
      <c r="G95" s="230">
        <v>0</v>
      </c>
      <c r="H95" s="230">
        <v>0</v>
      </c>
      <c r="I95" s="230">
        <v>0</v>
      </c>
      <c r="J95" s="230">
        <v>0</v>
      </c>
      <c r="K95" s="230">
        <v>0</v>
      </c>
      <c r="L95" s="230">
        <v>0</v>
      </c>
      <c r="M95" s="230">
        <v>0</v>
      </c>
      <c r="N95" s="230">
        <v>0</v>
      </c>
      <c r="O95" s="230">
        <v>0</v>
      </c>
      <c r="P95" s="230">
        <v>32.563265306122446</v>
      </c>
      <c r="Q95" s="230">
        <v>0</v>
      </c>
      <c r="R95" s="230">
        <v>0</v>
      </c>
      <c r="S95" s="230">
        <v>4.6506122448979594</v>
      </c>
      <c r="T95" s="230">
        <v>0</v>
      </c>
      <c r="U95" s="230">
        <v>21.096326530612245</v>
      </c>
      <c r="V95" s="230">
        <v>0</v>
      </c>
      <c r="W95" s="230">
        <v>0</v>
      </c>
      <c r="X95" s="230">
        <v>0</v>
      </c>
      <c r="Y95" s="230">
        <v>0</v>
      </c>
      <c r="Z95" s="230">
        <v>0</v>
      </c>
      <c r="AA95" s="230">
        <v>0</v>
      </c>
      <c r="AB95" s="230">
        <v>0</v>
      </c>
      <c r="AC95" s="230">
        <v>0</v>
      </c>
      <c r="AD95" s="230">
        <v>0</v>
      </c>
      <c r="AE95" s="230">
        <v>0</v>
      </c>
      <c r="AF95" s="230">
        <v>0</v>
      </c>
      <c r="AG95" s="230">
        <v>0</v>
      </c>
      <c r="AH95" s="230">
        <v>0</v>
      </c>
      <c r="AI95" s="230">
        <v>0</v>
      </c>
      <c r="AJ95" s="230">
        <v>0</v>
      </c>
      <c r="AK95" s="230">
        <v>0</v>
      </c>
      <c r="AL95" s="230">
        <v>0</v>
      </c>
      <c r="AM95" s="230">
        <v>0</v>
      </c>
      <c r="AN95" s="230">
        <v>0</v>
      </c>
      <c r="AO95" s="230">
        <v>0</v>
      </c>
      <c r="AP95" s="230">
        <v>0</v>
      </c>
      <c r="AQ95" s="230">
        <v>0</v>
      </c>
      <c r="AR95" s="230">
        <v>0</v>
      </c>
      <c r="AS95" s="230">
        <v>0</v>
      </c>
      <c r="AT95" s="103">
        <f t="shared" si="15"/>
        <v>58.310204081632648</v>
      </c>
      <c r="AU95" s="16">
        <v>87</v>
      </c>
      <c r="AV95" s="16" t="str">
        <f t="shared" si="21"/>
        <v/>
      </c>
      <c r="AW95" s="16" t="str">
        <f t="shared" si="21"/>
        <v/>
      </c>
      <c r="AX95" s="16" t="str">
        <f t="shared" si="21"/>
        <v/>
      </c>
      <c r="AY95" s="16" t="str">
        <f t="shared" si="21"/>
        <v/>
      </c>
      <c r="AZ95" s="16" t="str">
        <f t="shared" si="21"/>
        <v/>
      </c>
      <c r="BA95" s="16" t="str">
        <f t="shared" si="21"/>
        <v/>
      </c>
      <c r="BB95" s="16" t="str">
        <f t="shared" si="21"/>
        <v/>
      </c>
      <c r="BC95" s="16" t="str">
        <f t="shared" si="21"/>
        <v/>
      </c>
      <c r="BD95" s="16" t="str">
        <f t="shared" si="21"/>
        <v/>
      </c>
      <c r="BE95" s="16" t="str">
        <f t="shared" si="21"/>
        <v/>
      </c>
      <c r="BF95" s="16" t="str">
        <f t="shared" si="21"/>
        <v/>
      </c>
      <c r="BG95" s="16" t="str">
        <f t="shared" si="21"/>
        <v>Havskrafta</v>
      </c>
      <c r="BH95" s="16" t="str">
        <f t="shared" si="21"/>
        <v/>
      </c>
      <c r="BI95" s="16" t="str">
        <f t="shared" si="21"/>
        <v/>
      </c>
      <c r="BJ95" s="16" t="str">
        <f t="shared" si="21"/>
        <v>Hummer</v>
      </c>
      <c r="BK95" s="16" t="str">
        <f t="shared" si="19"/>
        <v/>
      </c>
      <c r="BL95" s="16" t="str">
        <f t="shared" si="19"/>
        <v>Krabbtaska</v>
      </c>
      <c r="BM95" s="16" t="str">
        <f t="shared" si="19"/>
        <v/>
      </c>
      <c r="BN95" s="16" t="str">
        <f t="shared" si="19"/>
        <v/>
      </c>
      <c r="BO95" s="16" t="str">
        <f t="shared" si="19"/>
        <v/>
      </c>
      <c r="BP95" s="16" t="str">
        <f t="shared" si="19"/>
        <v/>
      </c>
      <c r="BQ95" s="16" t="str">
        <f t="shared" si="19"/>
        <v/>
      </c>
      <c r="BR95" s="16" t="str">
        <f t="shared" si="19"/>
        <v/>
      </c>
      <c r="BS95" s="16" t="str">
        <f t="shared" si="18"/>
        <v/>
      </c>
      <c r="BT95" s="16" t="str">
        <f t="shared" si="18"/>
        <v/>
      </c>
      <c r="BU95" s="16" t="str">
        <f t="shared" si="18"/>
        <v/>
      </c>
      <c r="BV95" s="16" t="str">
        <f t="shared" si="18"/>
        <v/>
      </c>
      <c r="BW95" s="16" t="str">
        <f t="shared" si="18"/>
        <v/>
      </c>
      <c r="BX95" s="16" t="str">
        <f t="shared" si="18"/>
        <v/>
      </c>
      <c r="BY95" s="16" t="str">
        <f t="shared" si="18"/>
        <v/>
      </c>
      <c r="BZ95" s="16" t="str">
        <f t="shared" si="18"/>
        <v/>
      </c>
      <c r="CA95" s="16" t="str">
        <f t="shared" si="18"/>
        <v/>
      </c>
      <c r="CB95" s="16" t="str">
        <f t="shared" si="18"/>
        <v/>
      </c>
      <c r="CC95" s="16" t="str">
        <f t="shared" si="18"/>
        <v/>
      </c>
      <c r="CD95" s="16" t="str">
        <f t="shared" si="20"/>
        <v/>
      </c>
      <c r="CE95" s="16" t="str">
        <f t="shared" si="20"/>
        <v/>
      </c>
      <c r="CF95" s="16" t="str">
        <f t="shared" si="20"/>
        <v/>
      </c>
      <c r="CG95" s="16" t="str">
        <f t="shared" si="20"/>
        <v/>
      </c>
      <c r="CH95" s="16" t="str">
        <f t="shared" si="20"/>
        <v/>
      </c>
      <c r="CI95" s="16" t="str">
        <f t="shared" si="20"/>
        <v/>
      </c>
      <c r="CK95" s="115" t="str">
        <f t="shared" si="16"/>
        <v>HavskraftaHummerKrabbtaska</v>
      </c>
      <c r="CM95" s="88"/>
      <c r="CN95" s="115"/>
      <c r="CO95" s="88"/>
      <c r="CP95" s="116"/>
    </row>
    <row r="96" spans="1:94" x14ac:dyDescent="0.2">
      <c r="A96" t="s">
        <v>367</v>
      </c>
      <c r="B96" s="22">
        <v>14</v>
      </c>
      <c r="C96" s="14" t="s">
        <v>188</v>
      </c>
      <c r="D96" s="104">
        <v>88</v>
      </c>
      <c r="E96" s="230">
        <v>0</v>
      </c>
      <c r="F96" s="230">
        <v>0</v>
      </c>
      <c r="G96" s="230">
        <v>0</v>
      </c>
      <c r="H96" s="230">
        <v>0</v>
      </c>
      <c r="I96" s="230">
        <v>0</v>
      </c>
      <c r="J96" s="230">
        <v>0</v>
      </c>
      <c r="K96" s="230">
        <v>0</v>
      </c>
      <c r="L96" s="230">
        <v>0</v>
      </c>
      <c r="M96" s="230">
        <v>0</v>
      </c>
      <c r="N96" s="230">
        <v>0</v>
      </c>
      <c r="O96" s="230">
        <v>0</v>
      </c>
      <c r="P96" s="230">
        <v>52.579339227547699</v>
      </c>
      <c r="Q96" s="230">
        <v>0</v>
      </c>
      <c r="R96" s="230">
        <v>0</v>
      </c>
      <c r="S96" s="230">
        <v>0.85290832945556072</v>
      </c>
      <c r="T96" s="230">
        <v>0</v>
      </c>
      <c r="U96" s="230">
        <v>3.6228478362028849</v>
      </c>
      <c r="V96" s="230">
        <v>0</v>
      </c>
      <c r="W96" s="230">
        <v>0</v>
      </c>
      <c r="X96" s="230">
        <v>0</v>
      </c>
      <c r="Y96" s="230">
        <v>0</v>
      </c>
      <c r="Z96" s="230">
        <v>0</v>
      </c>
      <c r="AA96" s="230">
        <v>0</v>
      </c>
      <c r="AB96" s="230">
        <v>0</v>
      </c>
      <c r="AC96" s="230">
        <v>0</v>
      </c>
      <c r="AD96" s="230">
        <v>0</v>
      </c>
      <c r="AE96" s="230">
        <v>0</v>
      </c>
      <c r="AF96" s="230">
        <v>0</v>
      </c>
      <c r="AG96" s="230">
        <v>0</v>
      </c>
      <c r="AH96" s="230">
        <v>0</v>
      </c>
      <c r="AI96" s="230">
        <v>0</v>
      </c>
      <c r="AJ96" s="230">
        <v>0</v>
      </c>
      <c r="AK96" s="230">
        <v>0</v>
      </c>
      <c r="AL96" s="230">
        <v>0</v>
      </c>
      <c r="AM96" s="230">
        <v>0</v>
      </c>
      <c r="AN96" s="230">
        <v>0</v>
      </c>
      <c r="AO96" s="230">
        <v>0</v>
      </c>
      <c r="AP96" s="230">
        <v>0</v>
      </c>
      <c r="AQ96" s="230">
        <v>0</v>
      </c>
      <c r="AR96" s="230">
        <v>0</v>
      </c>
      <c r="AS96" s="230">
        <v>0</v>
      </c>
      <c r="AT96" s="103">
        <f t="shared" si="15"/>
        <v>57.055095393206145</v>
      </c>
      <c r="AU96" s="16">
        <v>88</v>
      </c>
      <c r="AV96" s="16" t="str">
        <f t="shared" si="21"/>
        <v/>
      </c>
      <c r="AW96" s="16" t="str">
        <f t="shared" si="21"/>
        <v/>
      </c>
      <c r="AX96" s="16" t="str">
        <f t="shared" si="21"/>
        <v/>
      </c>
      <c r="AY96" s="16" t="str">
        <f t="shared" si="21"/>
        <v/>
      </c>
      <c r="AZ96" s="16" t="str">
        <f t="shared" si="21"/>
        <v/>
      </c>
      <c r="BA96" s="16" t="str">
        <f t="shared" si="21"/>
        <v/>
      </c>
      <c r="BB96" s="16" t="str">
        <f t="shared" si="21"/>
        <v/>
      </c>
      <c r="BC96" s="16" t="str">
        <f t="shared" si="21"/>
        <v/>
      </c>
      <c r="BD96" s="16" t="str">
        <f t="shared" si="21"/>
        <v/>
      </c>
      <c r="BE96" s="16" t="str">
        <f t="shared" si="21"/>
        <v/>
      </c>
      <c r="BF96" s="16" t="str">
        <f t="shared" si="21"/>
        <v/>
      </c>
      <c r="BG96" s="16" t="str">
        <f t="shared" si="21"/>
        <v>Havskrafta</v>
      </c>
      <c r="BH96" s="16" t="str">
        <f t="shared" si="21"/>
        <v/>
      </c>
      <c r="BI96" s="16" t="str">
        <f t="shared" si="21"/>
        <v/>
      </c>
      <c r="BJ96" s="16" t="str">
        <f t="shared" si="21"/>
        <v>Hummer</v>
      </c>
      <c r="BK96" s="16" t="str">
        <f t="shared" si="19"/>
        <v/>
      </c>
      <c r="BL96" s="16" t="str">
        <f t="shared" si="19"/>
        <v>Krabbtaska</v>
      </c>
      <c r="BM96" s="16" t="str">
        <f t="shared" si="19"/>
        <v/>
      </c>
      <c r="BN96" s="16" t="str">
        <f t="shared" si="19"/>
        <v/>
      </c>
      <c r="BO96" s="16" t="str">
        <f t="shared" si="19"/>
        <v/>
      </c>
      <c r="BP96" s="16" t="str">
        <f t="shared" si="19"/>
        <v/>
      </c>
      <c r="BQ96" s="16" t="str">
        <f t="shared" si="19"/>
        <v/>
      </c>
      <c r="BR96" s="16" t="str">
        <f t="shared" si="19"/>
        <v/>
      </c>
      <c r="BS96" s="16" t="str">
        <f t="shared" si="18"/>
        <v/>
      </c>
      <c r="BT96" s="16" t="str">
        <f t="shared" si="18"/>
        <v/>
      </c>
      <c r="BU96" s="16" t="str">
        <f t="shared" si="18"/>
        <v/>
      </c>
      <c r="BV96" s="16" t="str">
        <f t="shared" si="18"/>
        <v/>
      </c>
      <c r="BW96" s="16" t="str">
        <f t="shared" si="18"/>
        <v/>
      </c>
      <c r="BX96" s="16" t="str">
        <f t="shared" si="18"/>
        <v/>
      </c>
      <c r="BY96" s="16" t="str">
        <f t="shared" si="18"/>
        <v/>
      </c>
      <c r="BZ96" s="16" t="str">
        <f t="shared" si="18"/>
        <v/>
      </c>
      <c r="CA96" s="16" t="str">
        <f t="shared" si="18"/>
        <v/>
      </c>
      <c r="CB96" s="16" t="str">
        <f t="shared" si="18"/>
        <v/>
      </c>
      <c r="CC96" s="16" t="str">
        <f t="shared" si="18"/>
        <v/>
      </c>
      <c r="CD96" s="16" t="str">
        <f t="shared" si="20"/>
        <v/>
      </c>
      <c r="CE96" s="16" t="str">
        <f t="shared" si="20"/>
        <v/>
      </c>
      <c r="CF96" s="16" t="str">
        <f t="shared" si="20"/>
        <v/>
      </c>
      <c r="CG96" s="16" t="str">
        <f t="shared" si="20"/>
        <v/>
      </c>
      <c r="CH96" s="16" t="str">
        <f t="shared" si="20"/>
        <v/>
      </c>
      <c r="CI96" s="16" t="str">
        <f t="shared" si="20"/>
        <v/>
      </c>
      <c r="CK96" s="115" t="str">
        <f t="shared" si="16"/>
        <v>HavskraftaHummerKrabbtaska</v>
      </c>
      <c r="CM96" s="88"/>
      <c r="CN96" s="115"/>
      <c r="CO96" s="88"/>
      <c r="CP96" s="116"/>
    </row>
    <row r="97" spans="1:94" x14ac:dyDescent="0.2">
      <c r="A97" t="s">
        <v>368</v>
      </c>
      <c r="B97" s="22">
        <v>14</v>
      </c>
      <c r="C97" s="14" t="s">
        <v>188</v>
      </c>
      <c r="D97" s="104">
        <v>89</v>
      </c>
      <c r="E97" s="230">
        <v>0</v>
      </c>
      <c r="F97" s="230">
        <v>12</v>
      </c>
      <c r="G97" s="230">
        <v>0</v>
      </c>
      <c r="H97" s="230">
        <v>0</v>
      </c>
      <c r="I97" s="230">
        <v>0</v>
      </c>
      <c r="J97" s="230">
        <v>0</v>
      </c>
      <c r="K97" s="230">
        <v>0</v>
      </c>
      <c r="L97" s="230">
        <v>0</v>
      </c>
      <c r="M97" s="230">
        <v>0</v>
      </c>
      <c r="N97" s="230">
        <v>0</v>
      </c>
      <c r="O97" s="230">
        <v>0</v>
      </c>
      <c r="P97" s="230">
        <v>0</v>
      </c>
      <c r="Q97" s="230">
        <v>0</v>
      </c>
      <c r="R97" s="230">
        <v>0</v>
      </c>
      <c r="S97" s="230">
        <v>0</v>
      </c>
      <c r="T97" s="230">
        <v>0</v>
      </c>
      <c r="U97" s="230">
        <v>0</v>
      </c>
      <c r="V97" s="230">
        <v>0</v>
      </c>
      <c r="W97" s="230">
        <v>0</v>
      </c>
      <c r="X97" s="230">
        <v>0</v>
      </c>
      <c r="Y97" s="230">
        <v>0</v>
      </c>
      <c r="Z97" s="230">
        <v>0</v>
      </c>
      <c r="AA97" s="230">
        <v>0</v>
      </c>
      <c r="AB97" s="230">
        <v>0</v>
      </c>
      <c r="AC97" s="230">
        <v>0</v>
      </c>
      <c r="AD97" s="230">
        <v>0</v>
      </c>
      <c r="AE97" s="230">
        <v>0</v>
      </c>
      <c r="AF97" s="230">
        <v>0</v>
      </c>
      <c r="AG97" s="230">
        <v>0</v>
      </c>
      <c r="AH97" s="230">
        <v>0</v>
      </c>
      <c r="AI97" s="230">
        <v>0</v>
      </c>
      <c r="AJ97" s="230">
        <v>0</v>
      </c>
      <c r="AK97" s="230">
        <v>0</v>
      </c>
      <c r="AL97" s="230">
        <v>0</v>
      </c>
      <c r="AM97" s="230">
        <v>0</v>
      </c>
      <c r="AN97" s="230">
        <v>0</v>
      </c>
      <c r="AO97" s="230">
        <v>0</v>
      </c>
      <c r="AP97" s="230">
        <v>0</v>
      </c>
      <c r="AQ97" s="230">
        <v>0</v>
      </c>
      <c r="AR97" s="230">
        <v>0</v>
      </c>
      <c r="AS97" s="230">
        <v>0</v>
      </c>
      <c r="AT97" s="103">
        <f t="shared" si="15"/>
        <v>12</v>
      </c>
      <c r="AU97" s="16">
        <v>89</v>
      </c>
      <c r="AV97" s="16" t="str">
        <f t="shared" si="21"/>
        <v/>
      </c>
      <c r="AW97" s="16" t="str">
        <f t="shared" si="21"/>
        <v>Al</v>
      </c>
      <c r="AX97" s="16" t="str">
        <f t="shared" si="21"/>
        <v/>
      </c>
      <c r="AY97" s="16" t="str">
        <f t="shared" si="21"/>
        <v/>
      </c>
      <c r="AZ97" s="16" t="str">
        <f t="shared" si="21"/>
        <v/>
      </c>
      <c r="BA97" s="16" t="str">
        <f t="shared" si="21"/>
        <v/>
      </c>
      <c r="BB97" s="16" t="str">
        <f t="shared" si="21"/>
        <v/>
      </c>
      <c r="BC97" s="16" t="str">
        <f t="shared" si="21"/>
        <v/>
      </c>
      <c r="BD97" s="16" t="str">
        <f t="shared" si="21"/>
        <v/>
      </c>
      <c r="BE97" s="16" t="str">
        <f t="shared" si="21"/>
        <v/>
      </c>
      <c r="BF97" s="16" t="str">
        <f t="shared" si="21"/>
        <v/>
      </c>
      <c r="BG97" s="16" t="str">
        <f t="shared" si="21"/>
        <v/>
      </c>
      <c r="BH97" s="16" t="str">
        <f t="shared" si="21"/>
        <v/>
      </c>
      <c r="BI97" s="16" t="str">
        <f t="shared" si="21"/>
        <v/>
      </c>
      <c r="BJ97" s="16" t="str">
        <f t="shared" si="21"/>
        <v/>
      </c>
      <c r="BK97" s="16" t="str">
        <f t="shared" si="21"/>
        <v/>
      </c>
      <c r="BL97" s="16" t="str">
        <f t="shared" si="19"/>
        <v/>
      </c>
      <c r="BM97" s="16" t="str">
        <f t="shared" si="19"/>
        <v/>
      </c>
      <c r="BN97" s="16" t="str">
        <f t="shared" si="19"/>
        <v/>
      </c>
      <c r="BO97" s="16" t="str">
        <f t="shared" si="19"/>
        <v/>
      </c>
      <c r="BP97" s="16" t="str">
        <f t="shared" si="19"/>
        <v/>
      </c>
      <c r="BQ97" s="16" t="str">
        <f t="shared" si="19"/>
        <v/>
      </c>
      <c r="BR97" s="16" t="str">
        <f t="shared" si="19"/>
        <v/>
      </c>
      <c r="BS97" s="16" t="str">
        <f t="shared" si="19"/>
        <v/>
      </c>
      <c r="BT97" s="16" t="str">
        <f t="shared" si="18"/>
        <v/>
      </c>
      <c r="BU97" s="16" t="str">
        <f t="shared" si="18"/>
        <v/>
      </c>
      <c r="BV97" s="16" t="str">
        <f t="shared" si="18"/>
        <v/>
      </c>
      <c r="BW97" s="16" t="str">
        <f t="shared" si="18"/>
        <v/>
      </c>
      <c r="BX97" s="16" t="str">
        <f t="shared" si="18"/>
        <v/>
      </c>
      <c r="BY97" s="16" t="str">
        <f t="shared" si="18"/>
        <v/>
      </c>
      <c r="BZ97" s="16" t="str">
        <f t="shared" si="18"/>
        <v/>
      </c>
      <c r="CA97" s="16" t="str">
        <f t="shared" si="18"/>
        <v/>
      </c>
      <c r="CB97" s="16" t="str">
        <f t="shared" si="18"/>
        <v/>
      </c>
      <c r="CC97" s="16" t="str">
        <f t="shared" si="18"/>
        <v/>
      </c>
      <c r="CD97" s="16" t="str">
        <f t="shared" si="20"/>
        <v/>
      </c>
      <c r="CE97" s="16" t="str">
        <f t="shared" si="20"/>
        <v/>
      </c>
      <c r="CF97" s="16" t="str">
        <f t="shared" si="20"/>
        <v/>
      </c>
      <c r="CG97" s="16" t="str">
        <f t="shared" si="20"/>
        <v/>
      </c>
      <c r="CH97" s="16" t="str">
        <f t="shared" si="20"/>
        <v/>
      </c>
      <c r="CI97" s="16" t="str">
        <f t="shared" si="20"/>
        <v/>
      </c>
      <c r="CK97" s="115" t="str">
        <f t="shared" si="16"/>
        <v>Al</v>
      </c>
      <c r="CM97" s="88"/>
      <c r="CN97" s="115"/>
      <c r="CO97" s="88"/>
      <c r="CP97" s="116"/>
    </row>
    <row r="98" spans="1:94" x14ac:dyDescent="0.2">
      <c r="A98" t="s">
        <v>367</v>
      </c>
      <c r="B98" s="22">
        <v>15</v>
      </c>
      <c r="C98" s="14" t="s">
        <v>192</v>
      </c>
      <c r="D98" s="104">
        <v>90</v>
      </c>
      <c r="E98" s="230">
        <v>0</v>
      </c>
      <c r="F98" s="230">
        <v>0</v>
      </c>
      <c r="G98" s="230">
        <v>0</v>
      </c>
      <c r="H98" s="230">
        <v>0</v>
      </c>
      <c r="I98" s="230">
        <v>0</v>
      </c>
      <c r="J98" s="230">
        <v>0</v>
      </c>
      <c r="K98" s="230">
        <v>0</v>
      </c>
      <c r="L98" s="230">
        <v>0</v>
      </c>
      <c r="M98" s="230">
        <v>0</v>
      </c>
      <c r="N98" s="230">
        <v>0</v>
      </c>
      <c r="O98" s="230">
        <v>0</v>
      </c>
      <c r="P98" s="230">
        <v>3.449263502454992</v>
      </c>
      <c r="Q98" s="230">
        <v>0</v>
      </c>
      <c r="R98" s="230">
        <v>0</v>
      </c>
      <c r="S98" s="230">
        <v>2.7482815057283143</v>
      </c>
      <c r="T98" s="230">
        <v>0</v>
      </c>
      <c r="U98" s="230">
        <v>29.681833060556464</v>
      </c>
      <c r="V98" s="230">
        <v>0</v>
      </c>
      <c r="W98" s="230">
        <v>0</v>
      </c>
      <c r="X98" s="230">
        <v>0</v>
      </c>
      <c r="Y98" s="230">
        <v>0</v>
      </c>
      <c r="Z98" s="230">
        <v>0</v>
      </c>
      <c r="AA98" s="230">
        <v>0</v>
      </c>
      <c r="AB98" s="230">
        <v>0</v>
      </c>
      <c r="AC98" s="230">
        <v>0</v>
      </c>
      <c r="AD98" s="230">
        <v>0</v>
      </c>
      <c r="AE98" s="230">
        <v>0</v>
      </c>
      <c r="AF98" s="230">
        <v>0</v>
      </c>
      <c r="AG98" s="230">
        <v>0</v>
      </c>
      <c r="AH98" s="230">
        <v>0</v>
      </c>
      <c r="AI98" s="230">
        <v>0</v>
      </c>
      <c r="AJ98" s="230">
        <v>0</v>
      </c>
      <c r="AK98" s="230">
        <v>0</v>
      </c>
      <c r="AL98" s="230">
        <v>0</v>
      </c>
      <c r="AM98" s="230">
        <v>0</v>
      </c>
      <c r="AN98" s="230">
        <v>0</v>
      </c>
      <c r="AO98" s="230">
        <v>0</v>
      </c>
      <c r="AP98" s="230">
        <v>0</v>
      </c>
      <c r="AQ98" s="230">
        <v>0</v>
      </c>
      <c r="AR98" s="230">
        <v>0</v>
      </c>
      <c r="AS98" s="230">
        <v>0</v>
      </c>
      <c r="AT98" s="103">
        <f t="shared" si="15"/>
        <v>35.879378068739769</v>
      </c>
      <c r="AU98" s="16">
        <v>90</v>
      </c>
      <c r="AV98" s="16" t="str">
        <f t="shared" si="21"/>
        <v/>
      </c>
      <c r="AW98" s="16" t="str">
        <f t="shared" si="21"/>
        <v/>
      </c>
      <c r="AX98" s="16" t="str">
        <f t="shared" si="21"/>
        <v/>
      </c>
      <c r="AY98" s="16" t="str">
        <f t="shared" si="21"/>
        <v/>
      </c>
      <c r="AZ98" s="16" t="str">
        <f t="shared" si="21"/>
        <v/>
      </c>
      <c r="BA98" s="16" t="str">
        <f t="shared" si="21"/>
        <v/>
      </c>
      <c r="BB98" s="16" t="str">
        <f t="shared" si="21"/>
        <v/>
      </c>
      <c r="BC98" s="16" t="str">
        <f t="shared" si="21"/>
        <v/>
      </c>
      <c r="BD98" s="16" t="str">
        <f t="shared" si="21"/>
        <v/>
      </c>
      <c r="BE98" s="16" t="str">
        <f t="shared" si="21"/>
        <v/>
      </c>
      <c r="BF98" s="16" t="str">
        <f t="shared" si="21"/>
        <v/>
      </c>
      <c r="BG98" s="16" t="str">
        <f t="shared" si="21"/>
        <v>Havskrafta</v>
      </c>
      <c r="BH98" s="16" t="str">
        <f t="shared" si="21"/>
        <v/>
      </c>
      <c r="BI98" s="16" t="str">
        <f t="shared" si="21"/>
        <v/>
      </c>
      <c r="BJ98" s="16" t="str">
        <f t="shared" si="21"/>
        <v>Hummer</v>
      </c>
      <c r="BK98" s="16" t="str">
        <f t="shared" si="21"/>
        <v/>
      </c>
      <c r="BL98" s="16" t="str">
        <f t="shared" si="19"/>
        <v>Krabbtaska</v>
      </c>
      <c r="BM98" s="16" t="str">
        <f t="shared" si="19"/>
        <v/>
      </c>
      <c r="BN98" s="16" t="str">
        <f t="shared" si="19"/>
        <v/>
      </c>
      <c r="BO98" s="16" t="str">
        <f t="shared" si="19"/>
        <v/>
      </c>
      <c r="BP98" s="16" t="str">
        <f t="shared" si="19"/>
        <v/>
      </c>
      <c r="BQ98" s="16" t="str">
        <f t="shared" si="19"/>
        <v/>
      </c>
      <c r="BR98" s="16" t="str">
        <f t="shared" si="19"/>
        <v/>
      </c>
      <c r="BS98" s="16" t="str">
        <f t="shared" si="19"/>
        <v/>
      </c>
      <c r="BT98" s="16" t="str">
        <f t="shared" si="18"/>
        <v/>
      </c>
      <c r="BU98" s="16" t="str">
        <f t="shared" si="18"/>
        <v/>
      </c>
      <c r="BV98" s="16" t="str">
        <f t="shared" si="18"/>
        <v/>
      </c>
      <c r="BW98" s="16" t="str">
        <f t="shared" si="18"/>
        <v/>
      </c>
      <c r="BX98" s="16" t="str">
        <f t="shared" si="18"/>
        <v/>
      </c>
      <c r="BY98" s="16" t="str">
        <f t="shared" si="18"/>
        <v/>
      </c>
      <c r="BZ98" s="16" t="str">
        <f t="shared" si="18"/>
        <v/>
      </c>
      <c r="CA98" s="16" t="str">
        <f t="shared" si="18"/>
        <v/>
      </c>
      <c r="CB98" s="16" t="str">
        <f t="shared" si="18"/>
        <v/>
      </c>
      <c r="CC98" s="16" t="str">
        <f t="shared" si="18"/>
        <v/>
      </c>
      <c r="CD98" s="16" t="str">
        <f t="shared" si="20"/>
        <v/>
      </c>
      <c r="CE98" s="16" t="str">
        <f t="shared" si="20"/>
        <v/>
      </c>
      <c r="CF98" s="16" t="str">
        <f t="shared" si="20"/>
        <v/>
      </c>
      <c r="CG98" s="16" t="str">
        <f t="shared" si="20"/>
        <v/>
      </c>
      <c r="CH98" s="16" t="str">
        <f t="shared" si="20"/>
        <v/>
      </c>
      <c r="CI98" s="16" t="str">
        <f t="shared" si="20"/>
        <v/>
      </c>
      <c r="CK98" s="115" t="str">
        <f t="shared" si="16"/>
        <v>HavskraftaHummerKrabbtaska</v>
      </c>
      <c r="CM98" s="88"/>
      <c r="CN98" s="115"/>
      <c r="CO98" s="88"/>
      <c r="CP98" s="116"/>
    </row>
    <row r="99" spans="1:94" x14ac:dyDescent="0.2">
      <c r="A99" t="s">
        <v>369</v>
      </c>
      <c r="B99" s="22">
        <v>15</v>
      </c>
      <c r="C99" s="14" t="s">
        <v>192</v>
      </c>
      <c r="D99" s="104">
        <v>91</v>
      </c>
      <c r="E99" s="230">
        <v>0</v>
      </c>
      <c r="F99" s="230">
        <v>0</v>
      </c>
      <c r="G99" s="230">
        <v>0</v>
      </c>
      <c r="H99" s="230">
        <v>0</v>
      </c>
      <c r="I99" s="230">
        <v>0</v>
      </c>
      <c r="J99" s="230">
        <v>0</v>
      </c>
      <c r="K99" s="230">
        <v>0</v>
      </c>
      <c r="L99" s="230">
        <v>0</v>
      </c>
      <c r="M99" s="230">
        <v>0</v>
      </c>
      <c r="N99" s="230">
        <v>0</v>
      </c>
      <c r="O99" s="230">
        <v>0</v>
      </c>
      <c r="P99" s="230">
        <v>0</v>
      </c>
      <c r="Q99" s="230">
        <v>0</v>
      </c>
      <c r="R99" s="230">
        <v>0</v>
      </c>
      <c r="S99" s="230">
        <v>0</v>
      </c>
      <c r="T99" s="230">
        <v>0</v>
      </c>
      <c r="U99" s="230">
        <v>0</v>
      </c>
      <c r="V99" s="230">
        <v>0</v>
      </c>
      <c r="W99" s="230">
        <v>0</v>
      </c>
      <c r="X99" s="230">
        <v>2.625</v>
      </c>
      <c r="Y99" s="230">
        <v>0</v>
      </c>
      <c r="Z99" s="230">
        <v>0</v>
      </c>
      <c r="AA99" s="230">
        <v>0.3888888888888889</v>
      </c>
      <c r="AB99" s="230">
        <v>0</v>
      </c>
      <c r="AC99" s="230">
        <v>0</v>
      </c>
      <c r="AD99" s="230">
        <v>0</v>
      </c>
      <c r="AE99" s="230">
        <v>0</v>
      </c>
      <c r="AF99" s="230">
        <v>0</v>
      </c>
      <c r="AG99" s="230">
        <v>0</v>
      </c>
      <c r="AH99" s="230">
        <v>0</v>
      </c>
      <c r="AI99" s="230">
        <v>0</v>
      </c>
      <c r="AJ99" s="230">
        <v>0</v>
      </c>
      <c r="AK99" s="230">
        <v>0</v>
      </c>
      <c r="AL99" s="230">
        <v>0</v>
      </c>
      <c r="AM99" s="230">
        <v>0</v>
      </c>
      <c r="AN99" s="230">
        <v>0</v>
      </c>
      <c r="AO99" s="230">
        <v>0</v>
      </c>
      <c r="AP99" s="230">
        <v>0</v>
      </c>
      <c r="AQ99" s="230">
        <v>0</v>
      </c>
      <c r="AR99" s="230">
        <v>0</v>
      </c>
      <c r="AS99" s="230">
        <v>0</v>
      </c>
      <c r="AT99" s="103">
        <f t="shared" si="15"/>
        <v>3.0138888888888888</v>
      </c>
      <c r="AU99" s="16">
        <v>91</v>
      </c>
      <c r="AV99" s="16" t="str">
        <f t="shared" si="21"/>
        <v/>
      </c>
      <c r="AW99" s="16" t="str">
        <f t="shared" si="21"/>
        <v/>
      </c>
      <c r="AX99" s="16" t="str">
        <f t="shared" si="21"/>
        <v/>
      </c>
      <c r="AY99" s="16" t="str">
        <f t="shared" si="21"/>
        <v/>
      </c>
      <c r="AZ99" s="16" t="str">
        <f t="shared" si="21"/>
        <v/>
      </c>
      <c r="BA99" s="16" t="str">
        <f t="shared" si="21"/>
        <v/>
      </c>
      <c r="BB99" s="16" t="str">
        <f t="shared" si="21"/>
        <v/>
      </c>
      <c r="BC99" s="16" t="str">
        <f t="shared" si="21"/>
        <v/>
      </c>
      <c r="BD99" s="16" t="str">
        <f t="shared" si="21"/>
        <v/>
      </c>
      <c r="BE99" s="16" t="str">
        <f t="shared" si="21"/>
        <v/>
      </c>
      <c r="BF99" s="16" t="str">
        <f t="shared" si="21"/>
        <v/>
      </c>
      <c r="BG99" s="16" t="str">
        <f t="shared" si="21"/>
        <v/>
      </c>
      <c r="BH99" s="16" t="str">
        <f t="shared" si="21"/>
        <v/>
      </c>
      <c r="BI99" s="16" t="str">
        <f t="shared" si="21"/>
        <v/>
      </c>
      <c r="BJ99" s="16" t="str">
        <f t="shared" si="21"/>
        <v/>
      </c>
      <c r="BK99" s="16" t="str">
        <f t="shared" si="21"/>
        <v/>
      </c>
      <c r="BL99" s="16" t="str">
        <f t="shared" si="19"/>
        <v/>
      </c>
      <c r="BM99" s="16" t="str">
        <f t="shared" si="19"/>
        <v/>
      </c>
      <c r="BN99" s="16" t="str">
        <f t="shared" si="19"/>
        <v/>
      </c>
      <c r="BO99" s="16" t="str">
        <f t="shared" si="19"/>
        <v>Lax</v>
      </c>
      <c r="BP99" s="16" t="str">
        <f t="shared" si="19"/>
        <v/>
      </c>
      <c r="BQ99" s="16" t="str">
        <f t="shared" si="19"/>
        <v/>
      </c>
      <c r="BR99" s="16" t="str">
        <f t="shared" si="19"/>
        <v>Oring</v>
      </c>
      <c r="BS99" s="16" t="str">
        <f t="shared" si="19"/>
        <v/>
      </c>
      <c r="BT99" s="16" t="str">
        <f t="shared" si="18"/>
        <v/>
      </c>
      <c r="BU99" s="16" t="str">
        <f t="shared" si="18"/>
        <v/>
      </c>
      <c r="BV99" s="16" t="str">
        <f t="shared" si="18"/>
        <v/>
      </c>
      <c r="BW99" s="16" t="str">
        <f t="shared" si="18"/>
        <v/>
      </c>
      <c r="BX99" s="16" t="str">
        <f t="shared" si="18"/>
        <v/>
      </c>
      <c r="BY99" s="16" t="str">
        <f t="shared" si="18"/>
        <v/>
      </c>
      <c r="BZ99" s="16" t="str">
        <f t="shared" si="18"/>
        <v/>
      </c>
      <c r="CA99" s="16" t="str">
        <f t="shared" si="18"/>
        <v/>
      </c>
      <c r="CB99" s="16" t="str">
        <f t="shared" si="18"/>
        <v/>
      </c>
      <c r="CC99" s="16" t="str">
        <f t="shared" si="18"/>
        <v/>
      </c>
      <c r="CD99" s="16" t="str">
        <f t="shared" si="20"/>
        <v/>
      </c>
      <c r="CE99" s="16" t="str">
        <f t="shared" si="20"/>
        <v/>
      </c>
      <c r="CF99" s="16" t="str">
        <f t="shared" si="20"/>
        <v/>
      </c>
      <c r="CG99" s="16" t="str">
        <f t="shared" si="20"/>
        <v/>
      </c>
      <c r="CH99" s="16" t="str">
        <f t="shared" si="20"/>
        <v/>
      </c>
      <c r="CI99" s="16" t="str">
        <f t="shared" si="20"/>
        <v/>
      </c>
      <c r="CK99" s="115" t="str">
        <f t="shared" si="16"/>
        <v>LaxOring</v>
      </c>
      <c r="CM99" s="88"/>
      <c r="CN99" s="115"/>
      <c r="CO99" s="88"/>
      <c r="CP99" s="116"/>
    </row>
    <row r="100" spans="1:94" x14ac:dyDescent="0.2">
      <c r="A100" t="s">
        <v>368</v>
      </c>
      <c r="B100" s="22">
        <v>15</v>
      </c>
      <c r="C100" s="14" t="s">
        <v>192</v>
      </c>
      <c r="D100" s="104">
        <v>92</v>
      </c>
      <c r="E100" s="230">
        <v>0</v>
      </c>
      <c r="F100" s="230">
        <v>10.533950617283951</v>
      </c>
      <c r="G100" s="230">
        <v>0</v>
      </c>
      <c r="H100" s="230">
        <v>0</v>
      </c>
      <c r="I100" s="230">
        <v>0</v>
      </c>
      <c r="J100" s="230">
        <v>0</v>
      </c>
      <c r="K100" s="230">
        <v>0</v>
      </c>
      <c r="L100" s="230">
        <v>0</v>
      </c>
      <c r="M100" s="230">
        <v>0</v>
      </c>
      <c r="N100" s="230">
        <v>0</v>
      </c>
      <c r="O100" s="230">
        <v>0</v>
      </c>
      <c r="P100" s="230">
        <v>0</v>
      </c>
      <c r="Q100" s="230">
        <v>0</v>
      </c>
      <c r="R100" s="230">
        <v>0</v>
      </c>
      <c r="S100" s="230">
        <v>0.30864197530864196</v>
      </c>
      <c r="T100" s="230">
        <v>0</v>
      </c>
      <c r="U100" s="230">
        <v>0</v>
      </c>
      <c r="V100" s="230">
        <v>0</v>
      </c>
      <c r="W100" s="230">
        <v>0</v>
      </c>
      <c r="X100" s="230">
        <v>0</v>
      </c>
      <c r="Y100" s="230">
        <v>0</v>
      </c>
      <c r="Z100" s="230">
        <v>0</v>
      </c>
      <c r="AA100" s="230">
        <v>0</v>
      </c>
      <c r="AB100" s="230">
        <v>0</v>
      </c>
      <c r="AC100" s="230">
        <v>0</v>
      </c>
      <c r="AD100" s="230">
        <v>0</v>
      </c>
      <c r="AE100" s="230">
        <v>0</v>
      </c>
      <c r="AF100" s="230">
        <v>0</v>
      </c>
      <c r="AG100" s="230">
        <v>0</v>
      </c>
      <c r="AH100" s="230">
        <v>0</v>
      </c>
      <c r="AI100" s="230">
        <v>0</v>
      </c>
      <c r="AJ100" s="230">
        <v>0</v>
      </c>
      <c r="AK100" s="230">
        <v>0.17746913580246915</v>
      </c>
      <c r="AL100" s="230">
        <v>0</v>
      </c>
      <c r="AM100" s="230">
        <v>0</v>
      </c>
      <c r="AN100" s="230">
        <v>0</v>
      </c>
      <c r="AO100" s="230">
        <v>0</v>
      </c>
      <c r="AP100" s="230">
        <v>0</v>
      </c>
      <c r="AQ100" s="230">
        <v>0</v>
      </c>
      <c r="AR100" s="230">
        <v>0</v>
      </c>
      <c r="AS100" s="230">
        <v>0</v>
      </c>
      <c r="AT100" s="103">
        <f t="shared" si="15"/>
        <v>11.020061728395063</v>
      </c>
      <c r="AU100" s="16">
        <v>92</v>
      </c>
      <c r="AV100" s="16" t="str">
        <f t="shared" si="21"/>
        <v/>
      </c>
      <c r="AW100" s="16" t="str">
        <f t="shared" si="21"/>
        <v>Al</v>
      </c>
      <c r="AX100" s="16" t="str">
        <f t="shared" si="21"/>
        <v/>
      </c>
      <c r="AY100" s="16" t="str">
        <f t="shared" si="21"/>
        <v/>
      </c>
      <c r="AZ100" s="16" t="str">
        <f t="shared" si="21"/>
        <v/>
      </c>
      <c r="BA100" s="16" t="str">
        <f t="shared" si="21"/>
        <v/>
      </c>
      <c r="BB100" s="16" t="str">
        <f t="shared" si="21"/>
        <v/>
      </c>
      <c r="BC100" s="16" t="str">
        <f t="shared" si="21"/>
        <v/>
      </c>
      <c r="BD100" s="16" t="str">
        <f t="shared" si="21"/>
        <v/>
      </c>
      <c r="BE100" s="16" t="str">
        <f t="shared" si="21"/>
        <v/>
      </c>
      <c r="BF100" s="16" t="str">
        <f t="shared" si="21"/>
        <v/>
      </c>
      <c r="BG100" s="16" t="str">
        <f t="shared" si="21"/>
        <v/>
      </c>
      <c r="BH100" s="16" t="str">
        <f t="shared" si="21"/>
        <v/>
      </c>
      <c r="BI100" s="16" t="str">
        <f t="shared" si="21"/>
        <v/>
      </c>
      <c r="BJ100" s="16" t="str">
        <f t="shared" si="21"/>
        <v>Hummer</v>
      </c>
      <c r="BK100" s="16" t="str">
        <f t="shared" si="21"/>
        <v/>
      </c>
      <c r="BL100" s="16" t="str">
        <f t="shared" si="19"/>
        <v/>
      </c>
      <c r="BM100" s="16" t="str">
        <f t="shared" si="19"/>
        <v/>
      </c>
      <c r="BN100" s="16" t="str">
        <f t="shared" si="19"/>
        <v/>
      </c>
      <c r="BO100" s="16" t="str">
        <f t="shared" si="19"/>
        <v/>
      </c>
      <c r="BP100" s="16" t="str">
        <f t="shared" si="19"/>
        <v/>
      </c>
      <c r="BQ100" s="16" t="str">
        <f t="shared" si="19"/>
        <v/>
      </c>
      <c r="BR100" s="16" t="str">
        <f t="shared" si="19"/>
        <v/>
      </c>
      <c r="BS100" s="16" t="str">
        <f t="shared" si="19"/>
        <v/>
      </c>
      <c r="BT100" s="16" t="str">
        <f t="shared" si="18"/>
        <v/>
      </c>
      <c r="BU100" s="16" t="str">
        <f t="shared" si="18"/>
        <v/>
      </c>
      <c r="BV100" s="16" t="str">
        <f t="shared" si="18"/>
        <v/>
      </c>
      <c r="BW100" s="16" t="str">
        <f t="shared" si="18"/>
        <v/>
      </c>
      <c r="BX100" s="16" t="str">
        <f t="shared" si="18"/>
        <v/>
      </c>
      <c r="BY100" s="16" t="str">
        <f t="shared" si="18"/>
        <v/>
      </c>
      <c r="BZ100" s="16" t="str">
        <f t="shared" si="18"/>
        <v/>
      </c>
      <c r="CA100" s="16" t="str">
        <f t="shared" si="18"/>
        <v/>
      </c>
      <c r="CB100" s="16" t="str">
        <f t="shared" si="18"/>
        <v>Skrubbskadda</v>
      </c>
      <c r="CC100" s="16" t="str">
        <f t="shared" si="18"/>
        <v/>
      </c>
      <c r="CD100" s="16" t="str">
        <f t="shared" si="20"/>
        <v/>
      </c>
      <c r="CE100" s="16" t="str">
        <f t="shared" si="20"/>
        <v/>
      </c>
      <c r="CF100" s="16" t="str">
        <f t="shared" si="20"/>
        <v/>
      </c>
      <c r="CG100" s="16" t="str">
        <f t="shared" si="20"/>
        <v/>
      </c>
      <c r="CH100" s="16" t="str">
        <f t="shared" si="20"/>
        <v/>
      </c>
      <c r="CI100" s="16" t="str">
        <f t="shared" si="20"/>
        <v/>
      </c>
      <c r="CK100" s="115" t="str">
        <f t="shared" si="16"/>
        <v>AlHummerSkrubbskadda</v>
      </c>
      <c r="CM100" s="88"/>
      <c r="CN100" s="115"/>
      <c r="CO100" s="88"/>
      <c r="CP100" s="116"/>
    </row>
    <row r="101" spans="1:94" x14ac:dyDescent="0.2">
      <c r="A101" t="s">
        <v>370</v>
      </c>
      <c r="B101" s="22">
        <v>15</v>
      </c>
      <c r="C101" s="14" t="s">
        <v>192</v>
      </c>
      <c r="D101" s="104">
        <v>93</v>
      </c>
      <c r="E101" s="230">
        <v>0</v>
      </c>
      <c r="F101" s="230">
        <v>0</v>
      </c>
      <c r="G101" s="230">
        <v>0</v>
      </c>
      <c r="H101" s="230">
        <v>0</v>
      </c>
      <c r="I101" s="230">
        <v>0</v>
      </c>
      <c r="J101" s="230">
        <v>0</v>
      </c>
      <c r="K101" s="230">
        <v>0</v>
      </c>
      <c r="L101" s="230">
        <v>0</v>
      </c>
      <c r="M101" s="230">
        <v>0</v>
      </c>
      <c r="N101" s="230">
        <v>0</v>
      </c>
      <c r="O101" s="230">
        <v>0</v>
      </c>
      <c r="P101" s="230">
        <v>0</v>
      </c>
      <c r="Q101" s="230">
        <v>0</v>
      </c>
      <c r="R101" s="230">
        <v>0</v>
      </c>
      <c r="S101" s="230">
        <v>0</v>
      </c>
      <c r="T101" s="230">
        <v>0</v>
      </c>
      <c r="U101" s="230">
        <v>40.145454545454548</v>
      </c>
      <c r="V101" s="230">
        <v>0</v>
      </c>
      <c r="W101" s="230">
        <v>0</v>
      </c>
      <c r="X101" s="230">
        <v>0</v>
      </c>
      <c r="Y101" s="230">
        <v>0</v>
      </c>
      <c r="Z101" s="230">
        <v>0</v>
      </c>
      <c r="AA101" s="230">
        <v>0</v>
      </c>
      <c r="AB101" s="230">
        <v>0</v>
      </c>
      <c r="AC101" s="230">
        <v>0</v>
      </c>
      <c r="AD101" s="230">
        <v>0</v>
      </c>
      <c r="AE101" s="230">
        <v>0</v>
      </c>
      <c r="AF101" s="230">
        <v>0</v>
      </c>
      <c r="AG101" s="230">
        <v>0</v>
      </c>
      <c r="AH101" s="230">
        <v>0</v>
      </c>
      <c r="AI101" s="230">
        <v>0</v>
      </c>
      <c r="AJ101" s="230">
        <v>0</v>
      </c>
      <c r="AK101" s="230">
        <v>0</v>
      </c>
      <c r="AL101" s="230">
        <v>0</v>
      </c>
      <c r="AM101" s="230">
        <v>0</v>
      </c>
      <c r="AN101" s="230">
        <v>0</v>
      </c>
      <c r="AO101" s="230">
        <v>0</v>
      </c>
      <c r="AP101" s="230">
        <v>0</v>
      </c>
      <c r="AQ101" s="230">
        <v>0</v>
      </c>
      <c r="AR101" s="230">
        <v>0</v>
      </c>
      <c r="AS101" s="230">
        <v>0</v>
      </c>
      <c r="AT101" s="103">
        <f t="shared" si="15"/>
        <v>40.145454545454548</v>
      </c>
      <c r="AU101" s="16">
        <v>93</v>
      </c>
      <c r="AV101" s="16" t="str">
        <f t="shared" si="21"/>
        <v/>
      </c>
      <c r="AW101" s="16" t="str">
        <f t="shared" si="21"/>
        <v/>
      </c>
      <c r="AX101" s="16" t="str">
        <f t="shared" si="21"/>
        <v/>
      </c>
      <c r="AY101" s="16" t="str">
        <f t="shared" si="21"/>
        <v/>
      </c>
      <c r="AZ101" s="16" t="str">
        <f t="shared" si="21"/>
        <v/>
      </c>
      <c r="BA101" s="16" t="str">
        <f t="shared" si="21"/>
        <v/>
      </c>
      <c r="BB101" s="16" t="str">
        <f t="shared" si="21"/>
        <v/>
      </c>
      <c r="BC101" s="16" t="str">
        <f t="shared" si="21"/>
        <v/>
      </c>
      <c r="BD101" s="16" t="str">
        <f t="shared" si="21"/>
        <v/>
      </c>
      <c r="BE101" s="16" t="str">
        <f t="shared" si="21"/>
        <v/>
      </c>
      <c r="BF101" s="16" t="str">
        <f t="shared" si="21"/>
        <v/>
      </c>
      <c r="BG101" s="16" t="str">
        <f t="shared" si="21"/>
        <v/>
      </c>
      <c r="BH101" s="16" t="str">
        <f t="shared" si="21"/>
        <v/>
      </c>
      <c r="BI101" s="16" t="str">
        <f t="shared" si="21"/>
        <v/>
      </c>
      <c r="BJ101" s="16" t="str">
        <f t="shared" si="21"/>
        <v/>
      </c>
      <c r="BK101" s="16" t="str">
        <f t="shared" si="21"/>
        <v/>
      </c>
      <c r="BL101" s="16" t="str">
        <f t="shared" si="19"/>
        <v>Krabbtaska</v>
      </c>
      <c r="BM101" s="16" t="str">
        <f t="shared" si="19"/>
        <v/>
      </c>
      <c r="BN101" s="16" t="str">
        <f t="shared" si="19"/>
        <v/>
      </c>
      <c r="BO101" s="16" t="str">
        <f t="shared" si="19"/>
        <v/>
      </c>
      <c r="BP101" s="16" t="str">
        <f t="shared" si="19"/>
        <v/>
      </c>
      <c r="BQ101" s="16" t="str">
        <f t="shared" si="19"/>
        <v/>
      </c>
      <c r="BR101" s="16" t="str">
        <f t="shared" si="19"/>
        <v/>
      </c>
      <c r="BS101" s="16" t="str">
        <f t="shared" si="19"/>
        <v/>
      </c>
      <c r="BT101" s="16" t="str">
        <f t="shared" si="18"/>
        <v/>
      </c>
      <c r="BU101" s="16" t="str">
        <f t="shared" si="18"/>
        <v/>
      </c>
      <c r="BV101" s="16" t="str">
        <f t="shared" si="18"/>
        <v/>
      </c>
      <c r="BW101" s="16" t="str">
        <f t="shared" si="18"/>
        <v/>
      </c>
      <c r="BX101" s="16" t="str">
        <f t="shared" si="18"/>
        <v/>
      </c>
      <c r="BY101" s="16" t="str">
        <f t="shared" si="18"/>
        <v/>
      </c>
      <c r="BZ101" s="16" t="str">
        <f t="shared" si="18"/>
        <v/>
      </c>
      <c r="CA101" s="16" t="str">
        <f t="shared" si="18"/>
        <v/>
      </c>
      <c r="CB101" s="16" t="str">
        <f t="shared" si="18"/>
        <v/>
      </c>
      <c r="CC101" s="16" t="str">
        <f t="shared" si="18"/>
        <v/>
      </c>
      <c r="CD101" s="16" t="str">
        <f t="shared" si="20"/>
        <v/>
      </c>
      <c r="CE101" s="16" t="str">
        <f t="shared" si="20"/>
        <v/>
      </c>
      <c r="CF101" s="16" t="str">
        <f t="shared" si="20"/>
        <v/>
      </c>
      <c r="CG101" s="16" t="str">
        <f t="shared" si="20"/>
        <v/>
      </c>
      <c r="CH101" s="16" t="str">
        <f t="shared" si="20"/>
        <v/>
      </c>
      <c r="CI101" s="16" t="str">
        <f t="shared" si="20"/>
        <v/>
      </c>
      <c r="CK101" s="115" t="str">
        <f t="shared" si="16"/>
        <v>Krabbtaska</v>
      </c>
      <c r="CM101" s="88"/>
      <c r="CN101" s="115"/>
      <c r="CO101" s="88"/>
      <c r="CP101" s="116"/>
    </row>
    <row r="102" spans="1:94" x14ac:dyDescent="0.2">
      <c r="A102" t="s">
        <v>371</v>
      </c>
      <c r="B102" s="22">
        <v>15</v>
      </c>
      <c r="C102" s="14" t="s">
        <v>189</v>
      </c>
      <c r="D102" s="104">
        <v>94</v>
      </c>
      <c r="E102" s="230">
        <v>0</v>
      </c>
      <c r="F102" s="230">
        <v>0</v>
      </c>
      <c r="G102" s="230">
        <v>0</v>
      </c>
      <c r="H102" s="230">
        <v>0</v>
      </c>
      <c r="I102" s="230">
        <v>0</v>
      </c>
      <c r="J102" s="230">
        <v>0</v>
      </c>
      <c r="K102" s="230">
        <v>0</v>
      </c>
      <c r="L102" s="230">
        <v>0</v>
      </c>
      <c r="M102" s="230">
        <v>0</v>
      </c>
      <c r="N102" s="230">
        <v>0</v>
      </c>
      <c r="O102" s="230">
        <v>0</v>
      </c>
      <c r="P102" s="230">
        <v>0</v>
      </c>
      <c r="Q102" s="230">
        <v>0</v>
      </c>
      <c r="R102" s="230">
        <v>0</v>
      </c>
      <c r="S102" s="230">
        <v>0</v>
      </c>
      <c r="T102" s="230">
        <v>0</v>
      </c>
      <c r="U102" s="230">
        <v>0</v>
      </c>
      <c r="V102" s="230">
        <v>0</v>
      </c>
      <c r="W102" s="230">
        <v>0</v>
      </c>
      <c r="X102" s="230">
        <v>0</v>
      </c>
      <c r="Y102" s="230">
        <v>0</v>
      </c>
      <c r="Z102" s="230">
        <v>0</v>
      </c>
      <c r="AA102" s="230">
        <v>0</v>
      </c>
      <c r="AB102" s="230">
        <v>0</v>
      </c>
      <c r="AC102" s="230">
        <v>0</v>
      </c>
      <c r="AD102" s="230">
        <v>0</v>
      </c>
      <c r="AE102" s="230">
        <v>0</v>
      </c>
      <c r="AF102" s="230">
        <v>0</v>
      </c>
      <c r="AG102" s="230">
        <v>0</v>
      </c>
      <c r="AH102" s="230">
        <v>0</v>
      </c>
      <c r="AI102" s="230">
        <v>43.367816091954026</v>
      </c>
      <c r="AJ102" s="230">
        <v>0</v>
      </c>
      <c r="AK102" s="230">
        <v>0</v>
      </c>
      <c r="AL102" s="230">
        <v>0</v>
      </c>
      <c r="AM102" s="230">
        <v>0</v>
      </c>
      <c r="AN102" s="230">
        <v>0</v>
      </c>
      <c r="AO102" s="230">
        <v>0</v>
      </c>
      <c r="AP102" s="230">
        <v>0</v>
      </c>
      <c r="AQ102" s="230">
        <v>0</v>
      </c>
      <c r="AR102" s="230">
        <v>0</v>
      </c>
      <c r="AS102" s="230">
        <v>0</v>
      </c>
      <c r="AT102" s="103">
        <f t="shared" si="15"/>
        <v>43.367816091954026</v>
      </c>
      <c r="AU102" s="16">
        <v>94</v>
      </c>
      <c r="AV102" s="16" t="str">
        <f t="shared" si="21"/>
        <v/>
      </c>
      <c r="AW102" s="16" t="str">
        <f t="shared" si="21"/>
        <v/>
      </c>
      <c r="AX102" s="16" t="str">
        <f t="shared" si="21"/>
        <v/>
      </c>
      <c r="AY102" s="16" t="str">
        <f t="shared" si="21"/>
        <v/>
      </c>
      <c r="AZ102" s="16" t="str">
        <f t="shared" si="21"/>
        <v/>
      </c>
      <c r="BA102" s="16" t="str">
        <f t="shared" si="21"/>
        <v/>
      </c>
      <c r="BB102" s="16" t="str">
        <f t="shared" si="21"/>
        <v/>
      </c>
      <c r="BC102" s="16" t="str">
        <f t="shared" si="21"/>
        <v/>
      </c>
      <c r="BD102" s="16" t="str">
        <f t="shared" si="21"/>
        <v/>
      </c>
      <c r="BE102" s="16" t="str">
        <f t="shared" si="21"/>
        <v/>
      </c>
      <c r="BF102" s="16" t="str">
        <f t="shared" si="21"/>
        <v/>
      </c>
      <c r="BG102" s="16" t="str">
        <f t="shared" si="21"/>
        <v/>
      </c>
      <c r="BH102" s="16" t="str">
        <f t="shared" si="21"/>
        <v/>
      </c>
      <c r="BI102" s="16" t="str">
        <f t="shared" si="21"/>
        <v/>
      </c>
      <c r="BJ102" s="16" t="str">
        <f t="shared" si="21"/>
        <v/>
      </c>
      <c r="BK102" s="16" t="str">
        <f t="shared" si="21"/>
        <v/>
      </c>
      <c r="BL102" s="16" t="str">
        <f t="shared" si="19"/>
        <v/>
      </c>
      <c r="BM102" s="16" t="str">
        <f t="shared" si="19"/>
        <v/>
      </c>
      <c r="BN102" s="16" t="str">
        <f t="shared" si="19"/>
        <v/>
      </c>
      <c r="BO102" s="16" t="str">
        <f t="shared" si="19"/>
        <v/>
      </c>
      <c r="BP102" s="16" t="str">
        <f t="shared" si="19"/>
        <v/>
      </c>
      <c r="BQ102" s="16" t="str">
        <f t="shared" si="19"/>
        <v/>
      </c>
      <c r="BR102" s="16" t="str">
        <f t="shared" si="19"/>
        <v/>
      </c>
      <c r="BS102" s="16" t="str">
        <f t="shared" si="19"/>
        <v/>
      </c>
      <c r="BT102" s="16" t="str">
        <f t="shared" si="18"/>
        <v/>
      </c>
      <c r="BU102" s="16" t="str">
        <f t="shared" si="18"/>
        <v/>
      </c>
      <c r="BV102" s="16" t="str">
        <f t="shared" si="18"/>
        <v/>
      </c>
      <c r="BW102" s="16" t="str">
        <f t="shared" si="18"/>
        <v/>
      </c>
      <c r="BX102" s="16" t="str">
        <f t="shared" si="18"/>
        <v/>
      </c>
      <c r="BY102" s="16" t="str">
        <f t="shared" si="18"/>
        <v/>
      </c>
      <c r="BZ102" s="16" t="str">
        <f t="shared" si="18"/>
        <v>Sikloja</v>
      </c>
      <c r="CA102" s="16" t="str">
        <f t="shared" si="18"/>
        <v/>
      </c>
      <c r="CB102" s="16" t="str">
        <f t="shared" si="18"/>
        <v/>
      </c>
      <c r="CC102" s="16" t="str">
        <f t="shared" si="18"/>
        <v/>
      </c>
      <c r="CD102" s="16" t="str">
        <f t="shared" si="20"/>
        <v/>
      </c>
      <c r="CE102" s="16" t="str">
        <f t="shared" si="20"/>
        <v/>
      </c>
      <c r="CF102" s="16" t="str">
        <f t="shared" si="20"/>
        <v/>
      </c>
      <c r="CG102" s="16" t="str">
        <f t="shared" si="20"/>
        <v/>
      </c>
      <c r="CH102" s="16" t="str">
        <f t="shared" si="20"/>
        <v/>
      </c>
      <c r="CI102" s="16" t="str">
        <f t="shared" si="20"/>
        <v/>
      </c>
      <c r="CK102" s="115" t="str">
        <f t="shared" si="16"/>
        <v>Sikloja</v>
      </c>
      <c r="CM102" s="88"/>
      <c r="CN102" s="115"/>
      <c r="CO102" s="88"/>
      <c r="CP102" s="116"/>
    </row>
    <row r="103" spans="1:94" x14ac:dyDescent="0.2">
      <c r="A103" t="s">
        <v>372</v>
      </c>
      <c r="B103" s="22">
        <v>15</v>
      </c>
      <c r="C103" s="14" t="s">
        <v>189</v>
      </c>
      <c r="D103" s="104">
        <v>95</v>
      </c>
      <c r="E103" s="230">
        <v>0</v>
      </c>
      <c r="F103" s="230">
        <v>0</v>
      </c>
      <c r="G103" s="230">
        <v>0</v>
      </c>
      <c r="H103" s="230">
        <v>0</v>
      </c>
      <c r="I103" s="230">
        <v>0</v>
      </c>
      <c r="J103" s="230">
        <v>0</v>
      </c>
      <c r="K103" s="230">
        <v>0</v>
      </c>
      <c r="L103" s="230">
        <v>0</v>
      </c>
      <c r="M103" s="230">
        <v>0</v>
      </c>
      <c r="N103" s="230">
        <v>0</v>
      </c>
      <c r="O103" s="230">
        <v>0</v>
      </c>
      <c r="P103" s="230">
        <v>0</v>
      </c>
      <c r="Q103" s="230">
        <v>0</v>
      </c>
      <c r="R103" s="230">
        <v>0</v>
      </c>
      <c r="S103" s="230">
        <v>0</v>
      </c>
      <c r="T103" s="230">
        <v>0</v>
      </c>
      <c r="U103" s="230">
        <v>0</v>
      </c>
      <c r="V103" s="230">
        <v>0</v>
      </c>
      <c r="W103" s="230">
        <v>0</v>
      </c>
      <c r="X103" s="230">
        <v>42.640644709180101</v>
      </c>
      <c r="Y103" s="230">
        <v>0</v>
      </c>
      <c r="Z103" s="230">
        <v>0</v>
      </c>
      <c r="AA103" s="230">
        <v>2.1031301097874326</v>
      </c>
      <c r="AB103" s="230">
        <v>0</v>
      </c>
      <c r="AC103" s="230">
        <v>0</v>
      </c>
      <c r="AD103" s="230">
        <v>0</v>
      </c>
      <c r="AE103" s="230">
        <v>0</v>
      </c>
      <c r="AF103" s="230">
        <v>0</v>
      </c>
      <c r="AG103" s="230">
        <v>0</v>
      </c>
      <c r="AH103" s="230">
        <v>4.5881569726699372</v>
      </c>
      <c r="AI103" s="230">
        <v>0</v>
      </c>
      <c r="AJ103" s="230">
        <v>0</v>
      </c>
      <c r="AK103" s="230">
        <v>0</v>
      </c>
      <c r="AL103" s="230">
        <v>0</v>
      </c>
      <c r="AM103" s="230">
        <v>0</v>
      </c>
      <c r="AN103" s="230">
        <v>0</v>
      </c>
      <c r="AO103" s="230">
        <v>0</v>
      </c>
      <c r="AP103" s="230">
        <v>0</v>
      </c>
      <c r="AQ103" s="230">
        <v>0</v>
      </c>
      <c r="AR103" s="230">
        <v>0</v>
      </c>
      <c r="AS103" s="230">
        <v>0</v>
      </c>
      <c r="AT103" s="103">
        <f t="shared" si="15"/>
        <v>49.331931791637473</v>
      </c>
      <c r="AU103" s="16">
        <v>95</v>
      </c>
      <c r="AV103" s="16" t="str">
        <f t="shared" si="21"/>
        <v/>
      </c>
      <c r="AW103" s="16" t="str">
        <f t="shared" si="21"/>
        <v/>
      </c>
      <c r="AX103" s="16" t="str">
        <f t="shared" si="21"/>
        <v/>
      </c>
      <c r="AY103" s="16" t="str">
        <f t="shared" si="21"/>
        <v/>
      </c>
      <c r="AZ103" s="16" t="str">
        <f t="shared" si="21"/>
        <v/>
      </c>
      <c r="BA103" s="16" t="str">
        <f t="shared" si="21"/>
        <v/>
      </c>
      <c r="BB103" s="16" t="str">
        <f t="shared" si="21"/>
        <v/>
      </c>
      <c r="BC103" s="16" t="str">
        <f t="shared" si="21"/>
        <v/>
      </c>
      <c r="BD103" s="16" t="str">
        <f t="shared" si="21"/>
        <v/>
      </c>
      <c r="BE103" s="16" t="str">
        <f t="shared" si="21"/>
        <v/>
      </c>
      <c r="BF103" s="16" t="str">
        <f t="shared" si="21"/>
        <v/>
      </c>
      <c r="BG103" s="16" t="str">
        <f t="shared" si="21"/>
        <v/>
      </c>
      <c r="BH103" s="16" t="str">
        <f t="shared" si="21"/>
        <v/>
      </c>
      <c r="BI103" s="16" t="str">
        <f t="shared" si="21"/>
        <v/>
      </c>
      <c r="BJ103" s="16" t="str">
        <f t="shared" si="21"/>
        <v/>
      </c>
      <c r="BK103" s="16" t="str">
        <f t="shared" si="21"/>
        <v/>
      </c>
      <c r="BL103" s="16" t="str">
        <f t="shared" si="19"/>
        <v/>
      </c>
      <c r="BM103" s="16" t="str">
        <f t="shared" si="19"/>
        <v/>
      </c>
      <c r="BN103" s="16" t="str">
        <f t="shared" si="19"/>
        <v/>
      </c>
      <c r="BO103" s="16" t="str">
        <f t="shared" si="19"/>
        <v>Lax</v>
      </c>
      <c r="BP103" s="16" t="str">
        <f t="shared" si="19"/>
        <v/>
      </c>
      <c r="BQ103" s="16" t="str">
        <f t="shared" si="19"/>
        <v/>
      </c>
      <c r="BR103" s="16" t="str">
        <f t="shared" si="19"/>
        <v>Oring</v>
      </c>
      <c r="BS103" s="16" t="str">
        <f t="shared" si="19"/>
        <v/>
      </c>
      <c r="BT103" s="16" t="str">
        <f t="shared" si="18"/>
        <v/>
      </c>
      <c r="BU103" s="16" t="str">
        <f t="shared" si="18"/>
        <v/>
      </c>
      <c r="BV103" s="16" t="str">
        <f t="shared" si="18"/>
        <v/>
      </c>
      <c r="BW103" s="16" t="str">
        <f t="shared" si="18"/>
        <v/>
      </c>
      <c r="BX103" s="16" t="str">
        <f t="shared" si="18"/>
        <v/>
      </c>
      <c r="BY103" s="16" t="str">
        <f t="shared" si="18"/>
        <v>Sik</v>
      </c>
      <c r="BZ103" s="16" t="str">
        <f t="shared" si="18"/>
        <v/>
      </c>
      <c r="CA103" s="16" t="str">
        <f t="shared" si="18"/>
        <v/>
      </c>
      <c r="CB103" s="16" t="str">
        <f t="shared" si="18"/>
        <v/>
      </c>
      <c r="CC103" s="16" t="str">
        <f t="shared" si="18"/>
        <v/>
      </c>
      <c r="CD103" s="16" t="str">
        <f t="shared" si="20"/>
        <v/>
      </c>
      <c r="CE103" s="16" t="str">
        <f t="shared" si="20"/>
        <v/>
      </c>
      <c r="CF103" s="16" t="str">
        <f t="shared" si="20"/>
        <v/>
      </c>
      <c r="CG103" s="16" t="str">
        <f t="shared" si="20"/>
        <v/>
      </c>
      <c r="CH103" s="16" t="str">
        <f t="shared" si="20"/>
        <v/>
      </c>
      <c r="CI103" s="16" t="str">
        <f t="shared" si="20"/>
        <v/>
      </c>
      <c r="CK103" s="115" t="str">
        <f t="shared" si="16"/>
        <v>LaxOringSik</v>
      </c>
      <c r="CM103" s="88"/>
      <c r="CN103" s="115"/>
      <c r="CO103" s="88"/>
      <c r="CP103" s="116"/>
    </row>
    <row r="104" spans="1:94" x14ac:dyDescent="0.2">
      <c r="A104" t="s">
        <v>373</v>
      </c>
      <c r="B104" s="22">
        <v>15</v>
      </c>
      <c r="C104" s="14" t="s">
        <v>189</v>
      </c>
      <c r="D104" s="104">
        <v>96</v>
      </c>
      <c r="E104" s="230">
        <v>3.4336405529953922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0.40860215053763443</v>
      </c>
      <c r="M104" s="230">
        <v>0</v>
      </c>
      <c r="N104" s="230">
        <v>0</v>
      </c>
      <c r="O104" s="230">
        <v>0</v>
      </c>
      <c r="P104" s="230">
        <v>0</v>
      </c>
      <c r="Q104" s="230">
        <v>0</v>
      </c>
      <c r="R104" s="230">
        <v>0</v>
      </c>
      <c r="S104" s="230">
        <v>0</v>
      </c>
      <c r="T104" s="230">
        <v>0</v>
      </c>
      <c r="U104" s="230">
        <v>0</v>
      </c>
      <c r="V104" s="230">
        <v>0</v>
      </c>
      <c r="W104" s="230">
        <v>0</v>
      </c>
      <c r="X104" s="230">
        <v>0.54470046082949308</v>
      </c>
      <c r="Y104" s="230">
        <v>0</v>
      </c>
      <c r="Z104" s="230">
        <v>0</v>
      </c>
      <c r="AA104" s="230">
        <v>0.66958525345622111</v>
      </c>
      <c r="AB104" s="230">
        <v>0</v>
      </c>
      <c r="AC104" s="230">
        <v>0</v>
      </c>
      <c r="AD104" s="230">
        <v>0</v>
      </c>
      <c r="AE104" s="230">
        <v>0</v>
      </c>
      <c r="AF104" s="230">
        <v>0</v>
      </c>
      <c r="AG104" s="230">
        <v>0</v>
      </c>
      <c r="AH104" s="230">
        <v>5.5714285714285712</v>
      </c>
      <c r="AI104" s="230">
        <v>0.12288786482334869</v>
      </c>
      <c r="AJ104" s="230">
        <v>0</v>
      </c>
      <c r="AK104" s="230">
        <v>0</v>
      </c>
      <c r="AL104" s="230">
        <v>0</v>
      </c>
      <c r="AM104" s="230">
        <v>0</v>
      </c>
      <c r="AN104" s="230">
        <v>0</v>
      </c>
      <c r="AO104" s="230">
        <v>0</v>
      </c>
      <c r="AP104" s="230">
        <v>0</v>
      </c>
      <c r="AQ104" s="230">
        <v>0</v>
      </c>
      <c r="AR104" s="230">
        <v>0</v>
      </c>
      <c r="AS104" s="230">
        <v>0</v>
      </c>
      <c r="AT104" s="103">
        <f t="shared" si="15"/>
        <v>10.750844854070662</v>
      </c>
      <c r="AU104" s="16">
        <v>96</v>
      </c>
      <c r="AV104" s="16" t="str">
        <f t="shared" si="21"/>
        <v>Abborre</v>
      </c>
      <c r="AW104" s="16" t="str">
        <f t="shared" si="21"/>
        <v/>
      </c>
      <c r="AX104" s="16" t="str">
        <f t="shared" si="21"/>
        <v/>
      </c>
      <c r="AY104" s="16" t="str">
        <f t="shared" si="21"/>
        <v/>
      </c>
      <c r="AZ104" s="16" t="str">
        <f t="shared" si="21"/>
        <v/>
      </c>
      <c r="BA104" s="16" t="str">
        <f t="shared" si="21"/>
        <v/>
      </c>
      <c r="BB104" s="16" t="str">
        <f t="shared" si="21"/>
        <v/>
      </c>
      <c r="BC104" s="16" t="str">
        <f t="shared" si="21"/>
        <v>Gadda</v>
      </c>
      <c r="BD104" s="16" t="str">
        <f t="shared" si="21"/>
        <v/>
      </c>
      <c r="BE104" s="16" t="str">
        <f t="shared" si="21"/>
        <v/>
      </c>
      <c r="BF104" s="16" t="str">
        <f t="shared" si="21"/>
        <v/>
      </c>
      <c r="BG104" s="16" t="str">
        <f t="shared" si="21"/>
        <v/>
      </c>
      <c r="BH104" s="16" t="str">
        <f t="shared" si="21"/>
        <v/>
      </c>
      <c r="BI104" s="16" t="str">
        <f t="shared" si="21"/>
        <v/>
      </c>
      <c r="BJ104" s="16" t="str">
        <f t="shared" si="21"/>
        <v/>
      </c>
      <c r="BK104" s="16" t="str">
        <f t="shared" si="21"/>
        <v/>
      </c>
      <c r="BL104" s="16" t="str">
        <f t="shared" si="19"/>
        <v/>
      </c>
      <c r="BM104" s="16" t="str">
        <f t="shared" si="19"/>
        <v/>
      </c>
      <c r="BN104" s="16" t="str">
        <f t="shared" si="19"/>
        <v/>
      </c>
      <c r="BO104" s="16" t="str">
        <f t="shared" si="19"/>
        <v>Lax</v>
      </c>
      <c r="BP104" s="16" t="str">
        <f t="shared" si="19"/>
        <v/>
      </c>
      <c r="BQ104" s="16" t="str">
        <f t="shared" si="19"/>
        <v/>
      </c>
      <c r="BR104" s="16" t="str">
        <f t="shared" si="19"/>
        <v>Oring</v>
      </c>
      <c r="BS104" s="16" t="str">
        <f t="shared" si="19"/>
        <v/>
      </c>
      <c r="BT104" s="16" t="str">
        <f t="shared" si="18"/>
        <v/>
      </c>
      <c r="BU104" s="16" t="str">
        <f t="shared" si="18"/>
        <v/>
      </c>
      <c r="BV104" s="16" t="str">
        <f t="shared" si="18"/>
        <v/>
      </c>
      <c r="BW104" s="16" t="str">
        <f t="shared" si="18"/>
        <v/>
      </c>
      <c r="BX104" s="16" t="str">
        <f t="shared" si="18"/>
        <v/>
      </c>
      <c r="BY104" s="16" t="str">
        <f t="shared" si="18"/>
        <v>Sik</v>
      </c>
      <c r="BZ104" s="16" t="str">
        <f t="shared" si="18"/>
        <v>Sikloja</v>
      </c>
      <c r="CA104" s="16" t="str">
        <f t="shared" si="18"/>
        <v/>
      </c>
      <c r="CB104" s="16" t="str">
        <f t="shared" si="18"/>
        <v/>
      </c>
      <c r="CC104" s="16" t="str">
        <f t="shared" si="18"/>
        <v/>
      </c>
      <c r="CD104" s="16" t="str">
        <f t="shared" si="20"/>
        <v/>
      </c>
      <c r="CE104" s="16" t="str">
        <f t="shared" si="20"/>
        <v/>
      </c>
      <c r="CF104" s="16" t="str">
        <f t="shared" si="20"/>
        <v/>
      </c>
      <c r="CG104" s="16" t="str">
        <f t="shared" si="20"/>
        <v/>
      </c>
      <c r="CH104" s="16" t="str">
        <f t="shared" si="20"/>
        <v/>
      </c>
      <c r="CI104" s="16" t="str">
        <f t="shared" si="20"/>
        <v/>
      </c>
      <c r="CK104" s="115" t="str">
        <f t="shared" si="16"/>
        <v>AbborreGaddaLaxOringSikSikloja</v>
      </c>
      <c r="CM104" s="88"/>
      <c r="CN104" s="115"/>
      <c r="CO104" s="88"/>
      <c r="CP104" s="116"/>
    </row>
    <row r="105" spans="1:94" x14ac:dyDescent="0.2">
      <c r="A105" t="s">
        <v>374</v>
      </c>
      <c r="B105" s="22">
        <v>15</v>
      </c>
      <c r="C105" s="14" t="s">
        <v>189</v>
      </c>
      <c r="D105" s="104">
        <v>97</v>
      </c>
      <c r="E105" s="230">
        <v>0</v>
      </c>
      <c r="F105" s="230">
        <v>0</v>
      </c>
      <c r="G105" s="230">
        <v>0</v>
      </c>
      <c r="H105" s="230">
        <v>0</v>
      </c>
      <c r="I105" s="230">
        <v>0</v>
      </c>
      <c r="J105" s="230">
        <v>0</v>
      </c>
      <c r="K105" s="230">
        <v>0</v>
      </c>
      <c r="L105" s="230">
        <v>0</v>
      </c>
      <c r="M105" s="230">
        <v>0</v>
      </c>
      <c r="N105" s="230">
        <v>0</v>
      </c>
      <c r="O105" s="230">
        <v>0</v>
      </c>
      <c r="P105" s="230">
        <v>0</v>
      </c>
      <c r="Q105" s="230">
        <v>0</v>
      </c>
      <c r="R105" s="230">
        <v>0</v>
      </c>
      <c r="S105" s="230">
        <v>0</v>
      </c>
      <c r="T105" s="230">
        <v>0</v>
      </c>
      <c r="U105" s="230">
        <v>0</v>
      </c>
      <c r="V105" s="230">
        <v>0</v>
      </c>
      <c r="W105" s="230">
        <v>0</v>
      </c>
      <c r="X105" s="230">
        <v>41.131578947368418</v>
      </c>
      <c r="Y105" s="230">
        <v>0</v>
      </c>
      <c r="Z105" s="230">
        <v>0</v>
      </c>
      <c r="AA105" s="230">
        <v>0.59649122807017541</v>
      </c>
      <c r="AB105" s="230">
        <v>0</v>
      </c>
      <c r="AC105" s="230">
        <v>0</v>
      </c>
      <c r="AD105" s="230">
        <v>0</v>
      </c>
      <c r="AE105" s="230">
        <v>0</v>
      </c>
      <c r="AF105" s="230">
        <v>0</v>
      </c>
      <c r="AG105" s="230">
        <v>0</v>
      </c>
      <c r="AH105" s="230">
        <v>2.6549707602339181</v>
      </c>
      <c r="AI105" s="230">
        <v>0</v>
      </c>
      <c r="AJ105" s="230">
        <v>0</v>
      </c>
      <c r="AK105" s="230">
        <v>0</v>
      </c>
      <c r="AL105" s="230">
        <v>0</v>
      </c>
      <c r="AM105" s="230">
        <v>0</v>
      </c>
      <c r="AN105" s="230">
        <v>0</v>
      </c>
      <c r="AO105" s="230">
        <v>0</v>
      </c>
      <c r="AP105" s="230">
        <v>0</v>
      </c>
      <c r="AQ105" s="230">
        <v>0</v>
      </c>
      <c r="AR105" s="230">
        <v>0</v>
      </c>
      <c r="AS105" s="230">
        <v>0</v>
      </c>
      <c r="AT105" s="103">
        <f t="shared" si="15"/>
        <v>44.383040935672511</v>
      </c>
      <c r="AU105" s="16">
        <v>97</v>
      </c>
      <c r="AV105" s="16" t="str">
        <f t="shared" si="21"/>
        <v/>
      </c>
      <c r="AW105" s="16" t="str">
        <f t="shared" si="21"/>
        <v/>
      </c>
      <c r="AX105" s="16" t="str">
        <f t="shared" si="21"/>
        <v/>
      </c>
      <c r="AY105" s="16" t="str">
        <f t="shared" si="21"/>
        <v/>
      </c>
      <c r="AZ105" s="16" t="str">
        <f t="shared" si="21"/>
        <v/>
      </c>
      <c r="BA105" s="16" t="str">
        <f t="shared" si="21"/>
        <v/>
      </c>
      <c r="BB105" s="16" t="str">
        <f t="shared" si="21"/>
        <v/>
      </c>
      <c r="BC105" s="16" t="str">
        <f t="shared" si="21"/>
        <v/>
      </c>
      <c r="BD105" s="16" t="str">
        <f t="shared" si="21"/>
        <v/>
      </c>
      <c r="BE105" s="16" t="str">
        <f t="shared" si="21"/>
        <v/>
      </c>
      <c r="BF105" s="16" t="str">
        <f t="shared" si="21"/>
        <v/>
      </c>
      <c r="BG105" s="16" t="str">
        <f t="shared" si="21"/>
        <v/>
      </c>
      <c r="BH105" s="16" t="str">
        <f t="shared" si="21"/>
        <v/>
      </c>
      <c r="BI105" s="16" t="str">
        <f t="shared" si="21"/>
        <v/>
      </c>
      <c r="BJ105" s="16" t="str">
        <f t="shared" si="21"/>
        <v/>
      </c>
      <c r="BK105" s="16" t="str">
        <f t="shared" si="21"/>
        <v/>
      </c>
      <c r="BL105" s="16" t="str">
        <f t="shared" si="19"/>
        <v/>
      </c>
      <c r="BM105" s="16" t="str">
        <f t="shared" si="19"/>
        <v/>
      </c>
      <c r="BN105" s="16" t="str">
        <f t="shared" si="19"/>
        <v/>
      </c>
      <c r="BO105" s="16" t="str">
        <f t="shared" si="19"/>
        <v>Lax</v>
      </c>
      <c r="BP105" s="16" t="str">
        <f t="shared" si="19"/>
        <v/>
      </c>
      <c r="BQ105" s="16" t="str">
        <f t="shared" si="19"/>
        <v/>
      </c>
      <c r="BR105" s="16" t="str">
        <f t="shared" si="19"/>
        <v>Oring</v>
      </c>
      <c r="BS105" s="16" t="str">
        <f t="shared" si="19"/>
        <v/>
      </c>
      <c r="BT105" s="16" t="str">
        <f t="shared" si="18"/>
        <v/>
      </c>
      <c r="BU105" s="16" t="str">
        <f t="shared" si="18"/>
        <v/>
      </c>
      <c r="BV105" s="16" t="str">
        <f t="shared" si="18"/>
        <v/>
      </c>
      <c r="BW105" s="16" t="str">
        <f t="shared" si="18"/>
        <v/>
      </c>
      <c r="BX105" s="16" t="str">
        <f t="shared" si="18"/>
        <v/>
      </c>
      <c r="BY105" s="16" t="str">
        <f t="shared" si="18"/>
        <v>Sik</v>
      </c>
      <c r="BZ105" s="16" t="str">
        <f t="shared" si="18"/>
        <v/>
      </c>
      <c r="CA105" s="16" t="str">
        <f t="shared" si="18"/>
        <v/>
      </c>
      <c r="CB105" s="16" t="str">
        <f t="shared" si="18"/>
        <v/>
      </c>
      <c r="CC105" s="16" t="str">
        <f t="shared" si="18"/>
        <v/>
      </c>
      <c r="CD105" s="16" t="str">
        <f t="shared" si="20"/>
        <v/>
      </c>
      <c r="CE105" s="16" t="str">
        <f t="shared" si="20"/>
        <v/>
      </c>
      <c r="CF105" s="16" t="str">
        <f t="shared" si="20"/>
        <v/>
      </c>
      <c r="CG105" s="16" t="str">
        <f t="shared" si="20"/>
        <v/>
      </c>
      <c r="CH105" s="16" t="str">
        <f t="shared" si="20"/>
        <v/>
      </c>
      <c r="CI105" s="16" t="str">
        <f t="shared" si="20"/>
        <v/>
      </c>
      <c r="CK105" s="115" t="str">
        <f t="shared" si="16"/>
        <v>LaxOringSik</v>
      </c>
      <c r="CM105" s="88"/>
      <c r="CN105" s="115"/>
      <c r="CO105" s="88"/>
      <c r="CP105" s="116"/>
    </row>
    <row r="106" spans="1:94" x14ac:dyDescent="0.2">
      <c r="A106" t="s">
        <v>368</v>
      </c>
      <c r="B106" s="22">
        <v>15</v>
      </c>
      <c r="C106" s="14" t="s">
        <v>189</v>
      </c>
      <c r="D106" s="104">
        <v>98</v>
      </c>
      <c r="E106" s="230">
        <v>0</v>
      </c>
      <c r="F106" s="230">
        <v>12</v>
      </c>
      <c r="G106" s="230">
        <v>0</v>
      </c>
      <c r="H106" s="230">
        <v>0</v>
      </c>
      <c r="I106" s="230">
        <v>0</v>
      </c>
      <c r="J106" s="230">
        <v>0</v>
      </c>
      <c r="K106" s="230">
        <v>0</v>
      </c>
      <c r="L106" s="230">
        <v>0</v>
      </c>
      <c r="M106" s="230">
        <v>0</v>
      </c>
      <c r="N106" s="230">
        <v>0</v>
      </c>
      <c r="O106" s="230">
        <v>0</v>
      </c>
      <c r="P106" s="230">
        <v>0</v>
      </c>
      <c r="Q106" s="230">
        <v>0</v>
      </c>
      <c r="R106" s="230">
        <v>0</v>
      </c>
      <c r="S106" s="230">
        <v>0</v>
      </c>
      <c r="T106" s="230">
        <v>0</v>
      </c>
      <c r="U106" s="230">
        <v>0</v>
      </c>
      <c r="V106" s="230">
        <v>0</v>
      </c>
      <c r="W106" s="230">
        <v>0</v>
      </c>
      <c r="X106" s="230">
        <v>0.39560439560439559</v>
      </c>
      <c r="Y106" s="230">
        <v>0</v>
      </c>
      <c r="Z106" s="230">
        <v>0</v>
      </c>
      <c r="AA106" s="230">
        <v>0</v>
      </c>
      <c r="AB106" s="230">
        <v>0</v>
      </c>
      <c r="AC106" s="230">
        <v>0</v>
      </c>
      <c r="AD106" s="230">
        <v>0</v>
      </c>
      <c r="AE106" s="230">
        <v>0</v>
      </c>
      <c r="AF106" s="230">
        <v>0</v>
      </c>
      <c r="AG106" s="230">
        <v>0</v>
      </c>
      <c r="AH106" s="230">
        <v>0</v>
      </c>
      <c r="AI106" s="230">
        <v>0</v>
      </c>
      <c r="AJ106" s="230">
        <v>0</v>
      </c>
      <c r="AK106" s="230">
        <v>0</v>
      </c>
      <c r="AL106" s="230">
        <v>0</v>
      </c>
      <c r="AM106" s="230">
        <v>0</v>
      </c>
      <c r="AN106" s="230">
        <v>0</v>
      </c>
      <c r="AO106" s="230">
        <v>0</v>
      </c>
      <c r="AP106" s="230">
        <v>0</v>
      </c>
      <c r="AQ106" s="230">
        <v>0</v>
      </c>
      <c r="AR106" s="230">
        <v>0</v>
      </c>
      <c r="AS106" s="230">
        <v>0</v>
      </c>
      <c r="AT106" s="103">
        <f t="shared" si="15"/>
        <v>12.395604395604396</v>
      </c>
      <c r="AU106" s="16">
        <v>98</v>
      </c>
      <c r="AV106" s="16" t="str">
        <f t="shared" si="21"/>
        <v/>
      </c>
      <c r="AW106" s="16" t="str">
        <f t="shared" si="21"/>
        <v>Al</v>
      </c>
      <c r="AX106" s="16" t="str">
        <f t="shared" si="21"/>
        <v/>
      </c>
      <c r="AY106" s="16" t="str">
        <f t="shared" si="21"/>
        <v/>
      </c>
      <c r="AZ106" s="16" t="str">
        <f t="shared" si="21"/>
        <v/>
      </c>
      <c r="BA106" s="16" t="str">
        <f t="shared" si="21"/>
        <v/>
      </c>
      <c r="BB106" s="16" t="str">
        <f t="shared" si="21"/>
        <v/>
      </c>
      <c r="BC106" s="16" t="str">
        <f t="shared" si="21"/>
        <v/>
      </c>
      <c r="BD106" s="16" t="str">
        <f t="shared" si="21"/>
        <v/>
      </c>
      <c r="BE106" s="16" t="str">
        <f t="shared" si="21"/>
        <v/>
      </c>
      <c r="BF106" s="16" t="str">
        <f t="shared" si="21"/>
        <v/>
      </c>
      <c r="BG106" s="16" t="str">
        <f t="shared" si="21"/>
        <v/>
      </c>
      <c r="BH106" s="16" t="str">
        <f t="shared" si="21"/>
        <v/>
      </c>
      <c r="BI106" s="16" t="str">
        <f t="shared" si="21"/>
        <v/>
      </c>
      <c r="BJ106" s="16" t="str">
        <f t="shared" si="21"/>
        <v/>
      </c>
      <c r="BK106" s="16" t="str">
        <f t="shared" si="21"/>
        <v/>
      </c>
      <c r="BL106" s="16" t="str">
        <f t="shared" si="19"/>
        <v/>
      </c>
      <c r="BM106" s="16" t="str">
        <f t="shared" si="19"/>
        <v/>
      </c>
      <c r="BN106" s="16" t="str">
        <f t="shared" si="19"/>
        <v/>
      </c>
      <c r="BO106" s="16" t="str">
        <f t="shared" si="19"/>
        <v>Lax</v>
      </c>
      <c r="BP106" s="16" t="str">
        <f t="shared" si="19"/>
        <v/>
      </c>
      <c r="BQ106" s="16" t="str">
        <f t="shared" si="19"/>
        <v/>
      </c>
      <c r="BR106" s="16" t="str">
        <f t="shared" si="19"/>
        <v/>
      </c>
      <c r="BS106" s="16" t="str">
        <f t="shared" si="19"/>
        <v/>
      </c>
      <c r="BT106" s="16" t="str">
        <f t="shared" si="18"/>
        <v/>
      </c>
      <c r="BU106" s="16" t="str">
        <f t="shared" si="18"/>
        <v/>
      </c>
      <c r="BV106" s="16" t="str">
        <f t="shared" si="18"/>
        <v/>
      </c>
      <c r="BW106" s="16" t="str">
        <f t="shared" si="18"/>
        <v/>
      </c>
      <c r="BX106" s="16" t="str">
        <f t="shared" si="18"/>
        <v/>
      </c>
      <c r="BY106" s="16" t="str">
        <f t="shared" si="18"/>
        <v/>
      </c>
      <c r="BZ106" s="16" t="str">
        <f t="shared" si="18"/>
        <v/>
      </c>
      <c r="CA106" s="16" t="str">
        <f t="shared" si="18"/>
        <v/>
      </c>
      <c r="CB106" s="16" t="str">
        <f t="shared" si="18"/>
        <v/>
      </c>
      <c r="CC106" s="16" t="str">
        <f t="shared" si="18"/>
        <v/>
      </c>
      <c r="CD106" s="16" t="str">
        <f t="shared" si="20"/>
        <v/>
      </c>
      <c r="CE106" s="16" t="str">
        <f t="shared" si="20"/>
        <v/>
      </c>
      <c r="CF106" s="16" t="str">
        <f t="shared" si="20"/>
        <v/>
      </c>
      <c r="CG106" s="16" t="str">
        <f t="shared" si="20"/>
        <v/>
      </c>
      <c r="CH106" s="16" t="str">
        <f t="shared" si="20"/>
        <v/>
      </c>
      <c r="CI106" s="16" t="str">
        <f t="shared" si="20"/>
        <v/>
      </c>
      <c r="CK106" s="115" t="str">
        <f t="shared" si="16"/>
        <v>AlLax</v>
      </c>
      <c r="CM106" s="88"/>
      <c r="CN106" s="115"/>
      <c r="CO106" s="88"/>
      <c r="CP106" s="116"/>
    </row>
    <row r="107" spans="1:94" x14ac:dyDescent="0.2">
      <c r="A107" t="s">
        <v>375</v>
      </c>
      <c r="B107" s="22">
        <v>15</v>
      </c>
      <c r="C107" s="14" t="s">
        <v>189</v>
      </c>
      <c r="D107" s="104">
        <v>99</v>
      </c>
      <c r="E107" s="230">
        <v>1.8333333333333333</v>
      </c>
      <c r="F107" s="230">
        <v>0</v>
      </c>
      <c r="G107" s="230">
        <v>0</v>
      </c>
      <c r="H107" s="230">
        <v>0</v>
      </c>
      <c r="I107" s="230">
        <v>0</v>
      </c>
      <c r="J107" s="230">
        <v>0</v>
      </c>
      <c r="K107" s="230">
        <v>0</v>
      </c>
      <c r="L107" s="230">
        <v>1.5</v>
      </c>
      <c r="M107" s="230">
        <v>0</v>
      </c>
      <c r="N107" s="230">
        <v>0</v>
      </c>
      <c r="O107" s="230">
        <v>0</v>
      </c>
      <c r="P107" s="230">
        <v>0</v>
      </c>
      <c r="Q107" s="230">
        <v>0</v>
      </c>
      <c r="R107" s="230">
        <v>0</v>
      </c>
      <c r="S107" s="230">
        <v>0</v>
      </c>
      <c r="T107" s="230">
        <v>0</v>
      </c>
      <c r="U107" s="230">
        <v>0</v>
      </c>
      <c r="V107" s="230">
        <v>0</v>
      </c>
      <c r="W107" s="230">
        <v>0</v>
      </c>
      <c r="X107" s="230">
        <v>0.13333333333333333</v>
      </c>
      <c r="Y107" s="230">
        <v>0</v>
      </c>
      <c r="Z107" s="230">
        <v>0</v>
      </c>
      <c r="AA107" s="230">
        <v>0</v>
      </c>
      <c r="AB107" s="230">
        <v>0</v>
      </c>
      <c r="AC107" s="230">
        <v>0</v>
      </c>
      <c r="AD107" s="230">
        <v>0</v>
      </c>
      <c r="AE107" s="230">
        <v>0</v>
      </c>
      <c r="AF107" s="230">
        <v>0</v>
      </c>
      <c r="AG107" s="230">
        <v>0</v>
      </c>
      <c r="AH107" s="230">
        <v>7.2333333333333334</v>
      </c>
      <c r="AI107" s="230">
        <v>0</v>
      </c>
      <c r="AJ107" s="230">
        <v>0</v>
      </c>
      <c r="AK107" s="230">
        <v>0</v>
      </c>
      <c r="AL107" s="230">
        <v>0</v>
      </c>
      <c r="AM107" s="230">
        <v>0</v>
      </c>
      <c r="AN107" s="230">
        <v>0</v>
      </c>
      <c r="AO107" s="230">
        <v>0</v>
      </c>
      <c r="AP107" s="230">
        <v>0</v>
      </c>
      <c r="AQ107" s="230">
        <v>0</v>
      </c>
      <c r="AR107" s="230">
        <v>0</v>
      </c>
      <c r="AS107" s="230">
        <v>0</v>
      </c>
      <c r="AT107" s="103">
        <f t="shared" si="15"/>
        <v>10.7</v>
      </c>
      <c r="AU107" s="16">
        <v>99</v>
      </c>
      <c r="AV107" s="16" t="str">
        <f t="shared" si="21"/>
        <v>Abborre</v>
      </c>
      <c r="AW107" s="16" t="str">
        <f t="shared" si="21"/>
        <v/>
      </c>
      <c r="AX107" s="16" t="str">
        <f t="shared" si="21"/>
        <v/>
      </c>
      <c r="AY107" s="16" t="str">
        <f t="shared" si="21"/>
        <v/>
      </c>
      <c r="AZ107" s="16" t="str">
        <f t="shared" si="21"/>
        <v/>
      </c>
      <c r="BA107" s="16" t="str">
        <f t="shared" si="21"/>
        <v/>
      </c>
      <c r="BB107" s="16" t="str">
        <f t="shared" si="21"/>
        <v/>
      </c>
      <c r="BC107" s="16" t="str">
        <f t="shared" si="21"/>
        <v>Gadda</v>
      </c>
      <c r="BD107" s="16" t="str">
        <f t="shared" si="21"/>
        <v/>
      </c>
      <c r="BE107" s="16" t="str">
        <f t="shared" si="21"/>
        <v/>
      </c>
      <c r="BF107" s="16" t="str">
        <f t="shared" si="21"/>
        <v/>
      </c>
      <c r="BG107" s="16" t="str">
        <f t="shared" si="21"/>
        <v/>
      </c>
      <c r="BH107" s="16" t="str">
        <f t="shared" si="21"/>
        <v/>
      </c>
      <c r="BI107" s="16" t="str">
        <f t="shared" si="21"/>
        <v/>
      </c>
      <c r="BJ107" s="16" t="str">
        <f t="shared" si="21"/>
        <v/>
      </c>
      <c r="BK107" s="16" t="str">
        <f t="shared" si="21"/>
        <v/>
      </c>
      <c r="BL107" s="16" t="str">
        <f t="shared" si="19"/>
        <v/>
      </c>
      <c r="BM107" s="16" t="str">
        <f t="shared" si="19"/>
        <v/>
      </c>
      <c r="BN107" s="16" t="str">
        <f t="shared" si="19"/>
        <v/>
      </c>
      <c r="BO107" s="16" t="str">
        <f t="shared" si="19"/>
        <v>Lax</v>
      </c>
      <c r="BP107" s="16" t="str">
        <f t="shared" si="19"/>
        <v/>
      </c>
      <c r="BQ107" s="16" t="str">
        <f t="shared" si="19"/>
        <v/>
      </c>
      <c r="BR107" s="16" t="str">
        <f t="shared" si="19"/>
        <v/>
      </c>
      <c r="BS107" s="16" t="str">
        <f t="shared" si="19"/>
        <v/>
      </c>
      <c r="BT107" s="16" t="str">
        <f t="shared" si="18"/>
        <v/>
      </c>
      <c r="BU107" s="16" t="str">
        <f t="shared" si="18"/>
        <v/>
      </c>
      <c r="BV107" s="16" t="str">
        <f t="shared" si="18"/>
        <v/>
      </c>
      <c r="BW107" s="16" t="str">
        <f t="shared" si="18"/>
        <v/>
      </c>
      <c r="BX107" s="16" t="str">
        <f t="shared" si="18"/>
        <v/>
      </c>
      <c r="BY107" s="16" t="str">
        <f t="shared" si="18"/>
        <v>Sik</v>
      </c>
      <c r="BZ107" s="16" t="str">
        <f t="shared" si="18"/>
        <v/>
      </c>
      <c r="CA107" s="16" t="str">
        <f t="shared" si="18"/>
        <v/>
      </c>
      <c r="CB107" s="16" t="str">
        <f t="shared" si="18"/>
        <v/>
      </c>
      <c r="CC107" s="16" t="str">
        <f t="shared" si="18"/>
        <v/>
      </c>
      <c r="CD107" s="16" t="str">
        <f t="shared" si="20"/>
        <v/>
      </c>
      <c r="CE107" s="16" t="str">
        <f t="shared" si="20"/>
        <v/>
      </c>
      <c r="CF107" s="16" t="str">
        <f t="shared" si="20"/>
        <v/>
      </c>
      <c r="CG107" s="16" t="str">
        <f t="shared" si="20"/>
        <v/>
      </c>
      <c r="CH107" s="16" t="str">
        <f t="shared" si="20"/>
        <v/>
      </c>
      <c r="CI107" s="16" t="str">
        <f t="shared" si="20"/>
        <v/>
      </c>
      <c r="CK107" s="115" t="str">
        <f t="shared" si="16"/>
        <v>AbborreGaddaLaxSik</v>
      </c>
      <c r="CM107" s="88"/>
      <c r="CN107" s="115"/>
      <c r="CO107" s="88"/>
      <c r="CP107" s="116"/>
    </row>
    <row r="108" spans="1:94" x14ac:dyDescent="0.2">
      <c r="A108" t="s">
        <v>376</v>
      </c>
      <c r="B108" s="22">
        <v>15</v>
      </c>
      <c r="C108" s="14" t="s">
        <v>189</v>
      </c>
      <c r="D108" s="104">
        <v>100</v>
      </c>
      <c r="E108" s="230">
        <v>0.49549549549549549</v>
      </c>
      <c r="F108" s="230">
        <v>0</v>
      </c>
      <c r="G108" s="230">
        <v>0</v>
      </c>
      <c r="H108" s="230">
        <v>0</v>
      </c>
      <c r="I108" s="230">
        <v>0</v>
      </c>
      <c r="J108" s="230">
        <v>0</v>
      </c>
      <c r="K108" s="230">
        <v>0</v>
      </c>
      <c r="L108" s="230">
        <v>0</v>
      </c>
      <c r="M108" s="230">
        <v>0</v>
      </c>
      <c r="N108" s="230">
        <v>0</v>
      </c>
      <c r="O108" s="230">
        <v>0</v>
      </c>
      <c r="P108" s="230">
        <v>0</v>
      </c>
      <c r="Q108" s="230">
        <v>0</v>
      </c>
      <c r="R108" s="230">
        <v>2.7027027027027026</v>
      </c>
      <c r="S108" s="230">
        <v>0</v>
      </c>
      <c r="T108" s="230">
        <v>0</v>
      </c>
      <c r="U108" s="230">
        <v>0</v>
      </c>
      <c r="V108" s="230">
        <v>0</v>
      </c>
      <c r="W108" s="230">
        <v>0</v>
      </c>
      <c r="X108" s="230">
        <v>0</v>
      </c>
      <c r="Y108" s="230">
        <v>0</v>
      </c>
      <c r="Z108" s="230">
        <v>0</v>
      </c>
      <c r="AA108" s="230">
        <v>0</v>
      </c>
      <c r="AB108" s="230">
        <v>0</v>
      </c>
      <c r="AC108" s="230">
        <v>0</v>
      </c>
      <c r="AD108" s="230">
        <v>0</v>
      </c>
      <c r="AE108" s="230">
        <v>0</v>
      </c>
      <c r="AF108" s="230">
        <v>0</v>
      </c>
      <c r="AG108" s="230">
        <v>0</v>
      </c>
      <c r="AH108" s="230">
        <v>4.2072072072072073</v>
      </c>
      <c r="AI108" s="230">
        <v>14.522522522522523</v>
      </c>
      <c r="AJ108" s="230">
        <v>0</v>
      </c>
      <c r="AK108" s="230">
        <v>0</v>
      </c>
      <c r="AL108" s="230">
        <v>0</v>
      </c>
      <c r="AM108" s="230">
        <v>0</v>
      </c>
      <c r="AN108" s="230">
        <v>0</v>
      </c>
      <c r="AO108" s="230">
        <v>0</v>
      </c>
      <c r="AP108" s="230">
        <v>0</v>
      </c>
      <c r="AQ108" s="230">
        <v>0</v>
      </c>
      <c r="AR108" s="230">
        <v>0</v>
      </c>
      <c r="AS108" s="230">
        <v>0</v>
      </c>
      <c r="AT108" s="103">
        <f t="shared" si="15"/>
        <v>21.927927927927929</v>
      </c>
      <c r="AU108" s="16">
        <v>100</v>
      </c>
      <c r="AV108" s="16" t="str">
        <f t="shared" si="21"/>
        <v>Abborre</v>
      </c>
      <c r="AW108" s="16" t="str">
        <f t="shared" si="21"/>
        <v/>
      </c>
      <c r="AX108" s="16" t="str">
        <f t="shared" si="21"/>
        <v/>
      </c>
      <c r="AY108" s="16" t="str">
        <f t="shared" si="21"/>
        <v/>
      </c>
      <c r="AZ108" s="16" t="str">
        <f t="shared" si="21"/>
        <v/>
      </c>
      <c r="BA108" s="16" t="str">
        <f t="shared" si="21"/>
        <v/>
      </c>
      <c r="BB108" s="16" t="str">
        <f t="shared" si="21"/>
        <v/>
      </c>
      <c r="BC108" s="16" t="str">
        <f t="shared" si="21"/>
        <v/>
      </c>
      <c r="BD108" s="16" t="str">
        <f t="shared" si="21"/>
        <v/>
      </c>
      <c r="BE108" s="16" t="str">
        <f t="shared" si="21"/>
        <v/>
      </c>
      <c r="BF108" s="16" t="str">
        <f t="shared" si="21"/>
        <v/>
      </c>
      <c r="BG108" s="16" t="str">
        <f t="shared" si="21"/>
        <v/>
      </c>
      <c r="BH108" s="16" t="str">
        <f t="shared" si="21"/>
        <v/>
      </c>
      <c r="BI108" s="16" t="str">
        <f t="shared" si="21"/>
        <v>Sill_konsum</v>
      </c>
      <c r="BJ108" s="16" t="str">
        <f t="shared" si="21"/>
        <v/>
      </c>
      <c r="BK108" s="16" t="str">
        <f t="shared" si="21"/>
        <v/>
      </c>
      <c r="BL108" s="16" t="str">
        <f t="shared" si="19"/>
        <v/>
      </c>
      <c r="BM108" s="16" t="str">
        <f t="shared" si="19"/>
        <v/>
      </c>
      <c r="BN108" s="16" t="str">
        <f t="shared" si="19"/>
        <v/>
      </c>
      <c r="BO108" s="16" t="str">
        <f t="shared" si="19"/>
        <v/>
      </c>
      <c r="BP108" s="16" t="str">
        <f t="shared" si="19"/>
        <v/>
      </c>
      <c r="BQ108" s="16" t="str">
        <f t="shared" si="19"/>
        <v/>
      </c>
      <c r="BR108" s="16" t="str">
        <f t="shared" si="19"/>
        <v/>
      </c>
      <c r="BS108" s="16" t="str">
        <f t="shared" si="19"/>
        <v/>
      </c>
      <c r="BT108" s="16" t="str">
        <f t="shared" si="18"/>
        <v/>
      </c>
      <c r="BU108" s="16" t="str">
        <f t="shared" si="18"/>
        <v/>
      </c>
      <c r="BV108" s="16" t="str">
        <f t="shared" si="18"/>
        <v/>
      </c>
      <c r="BW108" s="16" t="str">
        <f t="shared" si="18"/>
        <v/>
      </c>
      <c r="BX108" s="16" t="str">
        <f t="shared" si="18"/>
        <v/>
      </c>
      <c r="BY108" s="16" t="str">
        <f t="shared" si="18"/>
        <v>Sik</v>
      </c>
      <c r="BZ108" s="16" t="str">
        <f t="shared" si="18"/>
        <v>Sikloja</v>
      </c>
      <c r="CA108" s="16" t="str">
        <f t="shared" si="18"/>
        <v/>
      </c>
      <c r="CB108" s="16" t="str">
        <f t="shared" si="18"/>
        <v/>
      </c>
      <c r="CC108" s="16" t="str">
        <f t="shared" si="18"/>
        <v/>
      </c>
      <c r="CD108" s="16" t="str">
        <f t="shared" si="20"/>
        <v/>
      </c>
      <c r="CE108" s="16" t="str">
        <f t="shared" si="20"/>
        <v/>
      </c>
      <c r="CF108" s="16" t="str">
        <f t="shared" si="20"/>
        <v/>
      </c>
      <c r="CG108" s="16" t="str">
        <f t="shared" si="20"/>
        <v/>
      </c>
      <c r="CH108" s="16" t="str">
        <f t="shared" si="20"/>
        <v/>
      </c>
      <c r="CI108" s="16" t="str">
        <f t="shared" si="20"/>
        <v/>
      </c>
      <c r="CK108" s="115" t="str">
        <f t="shared" si="16"/>
        <v>AbborreSill_konsumSikSikloja</v>
      </c>
      <c r="CM108" s="88"/>
      <c r="CN108" s="115"/>
      <c r="CO108" s="88"/>
      <c r="CP108" s="116"/>
    </row>
    <row r="109" spans="1:94" x14ac:dyDescent="0.2">
      <c r="A109" t="s">
        <v>367</v>
      </c>
      <c r="B109" s="22">
        <v>15</v>
      </c>
      <c r="C109" s="14" t="s">
        <v>188</v>
      </c>
      <c r="D109" s="104">
        <v>101</v>
      </c>
      <c r="E109" s="230">
        <v>0</v>
      </c>
      <c r="F109" s="230">
        <v>0</v>
      </c>
      <c r="G109" s="230">
        <v>0</v>
      </c>
      <c r="H109" s="230">
        <v>0</v>
      </c>
      <c r="I109" s="230">
        <v>0</v>
      </c>
      <c r="J109" s="230">
        <v>0</v>
      </c>
      <c r="K109" s="230">
        <v>0</v>
      </c>
      <c r="L109" s="230">
        <v>0</v>
      </c>
      <c r="M109" s="230">
        <v>0</v>
      </c>
      <c r="N109" s="230">
        <v>0</v>
      </c>
      <c r="O109" s="230">
        <v>0</v>
      </c>
      <c r="P109" s="230">
        <v>4.2858817165524705</v>
      </c>
      <c r="Q109" s="230">
        <v>0</v>
      </c>
      <c r="R109" s="230">
        <v>0</v>
      </c>
      <c r="S109" s="230">
        <v>3.4768481788676522</v>
      </c>
      <c r="T109" s="230">
        <v>0</v>
      </c>
      <c r="U109" s="230">
        <v>10.602416155787955</v>
      </c>
      <c r="V109" s="230">
        <v>0</v>
      </c>
      <c r="W109" s="230">
        <v>0</v>
      </c>
      <c r="X109" s="230">
        <v>0</v>
      </c>
      <c r="Y109" s="230">
        <v>0</v>
      </c>
      <c r="Z109" s="230">
        <v>0</v>
      </c>
      <c r="AA109" s="230">
        <v>0</v>
      </c>
      <c r="AB109" s="230">
        <v>0</v>
      </c>
      <c r="AC109" s="230">
        <v>0</v>
      </c>
      <c r="AD109" s="230">
        <v>0</v>
      </c>
      <c r="AE109" s="230">
        <v>0</v>
      </c>
      <c r="AF109" s="230">
        <v>0</v>
      </c>
      <c r="AG109" s="230">
        <v>0</v>
      </c>
      <c r="AH109" s="230">
        <v>0</v>
      </c>
      <c r="AI109" s="230">
        <v>0</v>
      </c>
      <c r="AJ109" s="230">
        <v>0</v>
      </c>
      <c r="AK109" s="230">
        <v>0</v>
      </c>
      <c r="AL109" s="230">
        <v>0</v>
      </c>
      <c r="AM109" s="230">
        <v>0</v>
      </c>
      <c r="AN109" s="230">
        <v>0</v>
      </c>
      <c r="AO109" s="230">
        <v>0</v>
      </c>
      <c r="AP109" s="230">
        <v>0</v>
      </c>
      <c r="AQ109" s="230">
        <v>0</v>
      </c>
      <c r="AR109" s="230">
        <v>0</v>
      </c>
      <c r="AS109" s="230">
        <v>0</v>
      </c>
      <c r="AT109" s="103">
        <f t="shared" si="15"/>
        <v>18.365146051208079</v>
      </c>
      <c r="AU109" s="16">
        <v>101</v>
      </c>
      <c r="AV109" s="16" t="str">
        <f t="shared" si="21"/>
        <v/>
      </c>
      <c r="AW109" s="16" t="str">
        <f t="shared" si="21"/>
        <v/>
      </c>
      <c r="AX109" s="16" t="str">
        <f t="shared" si="21"/>
        <v/>
      </c>
      <c r="AY109" s="16" t="str">
        <f t="shared" ref="AY109:BN126" si="22">IF(H109&gt;0,H$8,"")</f>
        <v/>
      </c>
      <c r="AZ109" s="16" t="str">
        <f t="shared" si="22"/>
        <v/>
      </c>
      <c r="BA109" s="16" t="str">
        <f t="shared" si="22"/>
        <v/>
      </c>
      <c r="BB109" s="16" t="str">
        <f t="shared" si="22"/>
        <v/>
      </c>
      <c r="BC109" s="16" t="str">
        <f t="shared" si="22"/>
        <v/>
      </c>
      <c r="BD109" s="16" t="str">
        <f t="shared" si="22"/>
        <v/>
      </c>
      <c r="BE109" s="16" t="str">
        <f t="shared" si="22"/>
        <v/>
      </c>
      <c r="BF109" s="16" t="str">
        <f t="shared" si="22"/>
        <v/>
      </c>
      <c r="BG109" s="16" t="str">
        <f t="shared" si="22"/>
        <v>Havskrafta</v>
      </c>
      <c r="BH109" s="16" t="str">
        <f t="shared" si="22"/>
        <v/>
      </c>
      <c r="BI109" s="16" t="str">
        <f t="shared" si="22"/>
        <v/>
      </c>
      <c r="BJ109" s="16" t="str">
        <f t="shared" si="22"/>
        <v>Hummer</v>
      </c>
      <c r="BK109" s="16" t="str">
        <f t="shared" si="22"/>
        <v/>
      </c>
      <c r="BL109" s="16" t="str">
        <f t="shared" si="19"/>
        <v>Krabbtaska</v>
      </c>
      <c r="BM109" s="16" t="str">
        <f t="shared" si="19"/>
        <v/>
      </c>
      <c r="BN109" s="16" t="str">
        <f t="shared" si="19"/>
        <v/>
      </c>
      <c r="BO109" s="16" t="str">
        <f t="shared" si="19"/>
        <v/>
      </c>
      <c r="BP109" s="16" t="str">
        <f t="shared" si="19"/>
        <v/>
      </c>
      <c r="BQ109" s="16" t="str">
        <f t="shared" si="19"/>
        <v/>
      </c>
      <c r="BR109" s="16" t="str">
        <f t="shared" si="19"/>
        <v/>
      </c>
      <c r="BS109" s="16" t="str">
        <f t="shared" si="19"/>
        <v/>
      </c>
      <c r="BT109" s="16" t="str">
        <f t="shared" si="18"/>
        <v/>
      </c>
      <c r="BU109" s="16" t="str">
        <f t="shared" si="18"/>
        <v/>
      </c>
      <c r="BV109" s="16" t="str">
        <f t="shared" si="18"/>
        <v/>
      </c>
      <c r="BW109" s="16" t="str">
        <f t="shared" si="18"/>
        <v/>
      </c>
      <c r="BX109" s="16" t="str">
        <f t="shared" ref="BT109:CF130" si="23">IF(AG109&gt;0,AG$8,"")</f>
        <v/>
      </c>
      <c r="BY109" s="16" t="str">
        <f t="shared" si="23"/>
        <v/>
      </c>
      <c r="BZ109" s="16" t="str">
        <f t="shared" si="23"/>
        <v/>
      </c>
      <c r="CA109" s="16" t="str">
        <f t="shared" si="23"/>
        <v/>
      </c>
      <c r="CB109" s="16" t="str">
        <f t="shared" si="23"/>
        <v/>
      </c>
      <c r="CC109" s="16" t="str">
        <f t="shared" si="23"/>
        <v/>
      </c>
      <c r="CD109" s="16" t="str">
        <f t="shared" si="23"/>
        <v/>
      </c>
      <c r="CE109" s="16" t="str">
        <f t="shared" si="23"/>
        <v/>
      </c>
      <c r="CF109" s="16" t="str">
        <f t="shared" si="23"/>
        <v/>
      </c>
      <c r="CG109" s="16" t="str">
        <f t="shared" si="20"/>
        <v/>
      </c>
      <c r="CH109" s="16" t="str">
        <f t="shared" si="20"/>
        <v/>
      </c>
      <c r="CI109" s="16" t="str">
        <f t="shared" si="20"/>
        <v/>
      </c>
      <c r="CK109" s="115" t="str">
        <f t="shared" si="16"/>
        <v>HavskraftaHummerKrabbtaska</v>
      </c>
      <c r="CM109" s="88"/>
      <c r="CN109" s="115"/>
      <c r="CO109" s="88"/>
      <c r="CP109" s="116"/>
    </row>
    <row r="110" spans="1:94" x14ac:dyDescent="0.2">
      <c r="A110" t="s">
        <v>368</v>
      </c>
      <c r="B110" s="22">
        <v>15</v>
      </c>
      <c r="C110" s="14" t="s">
        <v>188</v>
      </c>
      <c r="D110" s="104">
        <v>102</v>
      </c>
      <c r="E110" s="230">
        <v>0</v>
      </c>
      <c r="F110" s="230">
        <v>27.515578635014837</v>
      </c>
      <c r="G110" s="230">
        <v>0</v>
      </c>
      <c r="H110" s="230">
        <v>0</v>
      </c>
      <c r="I110" s="230">
        <v>0</v>
      </c>
      <c r="J110" s="230">
        <v>0</v>
      </c>
      <c r="K110" s="230">
        <v>0</v>
      </c>
      <c r="L110" s="230">
        <v>0</v>
      </c>
      <c r="M110" s="230">
        <v>0</v>
      </c>
      <c r="N110" s="230">
        <v>0</v>
      </c>
      <c r="O110" s="230">
        <v>0</v>
      </c>
      <c r="P110" s="230">
        <v>0</v>
      </c>
      <c r="Q110" s="230">
        <v>0</v>
      </c>
      <c r="R110" s="230">
        <v>0</v>
      </c>
      <c r="S110" s="230">
        <v>0</v>
      </c>
      <c r="T110" s="230">
        <v>0</v>
      </c>
      <c r="U110" s="230">
        <v>0</v>
      </c>
      <c r="V110" s="230">
        <v>0</v>
      </c>
      <c r="W110" s="230">
        <v>0</v>
      </c>
      <c r="X110" s="230">
        <v>0</v>
      </c>
      <c r="Y110" s="230">
        <v>0</v>
      </c>
      <c r="Z110" s="230">
        <v>0</v>
      </c>
      <c r="AA110" s="230">
        <v>0</v>
      </c>
      <c r="AB110" s="230">
        <v>0</v>
      </c>
      <c r="AC110" s="230">
        <v>0</v>
      </c>
      <c r="AD110" s="230">
        <v>0</v>
      </c>
      <c r="AE110" s="230">
        <v>0</v>
      </c>
      <c r="AF110" s="230">
        <v>0</v>
      </c>
      <c r="AG110" s="230">
        <v>0</v>
      </c>
      <c r="AH110" s="230">
        <v>0</v>
      </c>
      <c r="AI110" s="230">
        <v>0</v>
      </c>
      <c r="AJ110" s="230">
        <v>0</v>
      </c>
      <c r="AK110" s="230">
        <v>0</v>
      </c>
      <c r="AL110" s="230">
        <v>0</v>
      </c>
      <c r="AM110" s="230">
        <v>0</v>
      </c>
      <c r="AN110" s="230">
        <v>0</v>
      </c>
      <c r="AO110" s="230">
        <v>0</v>
      </c>
      <c r="AP110" s="230">
        <v>0</v>
      </c>
      <c r="AQ110" s="230">
        <v>0</v>
      </c>
      <c r="AR110" s="230">
        <v>0</v>
      </c>
      <c r="AS110" s="230">
        <v>0</v>
      </c>
      <c r="AT110" s="103">
        <f t="shared" si="15"/>
        <v>27.515578635014837</v>
      </c>
      <c r="AU110" s="16">
        <v>102</v>
      </c>
      <c r="AV110" s="16" t="str">
        <f t="shared" ref="AV110:BF146" si="24">IF(E110&gt;0,E$8,"")</f>
        <v/>
      </c>
      <c r="AW110" s="16" t="str">
        <f t="shared" si="24"/>
        <v>Al</v>
      </c>
      <c r="AX110" s="16" t="str">
        <f t="shared" si="24"/>
        <v/>
      </c>
      <c r="AY110" s="16" t="str">
        <f t="shared" si="22"/>
        <v/>
      </c>
      <c r="AZ110" s="16" t="str">
        <f t="shared" si="22"/>
        <v/>
      </c>
      <c r="BA110" s="16" t="str">
        <f t="shared" si="22"/>
        <v/>
      </c>
      <c r="BB110" s="16" t="str">
        <f t="shared" si="22"/>
        <v/>
      </c>
      <c r="BC110" s="16" t="str">
        <f t="shared" si="22"/>
        <v/>
      </c>
      <c r="BD110" s="16" t="str">
        <f t="shared" si="22"/>
        <v/>
      </c>
      <c r="BE110" s="16" t="str">
        <f t="shared" si="22"/>
        <v/>
      </c>
      <c r="BF110" s="16" t="str">
        <f t="shared" si="22"/>
        <v/>
      </c>
      <c r="BG110" s="16" t="str">
        <f t="shared" si="22"/>
        <v/>
      </c>
      <c r="BH110" s="16" t="str">
        <f t="shared" si="22"/>
        <v/>
      </c>
      <c r="BI110" s="16" t="str">
        <f t="shared" si="22"/>
        <v/>
      </c>
      <c r="BJ110" s="16" t="str">
        <f t="shared" si="22"/>
        <v/>
      </c>
      <c r="BK110" s="16" t="str">
        <f t="shared" si="22"/>
        <v/>
      </c>
      <c r="BL110" s="16" t="str">
        <f t="shared" si="19"/>
        <v/>
      </c>
      <c r="BM110" s="16" t="str">
        <f t="shared" si="19"/>
        <v/>
      </c>
      <c r="BN110" s="16" t="str">
        <f t="shared" si="19"/>
        <v/>
      </c>
      <c r="BO110" s="16" t="str">
        <f t="shared" si="19"/>
        <v/>
      </c>
      <c r="BP110" s="16" t="str">
        <f t="shared" si="19"/>
        <v/>
      </c>
      <c r="BQ110" s="16" t="str">
        <f t="shared" si="19"/>
        <v/>
      </c>
      <c r="BR110" s="16" t="str">
        <f t="shared" si="19"/>
        <v/>
      </c>
      <c r="BS110" s="16" t="str">
        <f t="shared" si="19"/>
        <v/>
      </c>
      <c r="BT110" s="16" t="str">
        <f t="shared" si="23"/>
        <v/>
      </c>
      <c r="BU110" s="16" t="str">
        <f t="shared" si="23"/>
        <v/>
      </c>
      <c r="BV110" s="16" t="str">
        <f t="shared" si="23"/>
        <v/>
      </c>
      <c r="BW110" s="16" t="str">
        <f t="shared" si="23"/>
        <v/>
      </c>
      <c r="BX110" s="16" t="str">
        <f t="shared" si="23"/>
        <v/>
      </c>
      <c r="BY110" s="16" t="str">
        <f t="shared" si="23"/>
        <v/>
      </c>
      <c r="BZ110" s="16" t="str">
        <f t="shared" si="23"/>
        <v/>
      </c>
      <c r="CA110" s="16" t="str">
        <f t="shared" si="23"/>
        <v/>
      </c>
      <c r="CB110" s="16" t="str">
        <f t="shared" si="23"/>
        <v/>
      </c>
      <c r="CC110" s="16" t="str">
        <f t="shared" si="23"/>
        <v/>
      </c>
      <c r="CD110" s="16" t="str">
        <f t="shared" si="23"/>
        <v/>
      </c>
      <c r="CE110" s="16" t="str">
        <f t="shared" si="23"/>
        <v/>
      </c>
      <c r="CF110" s="16" t="str">
        <f t="shared" si="23"/>
        <v/>
      </c>
      <c r="CG110" s="16" t="str">
        <f t="shared" si="20"/>
        <v/>
      </c>
      <c r="CH110" s="16" t="str">
        <f t="shared" si="20"/>
        <v/>
      </c>
      <c r="CI110" s="16" t="str">
        <f t="shared" si="20"/>
        <v/>
      </c>
      <c r="CK110" s="115" t="str">
        <f t="shared" si="16"/>
        <v>Al</v>
      </c>
      <c r="CM110" s="88"/>
      <c r="CN110" s="115"/>
      <c r="CO110" s="88"/>
      <c r="CP110" s="116"/>
    </row>
    <row r="111" spans="1:94" x14ac:dyDescent="0.2">
      <c r="A111" t="s">
        <v>370</v>
      </c>
      <c r="B111" s="22">
        <v>15</v>
      </c>
      <c r="C111" s="14" t="s">
        <v>188</v>
      </c>
      <c r="D111" s="104">
        <v>103</v>
      </c>
      <c r="E111" s="230">
        <v>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0">
        <v>0</v>
      </c>
      <c r="O111" s="230">
        <v>0</v>
      </c>
      <c r="P111" s="230">
        <v>0</v>
      </c>
      <c r="Q111" s="230">
        <v>0</v>
      </c>
      <c r="R111" s="230">
        <v>0</v>
      </c>
      <c r="S111" s="230">
        <v>0.25</v>
      </c>
      <c r="T111" s="230">
        <v>0</v>
      </c>
      <c r="U111" s="230">
        <v>18.677777777777777</v>
      </c>
      <c r="V111" s="230">
        <v>0</v>
      </c>
      <c r="W111" s="230">
        <v>0</v>
      </c>
      <c r="X111" s="230">
        <v>0</v>
      </c>
      <c r="Y111" s="230">
        <v>0</v>
      </c>
      <c r="Z111" s="230">
        <v>0</v>
      </c>
      <c r="AA111" s="230">
        <v>0</v>
      </c>
      <c r="AB111" s="230">
        <v>0</v>
      </c>
      <c r="AC111" s="230">
        <v>0</v>
      </c>
      <c r="AD111" s="230">
        <v>0</v>
      </c>
      <c r="AE111" s="230">
        <v>0</v>
      </c>
      <c r="AF111" s="230">
        <v>0</v>
      </c>
      <c r="AG111" s="230">
        <v>0</v>
      </c>
      <c r="AH111" s="230">
        <v>0</v>
      </c>
      <c r="AI111" s="230">
        <v>0</v>
      </c>
      <c r="AJ111" s="230">
        <v>0</v>
      </c>
      <c r="AK111" s="230">
        <v>0</v>
      </c>
      <c r="AL111" s="230">
        <v>0</v>
      </c>
      <c r="AM111" s="230">
        <v>0</v>
      </c>
      <c r="AN111" s="230">
        <v>0</v>
      </c>
      <c r="AO111" s="230">
        <v>0</v>
      </c>
      <c r="AP111" s="230">
        <v>0</v>
      </c>
      <c r="AQ111" s="230">
        <v>0</v>
      </c>
      <c r="AR111" s="230">
        <v>0</v>
      </c>
      <c r="AS111" s="230">
        <v>0</v>
      </c>
      <c r="AT111" s="103">
        <f t="shared" si="15"/>
        <v>18.927777777777777</v>
      </c>
      <c r="AU111" s="16">
        <v>103</v>
      </c>
      <c r="AV111" s="16" t="str">
        <f t="shared" si="24"/>
        <v/>
      </c>
      <c r="AW111" s="16" t="str">
        <f t="shared" si="24"/>
        <v/>
      </c>
      <c r="AX111" s="16" t="str">
        <f t="shared" si="24"/>
        <v/>
      </c>
      <c r="AY111" s="16" t="str">
        <f t="shared" si="22"/>
        <v/>
      </c>
      <c r="AZ111" s="16" t="str">
        <f t="shared" si="22"/>
        <v/>
      </c>
      <c r="BA111" s="16" t="str">
        <f t="shared" si="22"/>
        <v/>
      </c>
      <c r="BB111" s="16" t="str">
        <f t="shared" si="22"/>
        <v/>
      </c>
      <c r="BC111" s="16" t="str">
        <f t="shared" si="22"/>
        <v/>
      </c>
      <c r="BD111" s="16" t="str">
        <f t="shared" si="22"/>
        <v/>
      </c>
      <c r="BE111" s="16" t="str">
        <f t="shared" si="22"/>
        <v/>
      </c>
      <c r="BF111" s="16" t="str">
        <f t="shared" si="22"/>
        <v/>
      </c>
      <c r="BG111" s="16" t="str">
        <f t="shared" si="22"/>
        <v/>
      </c>
      <c r="BH111" s="16" t="str">
        <f t="shared" si="22"/>
        <v/>
      </c>
      <c r="BI111" s="16" t="str">
        <f t="shared" si="22"/>
        <v/>
      </c>
      <c r="BJ111" s="16" t="str">
        <f t="shared" si="22"/>
        <v>Hummer</v>
      </c>
      <c r="BK111" s="16" t="str">
        <f t="shared" si="22"/>
        <v/>
      </c>
      <c r="BL111" s="16" t="str">
        <f t="shared" si="19"/>
        <v>Krabbtaska</v>
      </c>
      <c r="BM111" s="16" t="str">
        <f t="shared" si="19"/>
        <v/>
      </c>
      <c r="BN111" s="16" t="str">
        <f t="shared" si="19"/>
        <v/>
      </c>
      <c r="BO111" s="16" t="str">
        <f t="shared" si="19"/>
        <v/>
      </c>
      <c r="BP111" s="16" t="str">
        <f t="shared" si="19"/>
        <v/>
      </c>
      <c r="BQ111" s="16" t="str">
        <f t="shared" si="19"/>
        <v/>
      </c>
      <c r="BR111" s="16" t="str">
        <f t="shared" si="19"/>
        <v/>
      </c>
      <c r="BS111" s="16" t="str">
        <f t="shared" si="19"/>
        <v/>
      </c>
      <c r="BT111" s="16" t="str">
        <f t="shared" si="23"/>
        <v/>
      </c>
      <c r="BU111" s="16" t="str">
        <f t="shared" si="23"/>
        <v/>
      </c>
      <c r="BV111" s="16" t="str">
        <f t="shared" si="23"/>
        <v/>
      </c>
      <c r="BW111" s="16" t="str">
        <f t="shared" si="23"/>
        <v/>
      </c>
      <c r="BX111" s="16" t="str">
        <f t="shared" si="23"/>
        <v/>
      </c>
      <c r="BY111" s="16" t="str">
        <f t="shared" si="23"/>
        <v/>
      </c>
      <c r="BZ111" s="16" t="str">
        <f t="shared" si="23"/>
        <v/>
      </c>
      <c r="CA111" s="16" t="str">
        <f t="shared" si="23"/>
        <v/>
      </c>
      <c r="CB111" s="16" t="str">
        <f t="shared" si="23"/>
        <v/>
      </c>
      <c r="CC111" s="16" t="str">
        <f t="shared" si="23"/>
        <v/>
      </c>
      <c r="CD111" s="16" t="str">
        <f t="shared" si="23"/>
        <v/>
      </c>
      <c r="CE111" s="16" t="str">
        <f t="shared" si="23"/>
        <v/>
      </c>
      <c r="CF111" s="16" t="str">
        <f t="shared" si="23"/>
        <v/>
      </c>
      <c r="CG111" s="16" t="str">
        <f t="shared" si="20"/>
        <v/>
      </c>
      <c r="CH111" s="16" t="str">
        <f t="shared" si="20"/>
        <v/>
      </c>
      <c r="CI111" s="16" t="str">
        <f t="shared" si="20"/>
        <v/>
      </c>
      <c r="CK111" s="115" t="str">
        <f t="shared" si="16"/>
        <v>HummerKrabbtaska</v>
      </c>
      <c r="CM111" s="88"/>
      <c r="CN111" s="115"/>
      <c r="CO111" s="88"/>
      <c r="CP111" s="116"/>
    </row>
    <row r="112" spans="1:94" x14ac:dyDescent="0.2">
      <c r="A112" t="s">
        <v>377</v>
      </c>
      <c r="B112" s="22">
        <v>15</v>
      </c>
      <c r="C112" s="14" t="s">
        <v>191</v>
      </c>
      <c r="D112" s="104">
        <v>104</v>
      </c>
      <c r="E112" s="230">
        <v>0</v>
      </c>
      <c r="F112" s="230">
        <v>23.5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0">
        <v>0</v>
      </c>
      <c r="O112" s="230">
        <v>0</v>
      </c>
      <c r="P112" s="230">
        <v>0</v>
      </c>
      <c r="Q112" s="230">
        <v>0</v>
      </c>
      <c r="R112" s="230">
        <v>0.83437499999999998</v>
      </c>
      <c r="S112" s="230">
        <v>0</v>
      </c>
      <c r="T112" s="230">
        <v>0</v>
      </c>
      <c r="U112" s="230">
        <v>0</v>
      </c>
      <c r="V112" s="230">
        <v>0</v>
      </c>
      <c r="W112" s="230">
        <v>0</v>
      </c>
      <c r="X112" s="230">
        <v>0</v>
      </c>
      <c r="Y112" s="230">
        <v>0</v>
      </c>
      <c r="Z112" s="230">
        <v>0</v>
      </c>
      <c r="AA112" s="230">
        <v>0</v>
      </c>
      <c r="AB112" s="230">
        <v>0</v>
      </c>
      <c r="AC112" s="230">
        <v>0</v>
      </c>
      <c r="AD112" s="230">
        <v>0</v>
      </c>
      <c r="AE112" s="230">
        <v>0</v>
      </c>
      <c r="AF112" s="230">
        <v>0</v>
      </c>
      <c r="AG112" s="230">
        <v>0</v>
      </c>
      <c r="AH112" s="230">
        <v>0</v>
      </c>
      <c r="AI112" s="230">
        <v>0</v>
      </c>
      <c r="AJ112" s="230">
        <v>0</v>
      </c>
      <c r="AK112" s="230">
        <v>0</v>
      </c>
      <c r="AL112" s="230">
        <v>0</v>
      </c>
      <c r="AM112" s="230">
        <v>0</v>
      </c>
      <c r="AN112" s="230">
        <v>0</v>
      </c>
      <c r="AO112" s="230">
        <v>0</v>
      </c>
      <c r="AP112" s="230">
        <v>0</v>
      </c>
      <c r="AQ112" s="230">
        <v>2.1515624999999998</v>
      </c>
      <c r="AR112" s="230">
        <v>0</v>
      </c>
      <c r="AS112" s="230">
        <v>0</v>
      </c>
      <c r="AT112" s="103">
        <f t="shared" si="15"/>
        <v>26.485937500000002</v>
      </c>
      <c r="AU112" s="16">
        <v>104</v>
      </c>
      <c r="AV112" s="16" t="str">
        <f t="shared" si="24"/>
        <v/>
      </c>
      <c r="AW112" s="16" t="str">
        <f t="shared" si="24"/>
        <v>Al</v>
      </c>
      <c r="AX112" s="16" t="str">
        <f t="shared" si="24"/>
        <v/>
      </c>
      <c r="AY112" s="16" t="str">
        <f t="shared" si="22"/>
        <v/>
      </c>
      <c r="AZ112" s="16" t="str">
        <f t="shared" si="22"/>
        <v/>
      </c>
      <c r="BA112" s="16" t="str">
        <f t="shared" si="22"/>
        <v/>
      </c>
      <c r="BB112" s="16" t="str">
        <f t="shared" si="22"/>
        <v/>
      </c>
      <c r="BC112" s="16" t="str">
        <f t="shared" si="22"/>
        <v/>
      </c>
      <c r="BD112" s="16" t="str">
        <f t="shared" si="22"/>
        <v/>
      </c>
      <c r="BE112" s="16" t="str">
        <f t="shared" si="22"/>
        <v/>
      </c>
      <c r="BF112" s="16" t="str">
        <f t="shared" si="22"/>
        <v/>
      </c>
      <c r="BG112" s="16" t="str">
        <f t="shared" si="22"/>
        <v/>
      </c>
      <c r="BH112" s="16" t="str">
        <f t="shared" si="22"/>
        <v/>
      </c>
      <c r="BI112" s="16" t="str">
        <f t="shared" si="22"/>
        <v>Sill_konsum</v>
      </c>
      <c r="BJ112" s="16" t="str">
        <f t="shared" si="22"/>
        <v/>
      </c>
      <c r="BK112" s="16" t="str">
        <f t="shared" si="22"/>
        <v/>
      </c>
      <c r="BL112" s="16" t="str">
        <f t="shared" si="19"/>
        <v/>
      </c>
      <c r="BM112" s="16" t="str">
        <f t="shared" si="19"/>
        <v/>
      </c>
      <c r="BN112" s="16" t="str">
        <f t="shared" si="19"/>
        <v/>
      </c>
      <c r="BO112" s="16" t="str">
        <f t="shared" si="19"/>
        <v/>
      </c>
      <c r="BP112" s="16" t="str">
        <f t="shared" si="19"/>
        <v/>
      </c>
      <c r="BQ112" s="16" t="str">
        <f t="shared" si="19"/>
        <v/>
      </c>
      <c r="BR112" s="16" t="str">
        <f t="shared" si="19"/>
        <v/>
      </c>
      <c r="BS112" s="16" t="str">
        <f t="shared" si="19"/>
        <v/>
      </c>
      <c r="BT112" s="16" t="str">
        <f t="shared" si="23"/>
        <v/>
      </c>
      <c r="BU112" s="16" t="str">
        <f t="shared" si="23"/>
        <v/>
      </c>
      <c r="BV112" s="16" t="str">
        <f t="shared" si="23"/>
        <v/>
      </c>
      <c r="BW112" s="16" t="str">
        <f t="shared" si="23"/>
        <v/>
      </c>
      <c r="BX112" s="16" t="str">
        <f t="shared" si="23"/>
        <v/>
      </c>
      <c r="BY112" s="16" t="str">
        <f t="shared" si="23"/>
        <v/>
      </c>
      <c r="BZ112" s="16" t="str">
        <f t="shared" si="23"/>
        <v/>
      </c>
      <c r="CA112" s="16" t="str">
        <f t="shared" si="23"/>
        <v/>
      </c>
      <c r="CB112" s="16" t="str">
        <f t="shared" si="23"/>
        <v/>
      </c>
      <c r="CC112" s="16" t="str">
        <f t="shared" si="23"/>
        <v/>
      </c>
      <c r="CD112" s="16" t="str">
        <f t="shared" si="23"/>
        <v/>
      </c>
      <c r="CE112" s="16" t="str">
        <f t="shared" si="23"/>
        <v/>
      </c>
      <c r="CF112" s="16" t="str">
        <f t="shared" si="23"/>
        <v/>
      </c>
      <c r="CG112" s="16" t="str">
        <f t="shared" si="20"/>
        <v/>
      </c>
      <c r="CH112" s="16" t="str">
        <f t="shared" si="20"/>
        <v>Torsk</v>
      </c>
      <c r="CI112" s="16" t="str">
        <f t="shared" si="20"/>
        <v/>
      </c>
      <c r="CK112" s="115" t="str">
        <f t="shared" si="16"/>
        <v>AlSill_konsumTorsk</v>
      </c>
      <c r="CM112" s="88"/>
      <c r="CN112" s="115"/>
      <c r="CO112" s="88"/>
      <c r="CP112" s="116"/>
    </row>
    <row r="113" spans="1:94" x14ac:dyDescent="0.2">
      <c r="A113" t="s">
        <v>378</v>
      </c>
      <c r="B113" s="22">
        <v>15</v>
      </c>
      <c r="C113" s="14" t="s">
        <v>191</v>
      </c>
      <c r="D113" s="104">
        <v>105</v>
      </c>
      <c r="E113" s="230">
        <v>0</v>
      </c>
      <c r="F113" s="230">
        <v>9.9166666666666661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0">
        <v>0</v>
      </c>
      <c r="O113" s="230">
        <v>0</v>
      </c>
      <c r="P113" s="230">
        <v>0</v>
      </c>
      <c r="Q113" s="230">
        <v>0</v>
      </c>
      <c r="R113" s="230">
        <v>0.97222222222222221</v>
      </c>
      <c r="S113" s="230">
        <v>0</v>
      </c>
      <c r="T113" s="230">
        <v>0</v>
      </c>
      <c r="U113" s="230">
        <v>0</v>
      </c>
      <c r="V113" s="230">
        <v>0</v>
      </c>
      <c r="W113" s="230">
        <v>0</v>
      </c>
      <c r="X113" s="230">
        <v>0</v>
      </c>
      <c r="Y113" s="230">
        <v>0</v>
      </c>
      <c r="Z113" s="230">
        <v>0</v>
      </c>
      <c r="AA113" s="230">
        <v>0</v>
      </c>
      <c r="AB113" s="230">
        <v>0</v>
      </c>
      <c r="AC113" s="230">
        <v>0</v>
      </c>
      <c r="AD113" s="230">
        <v>0</v>
      </c>
      <c r="AE113" s="230">
        <v>0</v>
      </c>
      <c r="AF113" s="230">
        <v>0</v>
      </c>
      <c r="AG113" s="230">
        <v>0</v>
      </c>
      <c r="AH113" s="230">
        <v>0</v>
      </c>
      <c r="AI113" s="230">
        <v>0</v>
      </c>
      <c r="AJ113" s="230">
        <v>0</v>
      </c>
      <c r="AK113" s="230">
        <v>0.77777777777777779</v>
      </c>
      <c r="AL113" s="230">
        <v>0</v>
      </c>
      <c r="AM113" s="230">
        <v>0</v>
      </c>
      <c r="AN113" s="230">
        <v>0</v>
      </c>
      <c r="AO113" s="230">
        <v>0</v>
      </c>
      <c r="AP113" s="230">
        <v>0</v>
      </c>
      <c r="AQ113" s="230">
        <v>13.138888888888889</v>
      </c>
      <c r="AR113" s="230">
        <v>0</v>
      </c>
      <c r="AS113" s="230">
        <v>0</v>
      </c>
      <c r="AT113" s="103">
        <f t="shared" si="15"/>
        <v>24.805555555555557</v>
      </c>
      <c r="AU113" s="16">
        <v>105</v>
      </c>
      <c r="AV113" s="16" t="str">
        <f t="shared" si="24"/>
        <v/>
      </c>
      <c r="AW113" s="16" t="str">
        <f t="shared" si="24"/>
        <v>Al</v>
      </c>
      <c r="AX113" s="16" t="str">
        <f t="shared" si="24"/>
        <v/>
      </c>
      <c r="AY113" s="16" t="str">
        <f t="shared" si="22"/>
        <v/>
      </c>
      <c r="AZ113" s="16" t="str">
        <f t="shared" si="22"/>
        <v/>
      </c>
      <c r="BA113" s="16" t="str">
        <f t="shared" si="22"/>
        <v/>
      </c>
      <c r="BB113" s="16" t="str">
        <f t="shared" si="22"/>
        <v/>
      </c>
      <c r="BC113" s="16" t="str">
        <f t="shared" si="22"/>
        <v/>
      </c>
      <c r="BD113" s="16" t="str">
        <f t="shared" si="22"/>
        <v/>
      </c>
      <c r="BE113" s="16" t="str">
        <f t="shared" si="22"/>
        <v/>
      </c>
      <c r="BF113" s="16" t="str">
        <f t="shared" si="22"/>
        <v/>
      </c>
      <c r="BG113" s="16" t="str">
        <f t="shared" si="22"/>
        <v/>
      </c>
      <c r="BH113" s="16" t="str">
        <f t="shared" si="22"/>
        <v/>
      </c>
      <c r="BI113" s="16" t="str">
        <f t="shared" si="22"/>
        <v>Sill_konsum</v>
      </c>
      <c r="BJ113" s="16" t="str">
        <f t="shared" si="22"/>
        <v/>
      </c>
      <c r="BK113" s="16" t="str">
        <f t="shared" si="22"/>
        <v/>
      </c>
      <c r="BL113" s="16" t="str">
        <f t="shared" si="19"/>
        <v/>
      </c>
      <c r="BM113" s="16" t="str">
        <f t="shared" si="19"/>
        <v/>
      </c>
      <c r="BN113" s="16" t="str">
        <f t="shared" si="19"/>
        <v/>
      </c>
      <c r="BO113" s="16" t="str">
        <f t="shared" si="19"/>
        <v/>
      </c>
      <c r="BP113" s="16" t="str">
        <f t="shared" si="19"/>
        <v/>
      </c>
      <c r="BQ113" s="16" t="str">
        <f t="shared" si="19"/>
        <v/>
      </c>
      <c r="BR113" s="16" t="str">
        <f t="shared" si="19"/>
        <v/>
      </c>
      <c r="BS113" s="16" t="str">
        <f t="shared" si="19"/>
        <v/>
      </c>
      <c r="BT113" s="16" t="str">
        <f t="shared" si="23"/>
        <v/>
      </c>
      <c r="BU113" s="16" t="str">
        <f t="shared" si="23"/>
        <v/>
      </c>
      <c r="BV113" s="16" t="str">
        <f t="shared" si="23"/>
        <v/>
      </c>
      <c r="BW113" s="16" t="str">
        <f t="shared" si="23"/>
        <v/>
      </c>
      <c r="BX113" s="16" t="str">
        <f t="shared" si="23"/>
        <v/>
      </c>
      <c r="BY113" s="16" t="str">
        <f t="shared" si="23"/>
        <v/>
      </c>
      <c r="BZ113" s="16" t="str">
        <f t="shared" si="23"/>
        <v/>
      </c>
      <c r="CA113" s="16" t="str">
        <f t="shared" si="23"/>
        <v/>
      </c>
      <c r="CB113" s="16" t="str">
        <f t="shared" si="23"/>
        <v>Skrubbskadda</v>
      </c>
      <c r="CC113" s="16" t="str">
        <f t="shared" si="23"/>
        <v/>
      </c>
      <c r="CD113" s="16" t="str">
        <f t="shared" si="23"/>
        <v/>
      </c>
      <c r="CE113" s="16" t="str">
        <f t="shared" si="23"/>
        <v/>
      </c>
      <c r="CF113" s="16" t="str">
        <f t="shared" si="23"/>
        <v/>
      </c>
      <c r="CG113" s="16" t="str">
        <f t="shared" si="20"/>
        <v/>
      </c>
      <c r="CH113" s="16" t="str">
        <f t="shared" si="20"/>
        <v>Torsk</v>
      </c>
      <c r="CI113" s="16" t="str">
        <f t="shared" si="20"/>
        <v/>
      </c>
      <c r="CK113" s="115" t="str">
        <f t="shared" si="16"/>
        <v>AlSill_konsumSkrubbskaddaTorsk</v>
      </c>
      <c r="CM113" s="88"/>
      <c r="CN113" s="115"/>
      <c r="CO113" s="88"/>
      <c r="CP113" s="116"/>
    </row>
    <row r="114" spans="1:94" x14ac:dyDescent="0.2">
      <c r="A114" t="s">
        <v>368</v>
      </c>
      <c r="B114" s="22">
        <v>15</v>
      </c>
      <c r="C114" s="14" t="s">
        <v>191</v>
      </c>
      <c r="D114" s="104">
        <v>106</v>
      </c>
      <c r="E114" s="230">
        <v>0</v>
      </c>
      <c r="F114" s="230">
        <v>18.938814531548758</v>
      </c>
      <c r="G114" s="230">
        <v>0</v>
      </c>
      <c r="H114" s="230">
        <v>0</v>
      </c>
      <c r="I114" s="230">
        <v>0</v>
      </c>
      <c r="J114" s="230">
        <v>0</v>
      </c>
      <c r="K114" s="230">
        <v>0</v>
      </c>
      <c r="L114" s="230">
        <v>0</v>
      </c>
      <c r="M114" s="230">
        <v>0</v>
      </c>
      <c r="N114" s="230">
        <v>0</v>
      </c>
      <c r="O114" s="230">
        <v>0</v>
      </c>
      <c r="P114" s="230">
        <v>0</v>
      </c>
      <c r="Q114" s="230">
        <v>0</v>
      </c>
      <c r="R114" s="230">
        <v>0</v>
      </c>
      <c r="S114" s="230">
        <v>0</v>
      </c>
      <c r="T114" s="230">
        <v>0</v>
      </c>
      <c r="U114" s="230">
        <v>0</v>
      </c>
      <c r="V114" s="230">
        <v>0</v>
      </c>
      <c r="W114" s="230">
        <v>0</v>
      </c>
      <c r="X114" s="230">
        <v>0</v>
      </c>
      <c r="Y114" s="230">
        <v>0</v>
      </c>
      <c r="Z114" s="230">
        <v>0</v>
      </c>
      <c r="AA114" s="230">
        <v>0</v>
      </c>
      <c r="AB114" s="230">
        <v>0</v>
      </c>
      <c r="AC114" s="230">
        <v>0</v>
      </c>
      <c r="AD114" s="230">
        <v>0</v>
      </c>
      <c r="AE114" s="230">
        <v>0</v>
      </c>
      <c r="AF114" s="230">
        <v>0</v>
      </c>
      <c r="AG114" s="230">
        <v>0</v>
      </c>
      <c r="AH114" s="230">
        <v>0</v>
      </c>
      <c r="AI114" s="230">
        <v>0</v>
      </c>
      <c r="AJ114" s="230">
        <v>0</v>
      </c>
      <c r="AK114" s="230">
        <v>0</v>
      </c>
      <c r="AL114" s="230">
        <v>0</v>
      </c>
      <c r="AM114" s="230">
        <v>0</v>
      </c>
      <c r="AN114" s="230">
        <v>0</v>
      </c>
      <c r="AO114" s="230">
        <v>0</v>
      </c>
      <c r="AP114" s="230">
        <v>0</v>
      </c>
      <c r="AQ114" s="230">
        <v>0</v>
      </c>
      <c r="AR114" s="230">
        <v>0</v>
      </c>
      <c r="AS114" s="230">
        <v>0</v>
      </c>
      <c r="AT114" s="103">
        <f t="shared" si="15"/>
        <v>18.938814531548758</v>
      </c>
      <c r="AU114" s="16">
        <v>106</v>
      </c>
      <c r="AV114" s="16" t="str">
        <f t="shared" si="24"/>
        <v/>
      </c>
      <c r="AW114" s="16" t="str">
        <f t="shared" si="24"/>
        <v>Al</v>
      </c>
      <c r="AX114" s="16" t="str">
        <f t="shared" si="24"/>
        <v/>
      </c>
      <c r="AY114" s="16" t="str">
        <f t="shared" si="22"/>
        <v/>
      </c>
      <c r="AZ114" s="16" t="str">
        <f t="shared" si="22"/>
        <v/>
      </c>
      <c r="BA114" s="16" t="str">
        <f t="shared" si="22"/>
        <v/>
      </c>
      <c r="BB114" s="16" t="str">
        <f t="shared" si="22"/>
        <v/>
      </c>
      <c r="BC114" s="16" t="str">
        <f t="shared" si="22"/>
        <v/>
      </c>
      <c r="BD114" s="16" t="str">
        <f t="shared" si="22"/>
        <v/>
      </c>
      <c r="BE114" s="16" t="str">
        <f t="shared" si="22"/>
        <v/>
      </c>
      <c r="BF114" s="16" t="str">
        <f t="shared" si="22"/>
        <v/>
      </c>
      <c r="BG114" s="16" t="str">
        <f t="shared" si="22"/>
        <v/>
      </c>
      <c r="BH114" s="16" t="str">
        <f t="shared" si="22"/>
        <v/>
      </c>
      <c r="BI114" s="16" t="str">
        <f t="shared" si="22"/>
        <v/>
      </c>
      <c r="BJ114" s="16" t="str">
        <f t="shared" si="22"/>
        <v/>
      </c>
      <c r="BK114" s="16" t="str">
        <f t="shared" si="22"/>
        <v/>
      </c>
      <c r="BL114" s="16" t="str">
        <f t="shared" si="19"/>
        <v/>
      </c>
      <c r="BM114" s="16" t="str">
        <f t="shared" si="19"/>
        <v/>
      </c>
      <c r="BN114" s="16" t="str">
        <f t="shared" si="19"/>
        <v/>
      </c>
      <c r="BO114" s="16" t="str">
        <f t="shared" si="19"/>
        <v/>
      </c>
      <c r="BP114" s="16" t="str">
        <f t="shared" si="19"/>
        <v/>
      </c>
      <c r="BQ114" s="16" t="str">
        <f t="shared" si="19"/>
        <v/>
      </c>
      <c r="BR114" s="16" t="str">
        <f t="shared" si="19"/>
        <v/>
      </c>
      <c r="BS114" s="16" t="str">
        <f t="shared" si="19"/>
        <v/>
      </c>
      <c r="BT114" s="16" t="str">
        <f t="shared" si="23"/>
        <v/>
      </c>
      <c r="BU114" s="16" t="str">
        <f t="shared" si="23"/>
        <v/>
      </c>
      <c r="BV114" s="16" t="str">
        <f t="shared" si="23"/>
        <v/>
      </c>
      <c r="BW114" s="16" t="str">
        <f t="shared" si="23"/>
        <v/>
      </c>
      <c r="BX114" s="16" t="str">
        <f t="shared" si="23"/>
        <v/>
      </c>
      <c r="BY114" s="16" t="str">
        <f t="shared" si="23"/>
        <v/>
      </c>
      <c r="BZ114" s="16" t="str">
        <f t="shared" si="23"/>
        <v/>
      </c>
      <c r="CA114" s="16" t="str">
        <f t="shared" si="23"/>
        <v/>
      </c>
      <c r="CB114" s="16" t="str">
        <f t="shared" si="23"/>
        <v/>
      </c>
      <c r="CC114" s="16" t="str">
        <f t="shared" si="23"/>
        <v/>
      </c>
      <c r="CD114" s="16" t="str">
        <f t="shared" si="23"/>
        <v/>
      </c>
      <c r="CE114" s="16" t="str">
        <f t="shared" si="23"/>
        <v/>
      </c>
      <c r="CF114" s="16" t="str">
        <f t="shared" si="23"/>
        <v/>
      </c>
      <c r="CG114" s="16" t="str">
        <f t="shared" si="20"/>
        <v/>
      </c>
      <c r="CH114" s="16" t="str">
        <f t="shared" si="20"/>
        <v/>
      </c>
      <c r="CI114" s="16" t="str">
        <f t="shared" si="20"/>
        <v/>
      </c>
      <c r="CK114" s="115" t="str">
        <f t="shared" si="16"/>
        <v>Al</v>
      </c>
      <c r="CM114" s="88"/>
      <c r="CN114" s="115"/>
      <c r="CO114" s="88"/>
      <c r="CP114" s="116"/>
    </row>
    <row r="115" spans="1:94" x14ac:dyDescent="0.2">
      <c r="A115" t="s">
        <v>377</v>
      </c>
      <c r="B115" s="22">
        <v>15</v>
      </c>
      <c r="C115" s="14" t="s">
        <v>270</v>
      </c>
      <c r="D115" s="104">
        <v>107</v>
      </c>
      <c r="E115" s="230">
        <v>0</v>
      </c>
      <c r="F115" s="230">
        <v>45.666549171660208</v>
      </c>
      <c r="G115" s="230">
        <v>0</v>
      </c>
      <c r="H115" s="230">
        <v>0</v>
      </c>
      <c r="I115" s="230">
        <v>0</v>
      </c>
      <c r="J115" s="230">
        <v>0</v>
      </c>
      <c r="K115" s="230">
        <v>0</v>
      </c>
      <c r="L115" s="230">
        <v>0</v>
      </c>
      <c r="M115" s="230">
        <v>0</v>
      </c>
      <c r="N115" s="230">
        <v>0</v>
      </c>
      <c r="O115" s="230">
        <v>0</v>
      </c>
      <c r="P115" s="230">
        <v>0</v>
      </c>
      <c r="Q115" s="230">
        <v>0</v>
      </c>
      <c r="R115" s="230">
        <v>0</v>
      </c>
      <c r="S115" s="230">
        <v>0</v>
      </c>
      <c r="T115" s="230">
        <v>0</v>
      </c>
      <c r="U115" s="230">
        <v>0</v>
      </c>
      <c r="V115" s="230">
        <v>0</v>
      </c>
      <c r="W115" s="230">
        <v>0</v>
      </c>
      <c r="X115" s="230">
        <v>0</v>
      </c>
      <c r="Y115" s="230">
        <v>0</v>
      </c>
      <c r="Z115" s="230">
        <v>0</v>
      </c>
      <c r="AA115" s="230">
        <v>0</v>
      </c>
      <c r="AB115" s="230">
        <v>0</v>
      </c>
      <c r="AC115" s="230">
        <v>0</v>
      </c>
      <c r="AD115" s="230">
        <v>0</v>
      </c>
      <c r="AE115" s="230">
        <v>0</v>
      </c>
      <c r="AF115" s="230">
        <v>0</v>
      </c>
      <c r="AG115" s="230">
        <v>0</v>
      </c>
      <c r="AH115" s="230">
        <v>0</v>
      </c>
      <c r="AI115" s="230">
        <v>0</v>
      </c>
      <c r="AJ115" s="230">
        <v>0</v>
      </c>
      <c r="AK115" s="230">
        <v>2.0958759252731758</v>
      </c>
      <c r="AL115" s="230">
        <v>0</v>
      </c>
      <c r="AM115" s="230">
        <v>0</v>
      </c>
      <c r="AN115" s="230">
        <v>0</v>
      </c>
      <c r="AO115" s="230">
        <v>0</v>
      </c>
      <c r="AP115" s="230">
        <v>0</v>
      </c>
      <c r="AQ115" s="230">
        <v>2.4187522030313713</v>
      </c>
      <c r="AR115" s="230">
        <v>0</v>
      </c>
      <c r="AS115" s="230">
        <v>0</v>
      </c>
      <c r="AT115" s="103">
        <f t="shared" si="15"/>
        <v>50.181177299964759</v>
      </c>
      <c r="AU115" s="16">
        <v>107</v>
      </c>
      <c r="AV115" s="16" t="str">
        <f t="shared" si="24"/>
        <v/>
      </c>
      <c r="AW115" s="16" t="str">
        <f t="shared" si="24"/>
        <v>Al</v>
      </c>
      <c r="AX115" s="16" t="str">
        <f t="shared" si="24"/>
        <v/>
      </c>
      <c r="AY115" s="16" t="str">
        <f t="shared" si="22"/>
        <v/>
      </c>
      <c r="AZ115" s="16" t="str">
        <f t="shared" si="22"/>
        <v/>
      </c>
      <c r="BA115" s="16" t="str">
        <f t="shared" si="22"/>
        <v/>
      </c>
      <c r="BB115" s="16" t="str">
        <f t="shared" si="22"/>
        <v/>
      </c>
      <c r="BC115" s="16" t="str">
        <f t="shared" si="22"/>
        <v/>
      </c>
      <c r="BD115" s="16" t="str">
        <f t="shared" si="22"/>
        <v/>
      </c>
      <c r="BE115" s="16" t="str">
        <f t="shared" si="22"/>
        <v/>
      </c>
      <c r="BF115" s="16" t="str">
        <f t="shared" si="22"/>
        <v/>
      </c>
      <c r="BG115" s="16" t="str">
        <f t="shared" si="22"/>
        <v/>
      </c>
      <c r="BH115" s="16" t="str">
        <f t="shared" si="22"/>
        <v/>
      </c>
      <c r="BI115" s="16" t="str">
        <f t="shared" si="22"/>
        <v/>
      </c>
      <c r="BJ115" s="16" t="str">
        <f t="shared" si="22"/>
        <v/>
      </c>
      <c r="BK115" s="16" t="str">
        <f t="shared" si="22"/>
        <v/>
      </c>
      <c r="BL115" s="16" t="str">
        <f t="shared" si="19"/>
        <v/>
      </c>
      <c r="BM115" s="16" t="str">
        <f t="shared" si="19"/>
        <v/>
      </c>
      <c r="BN115" s="16" t="str">
        <f t="shared" si="19"/>
        <v/>
      </c>
      <c r="BO115" s="16" t="str">
        <f t="shared" si="19"/>
        <v/>
      </c>
      <c r="BP115" s="16" t="str">
        <f t="shared" si="19"/>
        <v/>
      </c>
      <c r="BQ115" s="16" t="str">
        <f t="shared" si="19"/>
        <v/>
      </c>
      <c r="BR115" s="16" t="str">
        <f t="shared" si="19"/>
        <v/>
      </c>
      <c r="BS115" s="16" t="str">
        <f t="shared" si="19"/>
        <v/>
      </c>
      <c r="BT115" s="16" t="str">
        <f t="shared" si="23"/>
        <v/>
      </c>
      <c r="BU115" s="16" t="str">
        <f t="shared" si="23"/>
        <v/>
      </c>
      <c r="BV115" s="16" t="str">
        <f t="shared" si="23"/>
        <v/>
      </c>
      <c r="BW115" s="16" t="str">
        <f t="shared" si="23"/>
        <v/>
      </c>
      <c r="BX115" s="16" t="str">
        <f t="shared" si="23"/>
        <v/>
      </c>
      <c r="BY115" s="16" t="str">
        <f t="shared" si="23"/>
        <v/>
      </c>
      <c r="BZ115" s="16" t="str">
        <f t="shared" si="23"/>
        <v/>
      </c>
      <c r="CA115" s="16" t="str">
        <f t="shared" si="23"/>
        <v/>
      </c>
      <c r="CB115" s="16" t="str">
        <f t="shared" si="23"/>
        <v>Skrubbskadda</v>
      </c>
      <c r="CC115" s="16" t="str">
        <f t="shared" si="23"/>
        <v/>
      </c>
      <c r="CD115" s="16" t="str">
        <f t="shared" si="23"/>
        <v/>
      </c>
      <c r="CE115" s="16" t="str">
        <f t="shared" si="23"/>
        <v/>
      </c>
      <c r="CF115" s="16" t="str">
        <f t="shared" si="23"/>
        <v/>
      </c>
      <c r="CG115" s="16" t="str">
        <f t="shared" si="20"/>
        <v/>
      </c>
      <c r="CH115" s="16" t="str">
        <f t="shared" si="20"/>
        <v>Torsk</v>
      </c>
      <c r="CI115" s="16" t="str">
        <f t="shared" si="20"/>
        <v/>
      </c>
      <c r="CK115" s="115" t="str">
        <f t="shared" si="16"/>
        <v>AlSkrubbskaddaTorsk</v>
      </c>
      <c r="CM115" s="88"/>
      <c r="CN115" s="115"/>
      <c r="CO115" s="88"/>
      <c r="CP115" s="116"/>
    </row>
    <row r="116" spans="1:94" x14ac:dyDescent="0.2">
      <c r="A116" t="s">
        <v>379</v>
      </c>
      <c r="B116" s="22">
        <v>15</v>
      </c>
      <c r="C116" s="14" t="s">
        <v>270</v>
      </c>
      <c r="D116" s="104">
        <v>108</v>
      </c>
      <c r="E116" s="230">
        <v>0.48780487804878048</v>
      </c>
      <c r="F116" s="230">
        <v>2.1951219512195124</v>
      </c>
      <c r="G116" s="230">
        <v>0</v>
      </c>
      <c r="H116" s="230">
        <v>0</v>
      </c>
      <c r="I116" s="230">
        <v>0</v>
      </c>
      <c r="J116" s="230">
        <v>0</v>
      </c>
      <c r="K116" s="230">
        <v>0</v>
      </c>
      <c r="L116" s="230">
        <v>6.9512195121951219</v>
      </c>
      <c r="M116" s="230">
        <v>0</v>
      </c>
      <c r="N116" s="230">
        <v>0</v>
      </c>
      <c r="O116" s="230">
        <v>0</v>
      </c>
      <c r="P116" s="230">
        <v>0</v>
      </c>
      <c r="Q116" s="230">
        <v>0</v>
      </c>
      <c r="R116" s="230">
        <v>30.975609756097562</v>
      </c>
      <c r="S116" s="230">
        <v>0</v>
      </c>
      <c r="T116" s="230">
        <v>0</v>
      </c>
      <c r="U116" s="230">
        <v>0</v>
      </c>
      <c r="V116" s="230">
        <v>0</v>
      </c>
      <c r="W116" s="230">
        <v>0</v>
      </c>
      <c r="X116" s="230">
        <v>0</v>
      </c>
      <c r="Y116" s="230">
        <v>0</v>
      </c>
      <c r="Z116" s="230">
        <v>0</v>
      </c>
      <c r="AA116" s="230">
        <v>0</v>
      </c>
      <c r="AB116" s="230">
        <v>0</v>
      </c>
      <c r="AC116" s="230">
        <v>0</v>
      </c>
      <c r="AD116" s="230">
        <v>0</v>
      </c>
      <c r="AE116" s="230">
        <v>0</v>
      </c>
      <c r="AF116" s="230">
        <v>0</v>
      </c>
      <c r="AG116" s="230">
        <v>0</v>
      </c>
      <c r="AH116" s="230">
        <v>1.2195121951219512</v>
      </c>
      <c r="AI116" s="230">
        <v>0</v>
      </c>
      <c r="AJ116" s="230">
        <v>0</v>
      </c>
      <c r="AK116" s="230">
        <v>0</v>
      </c>
      <c r="AL116" s="230">
        <v>0</v>
      </c>
      <c r="AM116" s="230">
        <v>0</v>
      </c>
      <c r="AN116" s="230">
        <v>0</v>
      </c>
      <c r="AO116" s="230">
        <v>0</v>
      </c>
      <c r="AP116" s="230">
        <v>0</v>
      </c>
      <c r="AQ116" s="230">
        <v>0</v>
      </c>
      <c r="AR116" s="230">
        <v>0</v>
      </c>
      <c r="AS116" s="230">
        <v>0</v>
      </c>
      <c r="AT116" s="103">
        <f t="shared" si="15"/>
        <v>41.829268292682926</v>
      </c>
      <c r="AU116" s="16">
        <v>108</v>
      </c>
      <c r="AV116" s="16" t="str">
        <f t="shared" si="24"/>
        <v>Abborre</v>
      </c>
      <c r="AW116" s="16" t="str">
        <f t="shared" si="24"/>
        <v>Al</v>
      </c>
      <c r="AX116" s="16" t="str">
        <f t="shared" si="24"/>
        <v/>
      </c>
      <c r="AY116" s="16" t="str">
        <f t="shared" si="22"/>
        <v/>
      </c>
      <c r="AZ116" s="16" t="str">
        <f t="shared" si="22"/>
        <v/>
      </c>
      <c r="BA116" s="16" t="str">
        <f t="shared" si="22"/>
        <v/>
      </c>
      <c r="BB116" s="16" t="str">
        <f t="shared" si="22"/>
        <v/>
      </c>
      <c r="BC116" s="16" t="str">
        <f t="shared" si="22"/>
        <v>Gadda</v>
      </c>
      <c r="BD116" s="16" t="str">
        <f t="shared" si="22"/>
        <v/>
      </c>
      <c r="BE116" s="16" t="str">
        <f t="shared" si="22"/>
        <v/>
      </c>
      <c r="BF116" s="16" t="str">
        <f t="shared" si="22"/>
        <v/>
      </c>
      <c r="BG116" s="16" t="str">
        <f t="shared" si="22"/>
        <v/>
      </c>
      <c r="BH116" s="16" t="str">
        <f t="shared" si="22"/>
        <v/>
      </c>
      <c r="BI116" s="16" t="str">
        <f t="shared" si="22"/>
        <v>Sill_konsum</v>
      </c>
      <c r="BJ116" s="16" t="str">
        <f t="shared" si="22"/>
        <v/>
      </c>
      <c r="BK116" s="16" t="str">
        <f t="shared" si="22"/>
        <v/>
      </c>
      <c r="BL116" s="16" t="str">
        <f t="shared" si="19"/>
        <v/>
      </c>
      <c r="BM116" s="16" t="str">
        <f t="shared" si="19"/>
        <v/>
      </c>
      <c r="BN116" s="16" t="str">
        <f t="shared" si="19"/>
        <v/>
      </c>
      <c r="BO116" s="16" t="str">
        <f t="shared" si="19"/>
        <v/>
      </c>
      <c r="BP116" s="16" t="str">
        <f t="shared" si="19"/>
        <v/>
      </c>
      <c r="BQ116" s="16" t="str">
        <f t="shared" si="19"/>
        <v/>
      </c>
      <c r="BR116" s="16" t="str">
        <f t="shared" si="19"/>
        <v/>
      </c>
      <c r="BS116" s="16" t="str">
        <f t="shared" si="19"/>
        <v/>
      </c>
      <c r="BT116" s="16" t="str">
        <f t="shared" si="23"/>
        <v/>
      </c>
      <c r="BU116" s="16" t="str">
        <f t="shared" si="23"/>
        <v/>
      </c>
      <c r="BV116" s="16" t="str">
        <f t="shared" si="23"/>
        <v/>
      </c>
      <c r="BW116" s="16" t="str">
        <f t="shared" si="23"/>
        <v/>
      </c>
      <c r="BX116" s="16" t="str">
        <f t="shared" si="23"/>
        <v/>
      </c>
      <c r="BY116" s="16" t="str">
        <f t="shared" si="23"/>
        <v>Sik</v>
      </c>
      <c r="BZ116" s="16" t="str">
        <f t="shared" si="23"/>
        <v/>
      </c>
      <c r="CA116" s="16" t="str">
        <f t="shared" si="23"/>
        <v/>
      </c>
      <c r="CB116" s="16" t="str">
        <f t="shared" si="23"/>
        <v/>
      </c>
      <c r="CC116" s="16" t="str">
        <f t="shared" si="23"/>
        <v/>
      </c>
      <c r="CD116" s="16" t="str">
        <f t="shared" si="23"/>
        <v/>
      </c>
      <c r="CE116" s="16" t="str">
        <f t="shared" si="23"/>
        <v/>
      </c>
      <c r="CF116" s="16" t="str">
        <f t="shared" si="23"/>
        <v/>
      </c>
      <c r="CG116" s="16" t="str">
        <f t="shared" si="20"/>
        <v/>
      </c>
      <c r="CH116" s="16" t="str">
        <f t="shared" si="20"/>
        <v/>
      </c>
      <c r="CI116" s="16" t="str">
        <f t="shared" si="20"/>
        <v/>
      </c>
      <c r="CK116" s="115" t="str">
        <f t="shared" si="16"/>
        <v>AbborreAlGaddaSill_konsumSik</v>
      </c>
      <c r="CM116" s="88"/>
      <c r="CN116" s="115"/>
      <c r="CO116" s="88"/>
      <c r="CP116" s="116"/>
    </row>
    <row r="117" spans="1:94" x14ac:dyDescent="0.2">
      <c r="A117" t="s">
        <v>372</v>
      </c>
      <c r="B117" s="22">
        <v>15</v>
      </c>
      <c r="C117" s="14" t="s">
        <v>270</v>
      </c>
      <c r="D117" s="104">
        <v>109</v>
      </c>
      <c r="E117" s="230">
        <v>0</v>
      </c>
      <c r="F117" s="230">
        <v>0</v>
      </c>
      <c r="G117" s="230">
        <v>0</v>
      </c>
      <c r="H117" s="230">
        <v>0</v>
      </c>
      <c r="I117" s="230">
        <v>0</v>
      </c>
      <c r="J117" s="230">
        <v>17.161016949152543</v>
      </c>
      <c r="K117" s="230">
        <v>0</v>
      </c>
      <c r="L117" s="230">
        <v>0.53072033898305082</v>
      </c>
      <c r="M117" s="230">
        <v>1.0402542372881356</v>
      </c>
      <c r="N117" s="230">
        <v>0</v>
      </c>
      <c r="O117" s="230">
        <v>0</v>
      </c>
      <c r="P117" s="230">
        <v>0</v>
      </c>
      <c r="Q117" s="230">
        <v>0</v>
      </c>
      <c r="R117" s="230">
        <v>0</v>
      </c>
      <c r="S117" s="230">
        <v>0</v>
      </c>
      <c r="T117" s="230">
        <v>0</v>
      </c>
      <c r="U117" s="230">
        <v>0</v>
      </c>
      <c r="V117" s="230">
        <v>0</v>
      </c>
      <c r="W117" s="230">
        <v>0</v>
      </c>
      <c r="X117" s="230">
        <v>0.79343220338983056</v>
      </c>
      <c r="Y117" s="230">
        <v>0</v>
      </c>
      <c r="Z117" s="230">
        <v>0</v>
      </c>
      <c r="AA117" s="230">
        <v>1.2002118644067796</v>
      </c>
      <c r="AB117" s="230">
        <v>0</v>
      </c>
      <c r="AC117" s="230">
        <v>0</v>
      </c>
      <c r="AD117" s="230">
        <v>0</v>
      </c>
      <c r="AE117" s="230">
        <v>0</v>
      </c>
      <c r="AF117" s="230">
        <v>0</v>
      </c>
      <c r="AG117" s="230">
        <v>0</v>
      </c>
      <c r="AH117" s="230">
        <v>2.3050847457627119</v>
      </c>
      <c r="AI117" s="230">
        <v>0</v>
      </c>
      <c r="AJ117" s="230">
        <v>0</v>
      </c>
      <c r="AK117" s="230">
        <v>0.4597457627118644</v>
      </c>
      <c r="AL117" s="230">
        <v>0</v>
      </c>
      <c r="AM117" s="230">
        <v>0</v>
      </c>
      <c r="AN117" s="230">
        <v>0</v>
      </c>
      <c r="AO117" s="230">
        <v>0</v>
      </c>
      <c r="AP117" s="230">
        <v>0</v>
      </c>
      <c r="AQ117" s="230">
        <v>0</v>
      </c>
      <c r="AR117" s="230">
        <v>0</v>
      </c>
      <c r="AS117" s="230">
        <v>0</v>
      </c>
      <c r="AT117" s="103">
        <f t="shared" si="15"/>
        <v>23.490466101694917</v>
      </c>
      <c r="AU117" s="16">
        <v>109</v>
      </c>
      <c r="AV117" s="16" t="str">
        <f t="shared" si="24"/>
        <v/>
      </c>
      <c r="AW117" s="16" t="str">
        <f t="shared" si="24"/>
        <v/>
      </c>
      <c r="AX117" s="16" t="str">
        <f t="shared" si="24"/>
        <v/>
      </c>
      <c r="AY117" s="16" t="str">
        <f t="shared" si="22"/>
        <v/>
      </c>
      <c r="AZ117" s="16" t="str">
        <f t="shared" si="22"/>
        <v/>
      </c>
      <c r="BA117" s="16" t="str">
        <f t="shared" si="22"/>
        <v>Braxen</v>
      </c>
      <c r="BB117" s="16" t="str">
        <f t="shared" si="22"/>
        <v/>
      </c>
      <c r="BC117" s="16" t="str">
        <f t="shared" si="22"/>
        <v>Gadda</v>
      </c>
      <c r="BD117" s="16" t="str">
        <f t="shared" si="22"/>
        <v>Gos</v>
      </c>
      <c r="BE117" s="16" t="str">
        <f t="shared" si="22"/>
        <v/>
      </c>
      <c r="BF117" s="16" t="str">
        <f t="shared" si="22"/>
        <v/>
      </c>
      <c r="BG117" s="16" t="str">
        <f t="shared" si="22"/>
        <v/>
      </c>
      <c r="BH117" s="16" t="str">
        <f t="shared" si="22"/>
        <v/>
      </c>
      <c r="BI117" s="16" t="str">
        <f t="shared" si="22"/>
        <v/>
      </c>
      <c r="BJ117" s="16" t="str">
        <f t="shared" si="22"/>
        <v/>
      </c>
      <c r="BK117" s="16" t="str">
        <f t="shared" si="22"/>
        <v/>
      </c>
      <c r="BL117" s="16" t="str">
        <f t="shared" si="19"/>
        <v/>
      </c>
      <c r="BM117" s="16" t="str">
        <f t="shared" si="19"/>
        <v/>
      </c>
      <c r="BN117" s="16" t="str">
        <f t="shared" si="19"/>
        <v/>
      </c>
      <c r="BO117" s="16" t="str">
        <f t="shared" si="19"/>
        <v>Lax</v>
      </c>
      <c r="BP117" s="16" t="str">
        <f t="shared" si="19"/>
        <v/>
      </c>
      <c r="BQ117" s="16" t="str">
        <f t="shared" si="19"/>
        <v/>
      </c>
      <c r="BR117" s="16" t="str">
        <f t="shared" si="19"/>
        <v>Oring</v>
      </c>
      <c r="BS117" s="16" t="str">
        <f t="shared" si="19"/>
        <v/>
      </c>
      <c r="BT117" s="16" t="str">
        <f t="shared" si="23"/>
        <v/>
      </c>
      <c r="BU117" s="16" t="str">
        <f t="shared" si="23"/>
        <v/>
      </c>
      <c r="BV117" s="16" t="str">
        <f t="shared" si="23"/>
        <v/>
      </c>
      <c r="BW117" s="16" t="str">
        <f t="shared" si="23"/>
        <v/>
      </c>
      <c r="BX117" s="16" t="str">
        <f t="shared" si="23"/>
        <v/>
      </c>
      <c r="BY117" s="16" t="str">
        <f t="shared" si="23"/>
        <v>Sik</v>
      </c>
      <c r="BZ117" s="16" t="str">
        <f t="shared" si="23"/>
        <v/>
      </c>
      <c r="CA117" s="16" t="str">
        <f t="shared" si="23"/>
        <v/>
      </c>
      <c r="CB117" s="16" t="str">
        <f t="shared" si="23"/>
        <v>Skrubbskadda</v>
      </c>
      <c r="CC117" s="16" t="str">
        <f t="shared" si="23"/>
        <v/>
      </c>
      <c r="CD117" s="16" t="str">
        <f t="shared" si="23"/>
        <v/>
      </c>
      <c r="CE117" s="16" t="str">
        <f t="shared" si="23"/>
        <v/>
      </c>
      <c r="CF117" s="16" t="str">
        <f t="shared" si="23"/>
        <v/>
      </c>
      <c r="CG117" s="16" t="str">
        <f t="shared" si="20"/>
        <v/>
      </c>
      <c r="CH117" s="16" t="str">
        <f t="shared" si="20"/>
        <v/>
      </c>
      <c r="CI117" s="16" t="str">
        <f t="shared" si="20"/>
        <v/>
      </c>
      <c r="CK117" s="115" t="str">
        <f t="shared" si="16"/>
        <v>BraxenGaddaGosLaxOringSikSkrubbskadda</v>
      </c>
      <c r="CM117" s="88"/>
      <c r="CN117" s="115"/>
      <c r="CO117" s="88"/>
      <c r="CP117" s="116"/>
    </row>
    <row r="118" spans="1:94" x14ac:dyDescent="0.2">
      <c r="A118" t="s">
        <v>380</v>
      </c>
      <c r="B118" s="22">
        <v>15</v>
      </c>
      <c r="C118" s="14" t="s">
        <v>270</v>
      </c>
      <c r="D118" s="104">
        <v>110</v>
      </c>
      <c r="E118" s="230">
        <v>0</v>
      </c>
      <c r="F118" s="230">
        <v>22.164874551971327</v>
      </c>
      <c r="G118" s="230">
        <v>0</v>
      </c>
      <c r="H118" s="230">
        <v>0</v>
      </c>
      <c r="I118" s="230">
        <v>0</v>
      </c>
      <c r="J118" s="230">
        <v>0</v>
      </c>
      <c r="K118" s="230">
        <v>0</v>
      </c>
      <c r="L118" s="230">
        <v>0</v>
      </c>
      <c r="M118" s="230">
        <v>0</v>
      </c>
      <c r="N118" s="230">
        <v>0</v>
      </c>
      <c r="O118" s="230">
        <v>0</v>
      </c>
      <c r="P118" s="230">
        <v>0</v>
      </c>
      <c r="Q118" s="230">
        <v>0</v>
      </c>
      <c r="R118" s="230">
        <v>0</v>
      </c>
      <c r="S118" s="230">
        <v>0</v>
      </c>
      <c r="T118" s="230">
        <v>0</v>
      </c>
      <c r="U118" s="230">
        <v>0</v>
      </c>
      <c r="V118" s="230">
        <v>0</v>
      </c>
      <c r="W118" s="230">
        <v>0</v>
      </c>
      <c r="X118" s="230">
        <v>0</v>
      </c>
      <c r="Y118" s="230">
        <v>0</v>
      </c>
      <c r="Z118" s="230">
        <v>0</v>
      </c>
      <c r="AA118" s="230">
        <v>0</v>
      </c>
      <c r="AB118" s="230">
        <v>0</v>
      </c>
      <c r="AC118" s="230">
        <v>0</v>
      </c>
      <c r="AD118" s="230">
        <v>0</v>
      </c>
      <c r="AE118" s="230">
        <v>0</v>
      </c>
      <c r="AF118" s="230">
        <v>0</v>
      </c>
      <c r="AG118" s="230">
        <v>0</v>
      </c>
      <c r="AH118" s="230">
        <v>0</v>
      </c>
      <c r="AI118" s="230">
        <v>0</v>
      </c>
      <c r="AJ118" s="230">
        <v>0</v>
      </c>
      <c r="AK118" s="230">
        <v>0</v>
      </c>
      <c r="AL118" s="230">
        <v>0</v>
      </c>
      <c r="AM118" s="230">
        <v>0</v>
      </c>
      <c r="AN118" s="230">
        <v>0</v>
      </c>
      <c r="AO118" s="230">
        <v>0</v>
      </c>
      <c r="AP118" s="230">
        <v>0</v>
      </c>
      <c r="AQ118" s="230">
        <v>0</v>
      </c>
      <c r="AR118" s="230">
        <v>0</v>
      </c>
      <c r="AS118" s="230">
        <v>0</v>
      </c>
      <c r="AT118" s="103">
        <f t="shared" si="15"/>
        <v>22.164874551971327</v>
      </c>
      <c r="AU118" s="16">
        <v>110</v>
      </c>
      <c r="AV118" s="16" t="str">
        <f t="shared" si="24"/>
        <v/>
      </c>
      <c r="AW118" s="16" t="str">
        <f t="shared" si="24"/>
        <v>Al</v>
      </c>
      <c r="AX118" s="16" t="str">
        <f t="shared" si="24"/>
        <v/>
      </c>
      <c r="AY118" s="16" t="str">
        <f t="shared" si="22"/>
        <v/>
      </c>
      <c r="AZ118" s="16" t="str">
        <f t="shared" si="22"/>
        <v/>
      </c>
      <c r="BA118" s="16" t="str">
        <f t="shared" si="22"/>
        <v/>
      </c>
      <c r="BB118" s="16" t="str">
        <f t="shared" si="22"/>
        <v/>
      </c>
      <c r="BC118" s="16" t="str">
        <f t="shared" si="22"/>
        <v/>
      </c>
      <c r="BD118" s="16" t="str">
        <f t="shared" si="22"/>
        <v/>
      </c>
      <c r="BE118" s="16" t="str">
        <f t="shared" si="22"/>
        <v/>
      </c>
      <c r="BF118" s="16" t="str">
        <f t="shared" si="22"/>
        <v/>
      </c>
      <c r="BG118" s="16" t="str">
        <f t="shared" si="22"/>
        <v/>
      </c>
      <c r="BH118" s="16" t="str">
        <f t="shared" si="22"/>
        <v/>
      </c>
      <c r="BI118" s="16" t="str">
        <f t="shared" si="22"/>
        <v/>
      </c>
      <c r="BJ118" s="16" t="str">
        <f t="shared" si="22"/>
        <v/>
      </c>
      <c r="BK118" s="16" t="str">
        <f t="shared" si="22"/>
        <v/>
      </c>
      <c r="BL118" s="16" t="str">
        <f t="shared" si="22"/>
        <v/>
      </c>
      <c r="BM118" s="16" t="str">
        <f t="shared" si="22"/>
        <v/>
      </c>
      <c r="BN118" s="16" t="str">
        <f t="shared" si="22"/>
        <v/>
      </c>
      <c r="BO118" s="16" t="str">
        <f t="shared" ref="BL118:BV149" si="25">IF(X118&gt;0,X$8,"")</f>
        <v/>
      </c>
      <c r="BP118" s="16" t="str">
        <f t="shared" si="25"/>
        <v/>
      </c>
      <c r="BQ118" s="16" t="str">
        <f t="shared" si="25"/>
        <v/>
      </c>
      <c r="BR118" s="16" t="str">
        <f t="shared" si="25"/>
        <v/>
      </c>
      <c r="BS118" s="16" t="str">
        <f t="shared" si="25"/>
        <v/>
      </c>
      <c r="BT118" s="16" t="str">
        <f t="shared" si="23"/>
        <v/>
      </c>
      <c r="BU118" s="16" t="str">
        <f t="shared" si="23"/>
        <v/>
      </c>
      <c r="BV118" s="16" t="str">
        <f t="shared" si="23"/>
        <v/>
      </c>
      <c r="BW118" s="16" t="str">
        <f t="shared" si="23"/>
        <v/>
      </c>
      <c r="BX118" s="16" t="str">
        <f t="shared" si="23"/>
        <v/>
      </c>
      <c r="BY118" s="16" t="str">
        <f t="shared" si="23"/>
        <v/>
      </c>
      <c r="BZ118" s="16" t="str">
        <f t="shared" si="23"/>
        <v/>
      </c>
      <c r="CA118" s="16" t="str">
        <f t="shared" si="23"/>
        <v/>
      </c>
      <c r="CB118" s="16" t="str">
        <f t="shared" si="23"/>
        <v/>
      </c>
      <c r="CC118" s="16" t="str">
        <f t="shared" si="23"/>
        <v/>
      </c>
      <c r="CD118" s="16" t="str">
        <f t="shared" si="23"/>
        <v/>
      </c>
      <c r="CE118" s="16" t="str">
        <f t="shared" si="23"/>
        <v/>
      </c>
      <c r="CF118" s="16" t="str">
        <f t="shared" si="23"/>
        <v/>
      </c>
      <c r="CG118" s="16" t="str">
        <f t="shared" si="20"/>
        <v/>
      </c>
      <c r="CH118" s="16" t="str">
        <f t="shared" si="20"/>
        <v/>
      </c>
      <c r="CI118" s="16" t="str">
        <f t="shared" si="20"/>
        <v/>
      </c>
      <c r="CK118" s="115" t="str">
        <f t="shared" si="16"/>
        <v>Al</v>
      </c>
      <c r="CM118" s="88"/>
      <c r="CN118" s="115"/>
      <c r="CO118" s="88"/>
      <c r="CP118" s="116"/>
    </row>
    <row r="119" spans="1:94" x14ac:dyDescent="0.2">
      <c r="A119" t="s">
        <v>368</v>
      </c>
      <c r="B119" s="22">
        <v>15</v>
      </c>
      <c r="C119" s="14" t="s">
        <v>270</v>
      </c>
      <c r="D119" s="104">
        <v>111</v>
      </c>
      <c r="E119" s="230">
        <v>0</v>
      </c>
      <c r="F119" s="230">
        <v>21.921662669864109</v>
      </c>
      <c r="G119" s="230">
        <v>0</v>
      </c>
      <c r="H119" s="230">
        <v>0</v>
      </c>
      <c r="I119" s="230">
        <v>0</v>
      </c>
      <c r="J119" s="230">
        <v>0</v>
      </c>
      <c r="K119" s="230">
        <v>0</v>
      </c>
      <c r="L119" s="230">
        <v>0</v>
      </c>
      <c r="M119" s="230">
        <v>0</v>
      </c>
      <c r="N119" s="230">
        <v>0</v>
      </c>
      <c r="O119" s="230">
        <v>0</v>
      </c>
      <c r="P119" s="230">
        <v>0</v>
      </c>
      <c r="Q119" s="230">
        <v>0</v>
      </c>
      <c r="R119" s="230">
        <v>0</v>
      </c>
      <c r="S119" s="230">
        <v>0</v>
      </c>
      <c r="T119" s="230">
        <v>0</v>
      </c>
      <c r="U119" s="230">
        <v>0</v>
      </c>
      <c r="V119" s="230">
        <v>0</v>
      </c>
      <c r="W119" s="230">
        <v>0</v>
      </c>
      <c r="X119" s="230">
        <v>0</v>
      </c>
      <c r="Y119" s="230">
        <v>0</v>
      </c>
      <c r="Z119" s="230">
        <v>0</v>
      </c>
      <c r="AA119" s="230">
        <v>0</v>
      </c>
      <c r="AB119" s="230">
        <v>0</v>
      </c>
      <c r="AC119" s="230">
        <v>0</v>
      </c>
      <c r="AD119" s="230">
        <v>0</v>
      </c>
      <c r="AE119" s="230">
        <v>0</v>
      </c>
      <c r="AF119" s="230">
        <v>0</v>
      </c>
      <c r="AG119" s="230">
        <v>0</v>
      </c>
      <c r="AH119" s="230">
        <v>0</v>
      </c>
      <c r="AI119" s="230">
        <v>0</v>
      </c>
      <c r="AJ119" s="230">
        <v>0</v>
      </c>
      <c r="AK119" s="230">
        <v>0</v>
      </c>
      <c r="AL119" s="230">
        <v>0</v>
      </c>
      <c r="AM119" s="230">
        <v>0</v>
      </c>
      <c r="AN119" s="230">
        <v>0</v>
      </c>
      <c r="AO119" s="230">
        <v>0</v>
      </c>
      <c r="AP119" s="230">
        <v>0</v>
      </c>
      <c r="AQ119" s="230">
        <v>0</v>
      </c>
      <c r="AR119" s="230">
        <v>0</v>
      </c>
      <c r="AS119" s="230">
        <v>0</v>
      </c>
      <c r="AT119" s="103">
        <f t="shared" si="15"/>
        <v>21.921662669864109</v>
      </c>
      <c r="AU119" s="16">
        <v>111</v>
      </c>
      <c r="AV119" s="16" t="str">
        <f t="shared" si="24"/>
        <v/>
      </c>
      <c r="AW119" s="16" t="str">
        <f t="shared" si="24"/>
        <v>Al</v>
      </c>
      <c r="AX119" s="16" t="str">
        <f t="shared" si="24"/>
        <v/>
      </c>
      <c r="AY119" s="16" t="str">
        <f t="shared" si="22"/>
        <v/>
      </c>
      <c r="AZ119" s="16" t="str">
        <f t="shared" si="22"/>
        <v/>
      </c>
      <c r="BA119" s="16" t="str">
        <f t="shared" si="22"/>
        <v/>
      </c>
      <c r="BB119" s="16" t="str">
        <f t="shared" si="22"/>
        <v/>
      </c>
      <c r="BC119" s="16" t="str">
        <f t="shared" si="22"/>
        <v/>
      </c>
      <c r="BD119" s="16" t="str">
        <f t="shared" si="22"/>
        <v/>
      </c>
      <c r="BE119" s="16" t="str">
        <f t="shared" si="22"/>
        <v/>
      </c>
      <c r="BF119" s="16" t="str">
        <f t="shared" si="22"/>
        <v/>
      </c>
      <c r="BG119" s="16" t="str">
        <f t="shared" si="22"/>
        <v/>
      </c>
      <c r="BH119" s="16" t="str">
        <f t="shared" si="22"/>
        <v/>
      </c>
      <c r="BI119" s="16" t="str">
        <f t="shared" si="22"/>
        <v/>
      </c>
      <c r="BJ119" s="16" t="str">
        <f t="shared" si="22"/>
        <v/>
      </c>
      <c r="BK119" s="16" t="str">
        <f t="shared" si="22"/>
        <v/>
      </c>
      <c r="BL119" s="16" t="str">
        <f t="shared" si="22"/>
        <v/>
      </c>
      <c r="BM119" s="16" t="str">
        <f t="shared" si="22"/>
        <v/>
      </c>
      <c r="BN119" s="16" t="str">
        <f t="shared" si="22"/>
        <v/>
      </c>
      <c r="BO119" s="16" t="str">
        <f t="shared" si="25"/>
        <v/>
      </c>
      <c r="BP119" s="16" t="str">
        <f t="shared" si="25"/>
        <v/>
      </c>
      <c r="BQ119" s="16" t="str">
        <f t="shared" si="25"/>
        <v/>
      </c>
      <c r="BR119" s="16" t="str">
        <f t="shared" si="25"/>
        <v/>
      </c>
      <c r="BS119" s="16" t="str">
        <f t="shared" si="25"/>
        <v/>
      </c>
      <c r="BT119" s="16" t="str">
        <f t="shared" si="23"/>
        <v/>
      </c>
      <c r="BU119" s="16" t="str">
        <f t="shared" si="23"/>
        <v/>
      </c>
      <c r="BV119" s="16" t="str">
        <f t="shared" si="23"/>
        <v/>
      </c>
      <c r="BW119" s="16" t="str">
        <f t="shared" si="23"/>
        <v/>
      </c>
      <c r="BX119" s="16" t="str">
        <f t="shared" si="23"/>
        <v/>
      </c>
      <c r="BY119" s="16" t="str">
        <f t="shared" si="23"/>
        <v/>
      </c>
      <c r="BZ119" s="16" t="str">
        <f t="shared" si="23"/>
        <v/>
      </c>
      <c r="CA119" s="16" t="str">
        <f t="shared" si="23"/>
        <v/>
      </c>
      <c r="CB119" s="16" t="str">
        <f t="shared" si="23"/>
        <v/>
      </c>
      <c r="CC119" s="16" t="str">
        <f t="shared" si="23"/>
        <v/>
      </c>
      <c r="CD119" s="16" t="str">
        <f t="shared" si="23"/>
        <v/>
      </c>
      <c r="CE119" s="16" t="str">
        <f t="shared" si="23"/>
        <v/>
      </c>
      <c r="CF119" s="16" t="str">
        <f t="shared" si="23"/>
        <v/>
      </c>
      <c r="CG119" s="16" t="str">
        <f t="shared" si="20"/>
        <v/>
      </c>
      <c r="CH119" s="16" t="str">
        <f t="shared" si="20"/>
        <v/>
      </c>
      <c r="CI119" s="16" t="str">
        <f t="shared" si="20"/>
        <v/>
      </c>
      <c r="CK119" s="115" t="str">
        <f t="shared" si="16"/>
        <v>Al</v>
      </c>
      <c r="CM119" s="88"/>
      <c r="CN119" s="115"/>
      <c r="CO119" s="88"/>
      <c r="CP119" s="116"/>
    </row>
    <row r="120" spans="1:94" x14ac:dyDescent="0.2">
      <c r="A120" t="s">
        <v>375</v>
      </c>
      <c r="B120" s="22">
        <v>15</v>
      </c>
      <c r="C120" s="14" t="s">
        <v>270</v>
      </c>
      <c r="D120" s="104">
        <v>112</v>
      </c>
      <c r="E120" s="230">
        <v>0.4485294117647059</v>
      </c>
      <c r="F120" s="230">
        <v>0.11029411764705882</v>
      </c>
      <c r="G120" s="230">
        <v>0</v>
      </c>
      <c r="H120" s="230">
        <v>0</v>
      </c>
      <c r="I120" s="230">
        <v>0</v>
      </c>
      <c r="J120" s="230">
        <v>0</v>
      </c>
      <c r="K120" s="230">
        <v>0</v>
      </c>
      <c r="L120" s="230">
        <v>4.6985294117647056</v>
      </c>
      <c r="M120" s="230">
        <v>2.0220588235294117</v>
      </c>
      <c r="N120" s="230">
        <v>0</v>
      </c>
      <c r="O120" s="230">
        <v>0</v>
      </c>
      <c r="P120" s="230">
        <v>0</v>
      </c>
      <c r="Q120" s="230">
        <v>0</v>
      </c>
      <c r="R120" s="230">
        <v>0.33823529411764708</v>
      </c>
      <c r="S120" s="230">
        <v>0</v>
      </c>
      <c r="T120" s="230">
        <v>0</v>
      </c>
      <c r="U120" s="230">
        <v>0</v>
      </c>
      <c r="V120" s="230">
        <v>0</v>
      </c>
      <c r="W120" s="230">
        <v>0</v>
      </c>
      <c r="X120" s="230">
        <v>0</v>
      </c>
      <c r="Y120" s="230">
        <v>0</v>
      </c>
      <c r="Z120" s="230">
        <v>0</v>
      </c>
      <c r="AA120" s="230">
        <v>0</v>
      </c>
      <c r="AB120" s="230">
        <v>0</v>
      </c>
      <c r="AC120" s="230">
        <v>0</v>
      </c>
      <c r="AD120" s="230">
        <v>0</v>
      </c>
      <c r="AE120" s="230">
        <v>0</v>
      </c>
      <c r="AF120" s="230">
        <v>0</v>
      </c>
      <c r="AG120" s="230">
        <v>0</v>
      </c>
      <c r="AH120" s="230">
        <v>0</v>
      </c>
      <c r="AI120" s="230">
        <v>0</v>
      </c>
      <c r="AJ120" s="230">
        <v>0</v>
      </c>
      <c r="AK120" s="230">
        <v>0.29411764705882354</v>
      </c>
      <c r="AL120" s="230">
        <v>0</v>
      </c>
      <c r="AM120" s="230">
        <v>0</v>
      </c>
      <c r="AN120" s="230">
        <v>0</v>
      </c>
      <c r="AO120" s="230">
        <v>0</v>
      </c>
      <c r="AP120" s="230">
        <v>0</v>
      </c>
      <c r="AQ120" s="230">
        <v>0</v>
      </c>
      <c r="AR120" s="230">
        <v>0</v>
      </c>
      <c r="AS120" s="230">
        <v>0</v>
      </c>
      <c r="AT120" s="103">
        <f t="shared" si="15"/>
        <v>7.9117647058823524</v>
      </c>
      <c r="AU120" s="16">
        <v>112</v>
      </c>
      <c r="AV120" s="16" t="str">
        <f t="shared" si="24"/>
        <v>Abborre</v>
      </c>
      <c r="AW120" s="16" t="str">
        <f t="shared" si="24"/>
        <v>Al</v>
      </c>
      <c r="AX120" s="16" t="str">
        <f t="shared" si="24"/>
        <v/>
      </c>
      <c r="AY120" s="16" t="str">
        <f t="shared" si="22"/>
        <v/>
      </c>
      <c r="AZ120" s="16" t="str">
        <f t="shared" si="22"/>
        <v/>
      </c>
      <c r="BA120" s="16" t="str">
        <f t="shared" si="22"/>
        <v/>
      </c>
      <c r="BB120" s="16" t="str">
        <f t="shared" si="22"/>
        <v/>
      </c>
      <c r="BC120" s="16" t="str">
        <f t="shared" si="22"/>
        <v>Gadda</v>
      </c>
      <c r="BD120" s="16" t="str">
        <f t="shared" si="22"/>
        <v>Gos</v>
      </c>
      <c r="BE120" s="16" t="str">
        <f t="shared" si="22"/>
        <v/>
      </c>
      <c r="BF120" s="16" t="str">
        <f t="shared" si="22"/>
        <v/>
      </c>
      <c r="BG120" s="16" t="str">
        <f t="shared" si="22"/>
        <v/>
      </c>
      <c r="BH120" s="16" t="str">
        <f t="shared" si="22"/>
        <v/>
      </c>
      <c r="BI120" s="16" t="str">
        <f t="shared" si="22"/>
        <v>Sill_konsum</v>
      </c>
      <c r="BJ120" s="16" t="str">
        <f t="shared" si="22"/>
        <v/>
      </c>
      <c r="BK120" s="16" t="str">
        <f t="shared" si="22"/>
        <v/>
      </c>
      <c r="BL120" s="16" t="str">
        <f t="shared" si="22"/>
        <v/>
      </c>
      <c r="BM120" s="16" t="str">
        <f t="shared" si="22"/>
        <v/>
      </c>
      <c r="BN120" s="16" t="str">
        <f t="shared" si="22"/>
        <v/>
      </c>
      <c r="BO120" s="16" t="str">
        <f t="shared" si="25"/>
        <v/>
      </c>
      <c r="BP120" s="16" t="str">
        <f t="shared" si="25"/>
        <v/>
      </c>
      <c r="BQ120" s="16" t="str">
        <f t="shared" si="25"/>
        <v/>
      </c>
      <c r="BR120" s="16" t="str">
        <f t="shared" si="25"/>
        <v/>
      </c>
      <c r="BS120" s="16" t="str">
        <f t="shared" si="25"/>
        <v/>
      </c>
      <c r="BT120" s="16" t="str">
        <f t="shared" si="23"/>
        <v/>
      </c>
      <c r="BU120" s="16" t="str">
        <f t="shared" si="23"/>
        <v/>
      </c>
      <c r="BV120" s="16" t="str">
        <f t="shared" si="23"/>
        <v/>
      </c>
      <c r="BW120" s="16" t="str">
        <f t="shared" si="23"/>
        <v/>
      </c>
      <c r="BX120" s="16" t="str">
        <f t="shared" si="23"/>
        <v/>
      </c>
      <c r="BY120" s="16" t="str">
        <f t="shared" si="23"/>
        <v/>
      </c>
      <c r="BZ120" s="16" t="str">
        <f t="shared" si="23"/>
        <v/>
      </c>
      <c r="CA120" s="16" t="str">
        <f t="shared" si="23"/>
        <v/>
      </c>
      <c r="CB120" s="16" t="str">
        <f t="shared" si="23"/>
        <v>Skrubbskadda</v>
      </c>
      <c r="CC120" s="16" t="str">
        <f t="shared" si="23"/>
        <v/>
      </c>
      <c r="CD120" s="16" t="str">
        <f t="shared" si="23"/>
        <v/>
      </c>
      <c r="CE120" s="16" t="str">
        <f t="shared" si="23"/>
        <v/>
      </c>
      <c r="CF120" s="16" t="str">
        <f t="shared" si="23"/>
        <v/>
      </c>
      <c r="CG120" s="16" t="str">
        <f t="shared" si="20"/>
        <v/>
      </c>
      <c r="CH120" s="16" t="str">
        <f t="shared" si="20"/>
        <v/>
      </c>
      <c r="CI120" s="16" t="str">
        <f t="shared" si="20"/>
        <v/>
      </c>
      <c r="CK120" s="115" t="str">
        <f t="shared" si="16"/>
        <v>AbborreAlGaddaGosSill_konsumSkrubbskadda</v>
      </c>
      <c r="CM120" s="88"/>
      <c r="CN120" s="115"/>
      <c r="CO120" s="88"/>
      <c r="CP120" s="116"/>
    </row>
    <row r="121" spans="1:94" x14ac:dyDescent="0.2">
      <c r="A121" t="s">
        <v>367</v>
      </c>
      <c r="B121" s="22">
        <v>16</v>
      </c>
      <c r="C121" s="14" t="s">
        <v>188</v>
      </c>
      <c r="D121" s="104">
        <v>113</v>
      </c>
      <c r="E121" s="230">
        <v>0</v>
      </c>
      <c r="F121" s="230">
        <v>0</v>
      </c>
      <c r="G121" s="230">
        <v>0</v>
      </c>
      <c r="H121" s="230">
        <v>0</v>
      </c>
      <c r="I121" s="230">
        <v>0</v>
      </c>
      <c r="J121" s="230">
        <v>0</v>
      </c>
      <c r="K121" s="230">
        <v>0</v>
      </c>
      <c r="L121" s="230">
        <v>0</v>
      </c>
      <c r="M121" s="230">
        <v>0</v>
      </c>
      <c r="N121" s="230">
        <v>0</v>
      </c>
      <c r="O121" s="230">
        <v>0</v>
      </c>
      <c r="P121" s="230">
        <v>0.96938775510204078</v>
      </c>
      <c r="Q121" s="230">
        <v>0</v>
      </c>
      <c r="R121" s="230">
        <v>0</v>
      </c>
      <c r="S121" s="230">
        <v>6.2142857142857144</v>
      </c>
      <c r="T121" s="230">
        <v>0</v>
      </c>
      <c r="U121" s="230">
        <v>22.798979591836737</v>
      </c>
      <c r="V121" s="230">
        <v>0</v>
      </c>
      <c r="W121" s="230">
        <v>0</v>
      </c>
      <c r="X121" s="230">
        <v>0</v>
      </c>
      <c r="Y121" s="230">
        <v>0</v>
      </c>
      <c r="Z121" s="230">
        <v>0</v>
      </c>
      <c r="AA121" s="230">
        <v>0</v>
      </c>
      <c r="AB121" s="230">
        <v>0</v>
      </c>
      <c r="AC121" s="230">
        <v>0</v>
      </c>
      <c r="AD121" s="230">
        <v>0</v>
      </c>
      <c r="AE121" s="230">
        <v>0</v>
      </c>
      <c r="AF121" s="230">
        <v>0</v>
      </c>
      <c r="AG121" s="230">
        <v>0</v>
      </c>
      <c r="AH121" s="230">
        <v>0</v>
      </c>
      <c r="AI121" s="230">
        <v>0</v>
      </c>
      <c r="AJ121" s="230">
        <v>0</v>
      </c>
      <c r="AK121" s="230">
        <v>0</v>
      </c>
      <c r="AL121" s="230">
        <v>0</v>
      </c>
      <c r="AM121" s="230">
        <v>0</v>
      </c>
      <c r="AN121" s="230">
        <v>0</v>
      </c>
      <c r="AO121" s="230">
        <v>0</v>
      </c>
      <c r="AP121" s="230">
        <v>0</v>
      </c>
      <c r="AQ121" s="230">
        <v>0</v>
      </c>
      <c r="AR121" s="230">
        <v>0</v>
      </c>
      <c r="AS121" s="230">
        <v>0</v>
      </c>
      <c r="AT121" s="103">
        <f t="shared" si="15"/>
        <v>29.982653061224493</v>
      </c>
      <c r="AU121" s="16">
        <v>113</v>
      </c>
      <c r="AV121" s="16" t="str">
        <f t="shared" si="24"/>
        <v/>
      </c>
      <c r="AW121" s="16" t="str">
        <f t="shared" si="24"/>
        <v/>
      </c>
      <c r="AX121" s="16" t="str">
        <f t="shared" si="24"/>
        <v/>
      </c>
      <c r="AY121" s="16" t="str">
        <f t="shared" si="22"/>
        <v/>
      </c>
      <c r="AZ121" s="16" t="str">
        <f t="shared" si="22"/>
        <v/>
      </c>
      <c r="BA121" s="16" t="str">
        <f t="shared" si="22"/>
        <v/>
      </c>
      <c r="BB121" s="16" t="str">
        <f t="shared" si="22"/>
        <v/>
      </c>
      <c r="BC121" s="16" t="str">
        <f t="shared" si="22"/>
        <v/>
      </c>
      <c r="BD121" s="16" t="str">
        <f t="shared" si="22"/>
        <v/>
      </c>
      <c r="BE121" s="16" t="str">
        <f t="shared" si="22"/>
        <v/>
      </c>
      <c r="BF121" s="16" t="str">
        <f t="shared" si="22"/>
        <v/>
      </c>
      <c r="BG121" s="16" t="str">
        <f t="shared" si="22"/>
        <v>Havskrafta</v>
      </c>
      <c r="BH121" s="16" t="str">
        <f t="shared" si="22"/>
        <v/>
      </c>
      <c r="BI121" s="16" t="str">
        <f t="shared" si="22"/>
        <v/>
      </c>
      <c r="BJ121" s="16" t="str">
        <f t="shared" si="22"/>
        <v>Hummer</v>
      </c>
      <c r="BK121" s="16" t="str">
        <f t="shared" si="22"/>
        <v/>
      </c>
      <c r="BL121" s="16" t="str">
        <f t="shared" si="22"/>
        <v>Krabbtaska</v>
      </c>
      <c r="BM121" s="16" t="str">
        <f t="shared" si="22"/>
        <v/>
      </c>
      <c r="BN121" s="16" t="str">
        <f t="shared" si="22"/>
        <v/>
      </c>
      <c r="BO121" s="16" t="str">
        <f t="shared" si="25"/>
        <v/>
      </c>
      <c r="BP121" s="16" t="str">
        <f t="shared" si="25"/>
        <v/>
      </c>
      <c r="BQ121" s="16" t="str">
        <f t="shared" si="25"/>
        <v/>
      </c>
      <c r="BR121" s="16" t="str">
        <f t="shared" si="25"/>
        <v/>
      </c>
      <c r="BS121" s="16" t="str">
        <f t="shared" si="25"/>
        <v/>
      </c>
      <c r="BT121" s="16" t="str">
        <f t="shared" si="23"/>
        <v/>
      </c>
      <c r="BU121" s="16" t="str">
        <f t="shared" si="23"/>
        <v/>
      </c>
      <c r="BV121" s="16" t="str">
        <f t="shared" si="23"/>
        <v/>
      </c>
      <c r="BW121" s="16" t="str">
        <f t="shared" si="23"/>
        <v/>
      </c>
      <c r="BX121" s="16" t="str">
        <f t="shared" si="23"/>
        <v/>
      </c>
      <c r="BY121" s="16" t="str">
        <f t="shared" si="23"/>
        <v/>
      </c>
      <c r="BZ121" s="16" t="str">
        <f t="shared" si="23"/>
        <v/>
      </c>
      <c r="CA121" s="16" t="str">
        <f t="shared" si="23"/>
        <v/>
      </c>
      <c r="CB121" s="16" t="str">
        <f t="shared" si="23"/>
        <v/>
      </c>
      <c r="CC121" s="16" t="str">
        <f t="shared" si="23"/>
        <v/>
      </c>
      <c r="CD121" s="16" t="str">
        <f t="shared" si="23"/>
        <v/>
      </c>
      <c r="CE121" s="16" t="str">
        <f t="shared" si="23"/>
        <v/>
      </c>
      <c r="CF121" s="16" t="str">
        <f t="shared" si="23"/>
        <v/>
      </c>
      <c r="CG121" s="16" t="str">
        <f t="shared" si="20"/>
        <v/>
      </c>
      <c r="CH121" s="16" t="str">
        <f t="shared" si="20"/>
        <v/>
      </c>
      <c r="CI121" s="16" t="str">
        <f t="shared" si="20"/>
        <v/>
      </c>
      <c r="CK121" s="115" t="str">
        <f t="shared" si="16"/>
        <v>HavskraftaHummerKrabbtaska</v>
      </c>
      <c r="CM121" s="88"/>
      <c r="CN121" s="115"/>
      <c r="CO121" s="88"/>
      <c r="CP121" s="116"/>
    </row>
    <row r="122" spans="1:94" x14ac:dyDescent="0.2">
      <c r="A122" t="s">
        <v>381</v>
      </c>
      <c r="B122" s="22">
        <v>16</v>
      </c>
      <c r="C122" s="14" t="s">
        <v>270</v>
      </c>
      <c r="D122" s="104">
        <v>114</v>
      </c>
      <c r="E122" s="230">
        <v>0</v>
      </c>
      <c r="F122" s="230">
        <v>0</v>
      </c>
      <c r="G122" s="230">
        <v>0</v>
      </c>
      <c r="H122" s="230">
        <v>0</v>
      </c>
      <c r="I122" s="230">
        <v>0</v>
      </c>
      <c r="J122" s="230">
        <v>0</v>
      </c>
      <c r="K122" s="230">
        <v>0</v>
      </c>
      <c r="L122" s="230">
        <v>0</v>
      </c>
      <c r="M122" s="230">
        <v>0</v>
      </c>
      <c r="N122" s="230">
        <v>0</v>
      </c>
      <c r="O122" s="230">
        <v>0</v>
      </c>
      <c r="P122" s="230">
        <v>0</v>
      </c>
      <c r="Q122" s="230">
        <v>0</v>
      </c>
      <c r="R122" s="230">
        <v>0</v>
      </c>
      <c r="S122" s="230">
        <v>0</v>
      </c>
      <c r="T122" s="230">
        <v>0</v>
      </c>
      <c r="U122" s="230">
        <v>0</v>
      </c>
      <c r="V122" s="230">
        <v>0</v>
      </c>
      <c r="W122" s="230">
        <v>0</v>
      </c>
      <c r="X122" s="230">
        <v>0</v>
      </c>
      <c r="Y122" s="230">
        <v>0</v>
      </c>
      <c r="Z122" s="230">
        <v>0</v>
      </c>
      <c r="AA122" s="230">
        <v>0</v>
      </c>
      <c r="AB122" s="230">
        <v>0</v>
      </c>
      <c r="AC122" s="230">
        <v>0</v>
      </c>
      <c r="AD122" s="230">
        <v>0</v>
      </c>
      <c r="AE122" s="230">
        <v>0</v>
      </c>
      <c r="AF122" s="230">
        <v>0</v>
      </c>
      <c r="AG122" s="230">
        <v>0</v>
      </c>
      <c r="AH122" s="230">
        <v>0</v>
      </c>
      <c r="AI122" s="230">
        <v>0</v>
      </c>
      <c r="AJ122" s="230">
        <v>0</v>
      </c>
      <c r="AK122" s="230">
        <v>0</v>
      </c>
      <c r="AL122" s="230">
        <v>0</v>
      </c>
      <c r="AM122" s="230">
        <v>0</v>
      </c>
      <c r="AN122" s="230">
        <v>0</v>
      </c>
      <c r="AO122" s="230">
        <v>0</v>
      </c>
      <c r="AP122" s="230">
        <v>0</v>
      </c>
      <c r="AQ122" s="230">
        <v>114.10582524271844</v>
      </c>
      <c r="AR122" s="230">
        <v>0</v>
      </c>
      <c r="AS122" s="230">
        <v>0</v>
      </c>
      <c r="AT122" s="103">
        <f t="shared" si="15"/>
        <v>114.10582524271844</v>
      </c>
      <c r="AU122" s="16">
        <v>114</v>
      </c>
      <c r="AV122" s="16" t="str">
        <f t="shared" si="24"/>
        <v/>
      </c>
      <c r="AW122" s="16" t="str">
        <f t="shared" si="24"/>
        <v/>
      </c>
      <c r="AX122" s="16" t="str">
        <f t="shared" si="24"/>
        <v/>
      </c>
      <c r="AY122" s="16" t="str">
        <f t="shared" si="22"/>
        <v/>
      </c>
      <c r="AZ122" s="16" t="str">
        <f t="shared" si="22"/>
        <v/>
      </c>
      <c r="BA122" s="16" t="str">
        <f t="shared" si="22"/>
        <v/>
      </c>
      <c r="BB122" s="16" t="str">
        <f t="shared" si="22"/>
        <v/>
      </c>
      <c r="BC122" s="16" t="str">
        <f t="shared" si="22"/>
        <v/>
      </c>
      <c r="BD122" s="16" t="str">
        <f t="shared" si="22"/>
        <v/>
      </c>
      <c r="BE122" s="16" t="str">
        <f t="shared" si="22"/>
        <v/>
      </c>
      <c r="BF122" s="16" t="str">
        <f t="shared" si="22"/>
        <v/>
      </c>
      <c r="BG122" s="16" t="str">
        <f t="shared" si="22"/>
        <v/>
      </c>
      <c r="BH122" s="16" t="str">
        <f t="shared" si="22"/>
        <v/>
      </c>
      <c r="BI122" s="16" t="str">
        <f t="shared" si="22"/>
        <v/>
      </c>
      <c r="BJ122" s="16" t="str">
        <f t="shared" si="22"/>
        <v/>
      </c>
      <c r="BK122" s="16" t="str">
        <f t="shared" si="22"/>
        <v/>
      </c>
      <c r="BL122" s="16" t="str">
        <f t="shared" si="22"/>
        <v/>
      </c>
      <c r="BM122" s="16" t="str">
        <f t="shared" si="22"/>
        <v/>
      </c>
      <c r="BN122" s="16" t="str">
        <f t="shared" si="22"/>
        <v/>
      </c>
      <c r="BO122" s="16" t="str">
        <f t="shared" si="25"/>
        <v/>
      </c>
      <c r="BP122" s="16" t="str">
        <f t="shared" si="25"/>
        <v/>
      </c>
      <c r="BQ122" s="16" t="str">
        <f t="shared" si="25"/>
        <v/>
      </c>
      <c r="BR122" s="16" t="str">
        <f t="shared" si="25"/>
        <v/>
      </c>
      <c r="BS122" s="16" t="str">
        <f t="shared" si="25"/>
        <v/>
      </c>
      <c r="BT122" s="16" t="str">
        <f t="shared" si="23"/>
        <v/>
      </c>
      <c r="BU122" s="16" t="str">
        <f t="shared" si="23"/>
        <v/>
      </c>
      <c r="BV122" s="16" t="str">
        <f t="shared" si="23"/>
        <v/>
      </c>
      <c r="BW122" s="16" t="str">
        <f t="shared" si="23"/>
        <v/>
      </c>
      <c r="BX122" s="16" t="str">
        <f t="shared" si="23"/>
        <v/>
      </c>
      <c r="BY122" s="16" t="str">
        <f t="shared" si="23"/>
        <v/>
      </c>
      <c r="BZ122" s="16" t="str">
        <f t="shared" si="23"/>
        <v/>
      </c>
      <c r="CA122" s="16" t="str">
        <f t="shared" si="23"/>
        <v/>
      </c>
      <c r="CB122" s="16" t="str">
        <f t="shared" si="23"/>
        <v/>
      </c>
      <c r="CC122" s="16" t="str">
        <f t="shared" si="23"/>
        <v/>
      </c>
      <c r="CD122" s="16" t="str">
        <f t="shared" si="23"/>
        <v/>
      </c>
      <c r="CE122" s="16" t="str">
        <f t="shared" si="23"/>
        <v/>
      </c>
      <c r="CF122" s="16" t="str">
        <f t="shared" si="23"/>
        <v/>
      </c>
      <c r="CG122" s="16" t="str">
        <f t="shared" si="20"/>
        <v/>
      </c>
      <c r="CH122" s="16" t="str">
        <f t="shared" si="20"/>
        <v>Torsk</v>
      </c>
      <c r="CI122" s="16" t="str">
        <f t="shared" si="20"/>
        <v/>
      </c>
      <c r="CK122" s="115" t="str">
        <f t="shared" si="16"/>
        <v>Torsk</v>
      </c>
      <c r="CM122" s="88"/>
      <c r="CN122" s="115"/>
      <c r="CO122" s="88"/>
      <c r="CP122" s="116"/>
    </row>
    <row r="123" spans="1:94" x14ac:dyDescent="0.2">
      <c r="A123" t="s">
        <v>382</v>
      </c>
      <c r="B123" s="22">
        <v>17</v>
      </c>
      <c r="C123" s="14" t="s">
        <v>192</v>
      </c>
      <c r="D123" s="104">
        <v>115</v>
      </c>
      <c r="E123" s="230">
        <v>0</v>
      </c>
      <c r="F123" s="230">
        <v>0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0">
        <v>0</v>
      </c>
      <c r="O123" s="230">
        <v>0</v>
      </c>
      <c r="P123" s="230">
        <v>0</v>
      </c>
      <c r="Q123" s="230">
        <v>0</v>
      </c>
      <c r="R123" s="230">
        <v>0</v>
      </c>
      <c r="S123" s="230">
        <v>0</v>
      </c>
      <c r="T123" s="230">
        <v>0</v>
      </c>
      <c r="U123" s="230">
        <v>93.695238095238096</v>
      </c>
      <c r="V123" s="230">
        <v>0</v>
      </c>
      <c r="W123" s="230">
        <v>0</v>
      </c>
      <c r="X123" s="230">
        <v>0</v>
      </c>
      <c r="Y123" s="230">
        <v>0</v>
      </c>
      <c r="Z123" s="230">
        <v>0</v>
      </c>
      <c r="AA123" s="230">
        <v>0</v>
      </c>
      <c r="AB123" s="230">
        <v>0</v>
      </c>
      <c r="AC123" s="230">
        <v>0</v>
      </c>
      <c r="AD123" s="230">
        <v>0</v>
      </c>
      <c r="AE123" s="230">
        <v>0</v>
      </c>
      <c r="AF123" s="230">
        <v>0</v>
      </c>
      <c r="AG123" s="230">
        <v>0</v>
      </c>
      <c r="AH123" s="230">
        <v>0</v>
      </c>
      <c r="AI123" s="230">
        <v>0</v>
      </c>
      <c r="AJ123" s="230">
        <v>0</v>
      </c>
      <c r="AK123" s="230">
        <v>0</v>
      </c>
      <c r="AL123" s="230">
        <v>0</v>
      </c>
      <c r="AM123" s="230">
        <v>0</v>
      </c>
      <c r="AN123" s="230">
        <v>0</v>
      </c>
      <c r="AO123" s="230">
        <v>0</v>
      </c>
      <c r="AP123" s="230">
        <v>0</v>
      </c>
      <c r="AQ123" s="230">
        <v>0</v>
      </c>
      <c r="AR123" s="230">
        <v>0</v>
      </c>
      <c r="AS123" s="230">
        <v>0</v>
      </c>
      <c r="AT123" s="103">
        <f t="shared" si="15"/>
        <v>93.695238095238096</v>
      </c>
      <c r="AU123" s="16">
        <v>115</v>
      </c>
      <c r="AV123" s="16" t="str">
        <f t="shared" si="24"/>
        <v/>
      </c>
      <c r="AW123" s="16" t="str">
        <f t="shared" si="24"/>
        <v/>
      </c>
      <c r="AX123" s="16" t="str">
        <f t="shared" si="24"/>
        <v/>
      </c>
      <c r="AY123" s="16" t="str">
        <f t="shared" si="22"/>
        <v/>
      </c>
      <c r="AZ123" s="16" t="str">
        <f t="shared" si="22"/>
        <v/>
      </c>
      <c r="BA123" s="16" t="str">
        <f t="shared" si="22"/>
        <v/>
      </c>
      <c r="BB123" s="16" t="str">
        <f t="shared" si="22"/>
        <v/>
      </c>
      <c r="BC123" s="16" t="str">
        <f t="shared" si="22"/>
        <v/>
      </c>
      <c r="BD123" s="16" t="str">
        <f t="shared" si="22"/>
        <v/>
      </c>
      <c r="BE123" s="16" t="str">
        <f t="shared" si="22"/>
        <v/>
      </c>
      <c r="BF123" s="16" t="str">
        <f t="shared" si="22"/>
        <v/>
      </c>
      <c r="BG123" s="16" t="str">
        <f t="shared" si="22"/>
        <v/>
      </c>
      <c r="BH123" s="16" t="str">
        <f t="shared" si="22"/>
        <v/>
      </c>
      <c r="BI123" s="16" t="str">
        <f t="shared" si="22"/>
        <v/>
      </c>
      <c r="BJ123" s="16" t="str">
        <f t="shared" si="22"/>
        <v/>
      </c>
      <c r="BK123" s="16" t="str">
        <f t="shared" si="22"/>
        <v/>
      </c>
      <c r="BL123" s="16" t="str">
        <f t="shared" si="22"/>
        <v>Krabbtaska</v>
      </c>
      <c r="BM123" s="16" t="str">
        <f t="shared" si="22"/>
        <v/>
      </c>
      <c r="BN123" s="16" t="str">
        <f t="shared" si="22"/>
        <v/>
      </c>
      <c r="BO123" s="16" t="str">
        <f t="shared" si="25"/>
        <v/>
      </c>
      <c r="BP123" s="16" t="str">
        <f t="shared" si="25"/>
        <v/>
      </c>
      <c r="BQ123" s="16" t="str">
        <f t="shared" si="25"/>
        <v/>
      </c>
      <c r="BR123" s="16" t="str">
        <f t="shared" si="25"/>
        <v/>
      </c>
      <c r="BS123" s="16" t="str">
        <f t="shared" si="25"/>
        <v/>
      </c>
      <c r="BT123" s="16" t="str">
        <f t="shared" si="23"/>
        <v/>
      </c>
      <c r="BU123" s="16" t="str">
        <f t="shared" si="23"/>
        <v/>
      </c>
      <c r="BV123" s="16" t="str">
        <f t="shared" si="23"/>
        <v/>
      </c>
      <c r="BW123" s="16" t="str">
        <f t="shared" si="23"/>
        <v/>
      </c>
      <c r="BX123" s="16" t="str">
        <f t="shared" si="23"/>
        <v/>
      </c>
      <c r="BY123" s="16" t="str">
        <f t="shared" si="23"/>
        <v/>
      </c>
      <c r="BZ123" s="16" t="str">
        <f t="shared" si="23"/>
        <v/>
      </c>
      <c r="CA123" s="16" t="str">
        <f t="shared" si="23"/>
        <v/>
      </c>
      <c r="CB123" s="16" t="str">
        <f t="shared" si="23"/>
        <v/>
      </c>
      <c r="CC123" s="16" t="str">
        <f t="shared" si="23"/>
        <v/>
      </c>
      <c r="CD123" s="16" t="str">
        <f t="shared" si="23"/>
        <v/>
      </c>
      <c r="CE123" s="16" t="str">
        <f t="shared" si="23"/>
        <v/>
      </c>
      <c r="CF123" s="16" t="str">
        <f t="shared" si="23"/>
        <v/>
      </c>
      <c r="CG123" s="16" t="str">
        <f t="shared" si="20"/>
        <v/>
      </c>
      <c r="CH123" s="16" t="str">
        <f t="shared" si="20"/>
        <v/>
      </c>
      <c r="CI123" s="16" t="str">
        <f t="shared" si="20"/>
        <v/>
      </c>
      <c r="CK123" s="115" t="str">
        <f t="shared" si="16"/>
        <v>Krabbtaska</v>
      </c>
      <c r="CM123" s="88"/>
      <c r="CN123" s="115"/>
      <c r="CO123" s="88"/>
      <c r="CP123" s="116"/>
    </row>
    <row r="124" spans="1:94" x14ac:dyDescent="0.2">
      <c r="A124" t="s">
        <v>383</v>
      </c>
      <c r="B124" s="22">
        <v>17</v>
      </c>
      <c r="C124" s="14" t="s">
        <v>192</v>
      </c>
      <c r="D124" s="104">
        <v>116</v>
      </c>
      <c r="E124" s="230">
        <v>0</v>
      </c>
      <c r="F124" s="230">
        <v>0</v>
      </c>
      <c r="G124" s="230">
        <v>6.7784810126582276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0">
        <v>0</v>
      </c>
      <c r="O124" s="230">
        <v>0</v>
      </c>
      <c r="P124" s="230">
        <v>0</v>
      </c>
      <c r="Q124" s="230">
        <v>0</v>
      </c>
      <c r="R124" s="230">
        <v>0</v>
      </c>
      <c r="S124" s="230">
        <v>0</v>
      </c>
      <c r="T124" s="230">
        <v>0</v>
      </c>
      <c r="U124" s="230">
        <v>6.7962025316455694</v>
      </c>
      <c r="V124" s="230">
        <v>0</v>
      </c>
      <c r="W124" s="230">
        <v>0</v>
      </c>
      <c r="X124" s="230">
        <v>0</v>
      </c>
      <c r="Y124" s="230">
        <v>0</v>
      </c>
      <c r="Z124" s="230">
        <v>0</v>
      </c>
      <c r="AA124" s="230">
        <v>0</v>
      </c>
      <c r="AB124" s="230">
        <v>0</v>
      </c>
      <c r="AC124" s="230">
        <v>11.203291139240507</v>
      </c>
      <c r="AD124" s="230">
        <v>0</v>
      </c>
      <c r="AE124" s="230">
        <v>22.371518987341773</v>
      </c>
      <c r="AF124" s="230">
        <v>0</v>
      </c>
      <c r="AG124" s="230">
        <v>9.6392405063291147</v>
      </c>
      <c r="AH124" s="230">
        <v>0</v>
      </c>
      <c r="AI124" s="230">
        <v>0</v>
      </c>
      <c r="AJ124" s="230">
        <v>8.9443037974683541</v>
      </c>
      <c r="AK124" s="230">
        <v>18.560632911392403</v>
      </c>
      <c r="AL124" s="230">
        <v>8.0443037974683538</v>
      </c>
      <c r="AM124" s="230">
        <v>0</v>
      </c>
      <c r="AN124" s="230">
        <v>0</v>
      </c>
      <c r="AO124" s="230">
        <v>0</v>
      </c>
      <c r="AP124" s="230">
        <v>0</v>
      </c>
      <c r="AQ124" s="230">
        <v>1.2177215189873418</v>
      </c>
      <c r="AR124" s="230">
        <v>15.881012658227847</v>
      </c>
      <c r="AS124" s="230">
        <v>0</v>
      </c>
      <c r="AT124" s="103">
        <f t="shared" si="15"/>
        <v>109.4367088607595</v>
      </c>
      <c r="AU124" s="16">
        <v>116</v>
      </c>
      <c r="AV124" s="16" t="str">
        <f t="shared" si="24"/>
        <v/>
      </c>
      <c r="AW124" s="16" t="str">
        <f t="shared" si="24"/>
        <v/>
      </c>
      <c r="AX124" s="16" t="str">
        <f t="shared" si="24"/>
        <v>Bergtunga</v>
      </c>
      <c r="AY124" s="16" t="str">
        <f t="shared" si="22"/>
        <v/>
      </c>
      <c r="AZ124" s="16" t="str">
        <f t="shared" si="22"/>
        <v/>
      </c>
      <c r="BA124" s="16" t="str">
        <f t="shared" si="22"/>
        <v/>
      </c>
      <c r="BB124" s="16" t="str">
        <f t="shared" si="22"/>
        <v/>
      </c>
      <c r="BC124" s="16" t="str">
        <f t="shared" si="22"/>
        <v/>
      </c>
      <c r="BD124" s="16" t="str">
        <f t="shared" si="22"/>
        <v/>
      </c>
      <c r="BE124" s="16" t="str">
        <f t="shared" si="22"/>
        <v/>
      </c>
      <c r="BF124" s="16" t="str">
        <f t="shared" si="22"/>
        <v/>
      </c>
      <c r="BG124" s="16" t="str">
        <f t="shared" si="22"/>
        <v/>
      </c>
      <c r="BH124" s="16" t="str">
        <f t="shared" si="22"/>
        <v/>
      </c>
      <c r="BI124" s="16" t="str">
        <f t="shared" si="22"/>
        <v/>
      </c>
      <c r="BJ124" s="16" t="str">
        <f t="shared" si="22"/>
        <v/>
      </c>
      <c r="BK124" s="16" t="str">
        <f t="shared" si="22"/>
        <v/>
      </c>
      <c r="BL124" s="16" t="str">
        <f t="shared" si="22"/>
        <v>Krabbtaska</v>
      </c>
      <c r="BM124" s="16" t="str">
        <f t="shared" si="22"/>
        <v/>
      </c>
      <c r="BN124" s="16" t="str">
        <f t="shared" si="22"/>
        <v/>
      </c>
      <c r="BO124" s="16" t="str">
        <f t="shared" si="25"/>
        <v/>
      </c>
      <c r="BP124" s="16" t="str">
        <f t="shared" si="25"/>
        <v/>
      </c>
      <c r="BQ124" s="16" t="str">
        <f t="shared" si="25"/>
        <v/>
      </c>
      <c r="BR124" s="16" t="str">
        <f t="shared" si="25"/>
        <v/>
      </c>
      <c r="BS124" s="16" t="str">
        <f t="shared" si="25"/>
        <v/>
      </c>
      <c r="BT124" s="16" t="str">
        <f t="shared" si="23"/>
        <v>Piggvar</v>
      </c>
      <c r="BU124" s="16" t="str">
        <f t="shared" si="23"/>
        <v/>
      </c>
      <c r="BV124" s="16" t="str">
        <f t="shared" si="23"/>
        <v>Rodspotta</v>
      </c>
      <c r="BW124" s="16" t="str">
        <f t="shared" si="23"/>
        <v/>
      </c>
      <c r="BX124" s="16" t="str">
        <f t="shared" si="23"/>
        <v>Sandskadda</v>
      </c>
      <c r="BY124" s="16" t="str">
        <f t="shared" si="23"/>
        <v/>
      </c>
      <c r="BZ124" s="16" t="str">
        <f t="shared" si="23"/>
        <v/>
      </c>
      <c r="CA124" s="16" t="str">
        <f t="shared" si="23"/>
        <v>Sjurygg</v>
      </c>
      <c r="CB124" s="16" t="str">
        <f t="shared" si="23"/>
        <v>Skrubbskadda</v>
      </c>
      <c r="CC124" s="16" t="str">
        <f t="shared" si="23"/>
        <v>Slatvar</v>
      </c>
      <c r="CD124" s="16" t="str">
        <f t="shared" si="23"/>
        <v/>
      </c>
      <c r="CE124" s="16" t="str">
        <f t="shared" si="23"/>
        <v/>
      </c>
      <c r="CF124" s="16" t="str">
        <f t="shared" si="23"/>
        <v/>
      </c>
      <c r="CG124" s="16" t="str">
        <f t="shared" si="20"/>
        <v/>
      </c>
      <c r="CH124" s="16" t="str">
        <f t="shared" si="20"/>
        <v>Torsk</v>
      </c>
      <c r="CI124" s="16" t="str">
        <f t="shared" si="20"/>
        <v>Tunga</v>
      </c>
      <c r="CK124" s="115" t="str">
        <f t="shared" si="16"/>
        <v>BergtungaKrabbtaskaPiggvarRodspottaSandskaddaSjuryggSkrubbskaddaSlatvarTorskTunga</v>
      </c>
      <c r="CM124" s="88"/>
      <c r="CN124" s="115"/>
      <c r="CO124" s="88"/>
      <c r="CP124" s="116"/>
    </row>
    <row r="125" spans="1:94" x14ac:dyDescent="0.2">
      <c r="A125" t="s">
        <v>384</v>
      </c>
      <c r="B125" s="22">
        <v>17</v>
      </c>
      <c r="C125" s="14" t="s">
        <v>192</v>
      </c>
      <c r="D125" s="104">
        <v>117</v>
      </c>
      <c r="E125" s="230">
        <v>0</v>
      </c>
      <c r="F125" s="230">
        <v>0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0">
        <v>0</v>
      </c>
      <c r="O125" s="230">
        <v>0</v>
      </c>
      <c r="P125" s="230">
        <v>0</v>
      </c>
      <c r="Q125" s="230">
        <v>0</v>
      </c>
      <c r="R125" s="230">
        <v>0</v>
      </c>
      <c r="S125" s="230">
        <v>0</v>
      </c>
      <c r="T125" s="230">
        <v>0</v>
      </c>
      <c r="U125" s="230">
        <v>0</v>
      </c>
      <c r="V125" s="230">
        <v>0</v>
      </c>
      <c r="W125" s="230">
        <v>0</v>
      </c>
      <c r="X125" s="230">
        <v>0</v>
      </c>
      <c r="Y125" s="230">
        <v>0</v>
      </c>
      <c r="Z125" s="230">
        <v>0</v>
      </c>
      <c r="AA125" s="230">
        <v>0</v>
      </c>
      <c r="AB125" s="230">
        <v>0</v>
      </c>
      <c r="AC125" s="230">
        <v>0</v>
      </c>
      <c r="AD125" s="230">
        <v>0</v>
      </c>
      <c r="AE125" s="230">
        <v>0</v>
      </c>
      <c r="AF125" s="230">
        <v>0</v>
      </c>
      <c r="AG125" s="230">
        <v>0</v>
      </c>
      <c r="AH125" s="230">
        <v>0</v>
      </c>
      <c r="AI125" s="230">
        <v>0</v>
      </c>
      <c r="AJ125" s="230">
        <v>59.432692307692307</v>
      </c>
      <c r="AK125" s="230">
        <v>0.64423076923076927</v>
      </c>
      <c r="AL125" s="230">
        <v>0</v>
      </c>
      <c r="AM125" s="230">
        <v>0</v>
      </c>
      <c r="AN125" s="230">
        <v>0</v>
      </c>
      <c r="AO125" s="230">
        <v>0</v>
      </c>
      <c r="AP125" s="230">
        <v>0</v>
      </c>
      <c r="AQ125" s="230">
        <v>0</v>
      </c>
      <c r="AR125" s="230">
        <v>0</v>
      </c>
      <c r="AS125" s="230">
        <v>0</v>
      </c>
      <c r="AT125" s="103">
        <f t="shared" si="15"/>
        <v>60.076923076923073</v>
      </c>
      <c r="AU125" s="16">
        <v>117</v>
      </c>
      <c r="AV125" s="16" t="str">
        <f t="shared" si="24"/>
        <v/>
      </c>
      <c r="AW125" s="16" t="str">
        <f t="shared" si="24"/>
        <v/>
      </c>
      <c r="AX125" s="16" t="str">
        <f t="shared" si="24"/>
        <v/>
      </c>
      <c r="AY125" s="16" t="str">
        <f t="shared" si="22"/>
        <v/>
      </c>
      <c r="AZ125" s="16" t="str">
        <f t="shared" si="22"/>
        <v/>
      </c>
      <c r="BA125" s="16" t="str">
        <f t="shared" si="22"/>
        <v/>
      </c>
      <c r="BB125" s="16" t="str">
        <f t="shared" si="22"/>
        <v/>
      </c>
      <c r="BC125" s="16" t="str">
        <f t="shared" si="22"/>
        <v/>
      </c>
      <c r="BD125" s="16" t="str">
        <f t="shared" si="22"/>
        <v/>
      </c>
      <c r="BE125" s="16" t="str">
        <f t="shared" si="22"/>
        <v/>
      </c>
      <c r="BF125" s="16" t="str">
        <f t="shared" si="22"/>
        <v/>
      </c>
      <c r="BG125" s="16" t="str">
        <f t="shared" si="22"/>
        <v/>
      </c>
      <c r="BH125" s="16" t="str">
        <f t="shared" si="22"/>
        <v/>
      </c>
      <c r="BI125" s="16" t="str">
        <f t="shared" si="22"/>
        <v/>
      </c>
      <c r="BJ125" s="16" t="str">
        <f t="shared" si="22"/>
        <v/>
      </c>
      <c r="BK125" s="16" t="str">
        <f t="shared" si="22"/>
        <v/>
      </c>
      <c r="BL125" s="16" t="str">
        <f t="shared" si="22"/>
        <v/>
      </c>
      <c r="BM125" s="16" t="str">
        <f t="shared" si="22"/>
        <v/>
      </c>
      <c r="BN125" s="16" t="str">
        <f t="shared" si="22"/>
        <v/>
      </c>
      <c r="BO125" s="16" t="str">
        <f t="shared" si="25"/>
        <v/>
      </c>
      <c r="BP125" s="16" t="str">
        <f t="shared" si="25"/>
        <v/>
      </c>
      <c r="BQ125" s="16" t="str">
        <f t="shared" si="25"/>
        <v/>
      </c>
      <c r="BR125" s="16" t="str">
        <f t="shared" si="25"/>
        <v/>
      </c>
      <c r="BS125" s="16" t="str">
        <f t="shared" si="25"/>
        <v/>
      </c>
      <c r="BT125" s="16" t="str">
        <f t="shared" si="25"/>
        <v/>
      </c>
      <c r="BU125" s="16" t="str">
        <f t="shared" si="25"/>
        <v/>
      </c>
      <c r="BV125" s="16" t="str">
        <f t="shared" si="25"/>
        <v/>
      </c>
      <c r="BW125" s="16" t="str">
        <f t="shared" si="23"/>
        <v/>
      </c>
      <c r="BX125" s="16" t="str">
        <f t="shared" si="23"/>
        <v/>
      </c>
      <c r="BY125" s="16" t="str">
        <f t="shared" si="23"/>
        <v/>
      </c>
      <c r="BZ125" s="16" t="str">
        <f t="shared" si="23"/>
        <v/>
      </c>
      <c r="CA125" s="16" t="str">
        <f t="shared" si="23"/>
        <v>Sjurygg</v>
      </c>
      <c r="CB125" s="16" t="str">
        <f t="shared" si="23"/>
        <v>Skrubbskadda</v>
      </c>
      <c r="CC125" s="16" t="str">
        <f t="shared" si="23"/>
        <v/>
      </c>
      <c r="CD125" s="16" t="str">
        <f t="shared" si="23"/>
        <v/>
      </c>
      <c r="CE125" s="16" t="str">
        <f t="shared" si="23"/>
        <v/>
      </c>
      <c r="CF125" s="16" t="str">
        <f t="shared" si="23"/>
        <v/>
      </c>
      <c r="CG125" s="16" t="str">
        <f t="shared" si="20"/>
        <v/>
      </c>
      <c r="CH125" s="16" t="str">
        <f t="shared" si="20"/>
        <v/>
      </c>
      <c r="CI125" s="16" t="str">
        <f t="shared" si="20"/>
        <v/>
      </c>
      <c r="CK125" s="115" t="str">
        <f t="shared" si="16"/>
        <v>SjuryggSkrubbskadda</v>
      </c>
      <c r="CM125" s="88"/>
      <c r="CN125" s="115"/>
      <c r="CO125" s="88"/>
      <c r="CP125" s="116"/>
    </row>
    <row r="126" spans="1:94" x14ac:dyDescent="0.2">
      <c r="A126" t="s">
        <v>385</v>
      </c>
      <c r="B126" s="22">
        <v>17</v>
      </c>
      <c r="C126" s="14" t="s">
        <v>192</v>
      </c>
      <c r="D126" s="104">
        <v>118</v>
      </c>
      <c r="E126" s="230">
        <v>0</v>
      </c>
      <c r="F126" s="230">
        <v>0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0">
        <v>0</v>
      </c>
      <c r="O126" s="230">
        <v>0</v>
      </c>
      <c r="P126" s="230">
        <v>0</v>
      </c>
      <c r="Q126" s="230">
        <v>0</v>
      </c>
      <c r="R126" s="230">
        <v>39.846153846153847</v>
      </c>
      <c r="S126" s="230">
        <v>0</v>
      </c>
      <c r="T126" s="230">
        <v>0</v>
      </c>
      <c r="U126" s="230">
        <v>0</v>
      </c>
      <c r="V126" s="230">
        <v>0</v>
      </c>
      <c r="W126" s="230">
        <v>0</v>
      </c>
      <c r="X126" s="230">
        <v>0</v>
      </c>
      <c r="Y126" s="230">
        <v>21.03846153846154</v>
      </c>
      <c r="Z126" s="230">
        <v>0</v>
      </c>
      <c r="AA126" s="230">
        <v>0</v>
      </c>
      <c r="AB126" s="230">
        <v>0</v>
      </c>
      <c r="AC126" s="230">
        <v>0</v>
      </c>
      <c r="AD126" s="230">
        <v>0</v>
      </c>
      <c r="AE126" s="230">
        <v>0</v>
      </c>
      <c r="AF126" s="230">
        <v>0</v>
      </c>
      <c r="AG126" s="230">
        <v>0</v>
      </c>
      <c r="AH126" s="230">
        <v>0</v>
      </c>
      <c r="AI126" s="230">
        <v>0</v>
      </c>
      <c r="AJ126" s="230">
        <v>0</v>
      </c>
      <c r="AK126" s="230">
        <v>0</v>
      </c>
      <c r="AL126" s="230">
        <v>0</v>
      </c>
      <c r="AM126" s="230">
        <v>0</v>
      </c>
      <c r="AN126" s="230">
        <v>0</v>
      </c>
      <c r="AO126" s="230">
        <v>0</v>
      </c>
      <c r="AP126" s="230">
        <v>0</v>
      </c>
      <c r="AQ126" s="230">
        <v>0</v>
      </c>
      <c r="AR126" s="230">
        <v>0</v>
      </c>
      <c r="AS126" s="230">
        <v>0</v>
      </c>
      <c r="AT126" s="103">
        <f t="shared" si="15"/>
        <v>60.884615384615387</v>
      </c>
      <c r="AU126" s="16">
        <v>118</v>
      </c>
      <c r="AV126" s="16" t="str">
        <f t="shared" si="24"/>
        <v/>
      </c>
      <c r="AW126" s="16" t="str">
        <f t="shared" si="24"/>
        <v/>
      </c>
      <c r="AX126" s="16" t="str">
        <f t="shared" si="24"/>
        <v/>
      </c>
      <c r="AY126" s="16" t="str">
        <f t="shared" si="22"/>
        <v/>
      </c>
      <c r="AZ126" s="16" t="str">
        <f t="shared" si="22"/>
        <v/>
      </c>
      <c r="BA126" s="16" t="str">
        <f t="shared" si="22"/>
        <v/>
      </c>
      <c r="BB126" s="16" t="str">
        <f t="shared" si="22"/>
        <v/>
      </c>
      <c r="BC126" s="16" t="str">
        <f t="shared" si="22"/>
        <v/>
      </c>
      <c r="BD126" s="16" t="str">
        <f t="shared" si="22"/>
        <v/>
      </c>
      <c r="BE126" s="16" t="str">
        <f t="shared" si="22"/>
        <v/>
      </c>
      <c r="BF126" s="16" t="str">
        <f t="shared" si="22"/>
        <v/>
      </c>
      <c r="BG126" s="16" t="str">
        <f t="shared" si="22"/>
        <v/>
      </c>
      <c r="BH126" s="16" t="str">
        <f t="shared" si="22"/>
        <v/>
      </c>
      <c r="BI126" s="16" t="str">
        <f t="shared" ref="BI126:BI139" si="26">IF(R126&gt;0,R$8,"")</f>
        <v>Sill_konsum</v>
      </c>
      <c r="BJ126" s="16" t="str">
        <f t="shared" ref="BJ126:BJ139" si="27">IF(S126&gt;0,S$8,"")</f>
        <v/>
      </c>
      <c r="BK126" s="16" t="str">
        <f t="shared" ref="BK126:BK139" si="28">IF(T126&gt;0,T$8,"")</f>
        <v/>
      </c>
      <c r="BL126" s="16" t="str">
        <f t="shared" ref="BL126:BL139" si="29">IF(U126&gt;0,U$8,"")</f>
        <v/>
      </c>
      <c r="BM126" s="16" t="str">
        <f t="shared" ref="BM126:BM139" si="30">IF(V126&gt;0,V$8,"")</f>
        <v/>
      </c>
      <c r="BN126" s="16" t="str">
        <f t="shared" ref="BN126:BN139" si="31">IF(W126&gt;0,W$8,"")</f>
        <v/>
      </c>
      <c r="BO126" s="16" t="str">
        <f t="shared" si="25"/>
        <v/>
      </c>
      <c r="BP126" s="16" t="str">
        <f t="shared" si="25"/>
        <v>Makrill</v>
      </c>
      <c r="BQ126" s="16" t="str">
        <f t="shared" si="25"/>
        <v/>
      </c>
      <c r="BR126" s="16" t="str">
        <f t="shared" si="25"/>
        <v/>
      </c>
      <c r="BS126" s="16" t="str">
        <f t="shared" si="25"/>
        <v/>
      </c>
      <c r="BT126" s="16" t="str">
        <f t="shared" si="25"/>
        <v/>
      </c>
      <c r="BU126" s="16" t="str">
        <f t="shared" si="25"/>
        <v/>
      </c>
      <c r="BV126" s="16" t="str">
        <f t="shared" si="25"/>
        <v/>
      </c>
      <c r="BW126" s="16" t="str">
        <f t="shared" si="23"/>
        <v/>
      </c>
      <c r="BX126" s="16" t="str">
        <f t="shared" si="23"/>
        <v/>
      </c>
      <c r="BY126" s="16" t="str">
        <f t="shared" si="23"/>
        <v/>
      </c>
      <c r="BZ126" s="16" t="str">
        <f t="shared" si="23"/>
        <v/>
      </c>
      <c r="CA126" s="16" t="str">
        <f t="shared" si="23"/>
        <v/>
      </c>
      <c r="CB126" s="16" t="str">
        <f t="shared" si="23"/>
        <v/>
      </c>
      <c r="CC126" s="16" t="str">
        <f t="shared" si="23"/>
        <v/>
      </c>
      <c r="CD126" s="16" t="str">
        <f t="shared" si="23"/>
        <v/>
      </c>
      <c r="CE126" s="16" t="str">
        <f t="shared" si="23"/>
        <v/>
      </c>
      <c r="CF126" s="16" t="str">
        <f t="shared" si="23"/>
        <v/>
      </c>
      <c r="CG126" s="16" t="str">
        <f t="shared" si="20"/>
        <v/>
      </c>
      <c r="CH126" s="16" t="str">
        <f t="shared" si="20"/>
        <v/>
      </c>
      <c r="CI126" s="16" t="str">
        <f t="shared" si="20"/>
        <v/>
      </c>
      <c r="CK126" s="115" t="str">
        <f t="shared" si="16"/>
        <v>Sill_konsumMakrill</v>
      </c>
      <c r="CM126" s="88"/>
      <c r="CN126" s="115"/>
      <c r="CO126" s="88"/>
      <c r="CP126" s="116"/>
    </row>
    <row r="127" spans="1:94" x14ac:dyDescent="0.2">
      <c r="A127" t="s">
        <v>383</v>
      </c>
      <c r="B127" s="22">
        <v>17</v>
      </c>
      <c r="C127" s="14" t="s">
        <v>189</v>
      </c>
      <c r="D127" s="104">
        <v>119</v>
      </c>
      <c r="E127" s="230">
        <v>0</v>
      </c>
      <c r="F127" s="230">
        <v>0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0">
        <v>0</v>
      </c>
      <c r="O127" s="230">
        <v>0</v>
      </c>
      <c r="P127" s="230">
        <v>0</v>
      </c>
      <c r="Q127" s="230">
        <v>0</v>
      </c>
      <c r="R127" s="230">
        <v>0</v>
      </c>
      <c r="S127" s="230">
        <v>0</v>
      </c>
      <c r="T127" s="230">
        <v>0</v>
      </c>
      <c r="U127" s="230">
        <v>0</v>
      </c>
      <c r="V127" s="230">
        <v>0</v>
      </c>
      <c r="W127" s="230">
        <v>0</v>
      </c>
      <c r="X127" s="230">
        <v>0</v>
      </c>
      <c r="Y127" s="230">
        <v>0</v>
      </c>
      <c r="Z127" s="230">
        <v>0</v>
      </c>
      <c r="AA127" s="230">
        <v>0</v>
      </c>
      <c r="AB127" s="230">
        <v>0</v>
      </c>
      <c r="AC127" s="230">
        <v>0</v>
      </c>
      <c r="AD127" s="230">
        <v>0</v>
      </c>
      <c r="AE127" s="230">
        <v>0</v>
      </c>
      <c r="AF127" s="230">
        <v>0</v>
      </c>
      <c r="AG127" s="230">
        <v>0</v>
      </c>
      <c r="AH127" s="230">
        <v>0</v>
      </c>
      <c r="AI127" s="230">
        <v>0</v>
      </c>
      <c r="AJ127" s="230">
        <v>0</v>
      </c>
      <c r="AK127" s="230">
        <v>0</v>
      </c>
      <c r="AL127" s="230">
        <v>0</v>
      </c>
      <c r="AM127" s="230">
        <v>0</v>
      </c>
      <c r="AN127" s="230">
        <v>0</v>
      </c>
      <c r="AO127" s="230">
        <v>0</v>
      </c>
      <c r="AP127" s="230">
        <v>0</v>
      </c>
      <c r="AQ127" s="230">
        <v>39.424999999999997</v>
      </c>
      <c r="AR127" s="230">
        <v>0</v>
      </c>
      <c r="AS127" s="230">
        <v>0</v>
      </c>
      <c r="AT127" s="103">
        <f t="shared" si="15"/>
        <v>39.424999999999997</v>
      </c>
      <c r="AU127" s="16">
        <v>119</v>
      </c>
      <c r="AV127" s="16" t="str">
        <f t="shared" si="24"/>
        <v/>
      </c>
      <c r="AW127" s="16" t="str">
        <f t="shared" si="24"/>
        <v/>
      </c>
      <c r="AX127" s="16" t="str">
        <f t="shared" si="24"/>
        <v/>
      </c>
      <c r="AY127" s="16" t="str">
        <f t="shared" ref="AY127:BH128" si="32">IF(H127&gt;0,H$8,"")</f>
        <v/>
      </c>
      <c r="AZ127" s="16" t="str">
        <f t="shared" si="32"/>
        <v/>
      </c>
      <c r="BA127" s="16" t="str">
        <f t="shared" si="32"/>
        <v/>
      </c>
      <c r="BB127" s="16" t="str">
        <f t="shared" si="32"/>
        <v/>
      </c>
      <c r="BC127" s="16" t="str">
        <f t="shared" si="32"/>
        <v/>
      </c>
      <c r="BD127" s="16" t="str">
        <f t="shared" si="32"/>
        <v/>
      </c>
      <c r="BE127" s="16" t="str">
        <f t="shared" si="32"/>
        <v/>
      </c>
      <c r="BF127" s="16" t="str">
        <f t="shared" si="32"/>
        <v/>
      </c>
      <c r="BG127" s="16" t="str">
        <f t="shared" si="32"/>
        <v/>
      </c>
      <c r="BH127" s="16" t="str">
        <f t="shared" si="32"/>
        <v/>
      </c>
      <c r="BI127" s="16" t="str">
        <f t="shared" si="26"/>
        <v/>
      </c>
      <c r="BJ127" s="16" t="str">
        <f t="shared" si="27"/>
        <v/>
      </c>
      <c r="BK127" s="16" t="str">
        <f t="shared" si="28"/>
        <v/>
      </c>
      <c r="BL127" s="16" t="str">
        <f t="shared" si="29"/>
        <v/>
      </c>
      <c r="BM127" s="16" t="str">
        <f t="shared" si="30"/>
        <v/>
      </c>
      <c r="BN127" s="16" t="str">
        <f t="shared" si="31"/>
        <v/>
      </c>
      <c r="BO127" s="16" t="str">
        <f t="shared" si="25"/>
        <v/>
      </c>
      <c r="BP127" s="16" t="str">
        <f t="shared" si="25"/>
        <v/>
      </c>
      <c r="BQ127" s="16" t="str">
        <f t="shared" si="25"/>
        <v/>
      </c>
      <c r="BR127" s="16" t="str">
        <f t="shared" si="25"/>
        <v/>
      </c>
      <c r="BS127" s="16" t="str">
        <f t="shared" si="25"/>
        <v/>
      </c>
      <c r="BT127" s="16" t="str">
        <f t="shared" si="25"/>
        <v/>
      </c>
      <c r="BU127" s="16" t="str">
        <f t="shared" si="25"/>
        <v/>
      </c>
      <c r="BV127" s="16" t="str">
        <f t="shared" si="25"/>
        <v/>
      </c>
      <c r="BW127" s="16" t="str">
        <f t="shared" si="23"/>
        <v/>
      </c>
      <c r="BX127" s="16" t="str">
        <f t="shared" si="23"/>
        <v/>
      </c>
      <c r="BY127" s="16" t="str">
        <f t="shared" si="23"/>
        <v/>
      </c>
      <c r="BZ127" s="16" t="str">
        <f t="shared" si="23"/>
        <v/>
      </c>
      <c r="CA127" s="16" t="str">
        <f t="shared" si="23"/>
        <v/>
      </c>
      <c r="CB127" s="16" t="str">
        <f t="shared" si="23"/>
        <v/>
      </c>
      <c r="CC127" s="16" t="str">
        <f t="shared" si="23"/>
        <v/>
      </c>
      <c r="CD127" s="16" t="str">
        <f t="shared" si="23"/>
        <v/>
      </c>
      <c r="CE127" s="16" t="str">
        <f t="shared" si="23"/>
        <v/>
      </c>
      <c r="CF127" s="16" t="str">
        <f t="shared" si="23"/>
        <v/>
      </c>
      <c r="CG127" s="16" t="str">
        <f t="shared" si="20"/>
        <v/>
      </c>
      <c r="CH127" s="16" t="str">
        <f t="shared" si="20"/>
        <v>Torsk</v>
      </c>
      <c r="CI127" s="16" t="str">
        <f t="shared" si="20"/>
        <v/>
      </c>
      <c r="CK127" s="115" t="str">
        <f t="shared" si="16"/>
        <v>Torsk</v>
      </c>
      <c r="CM127" s="88"/>
      <c r="CN127" s="115"/>
      <c r="CO127" s="88"/>
      <c r="CP127" s="116"/>
    </row>
    <row r="128" spans="1:94" x14ac:dyDescent="0.2">
      <c r="A128" t="s">
        <v>386</v>
      </c>
      <c r="B128" s="22">
        <v>17</v>
      </c>
      <c r="C128" s="14" t="s">
        <v>189</v>
      </c>
      <c r="D128" s="104">
        <v>120</v>
      </c>
      <c r="E128" s="230">
        <v>9.2228976377952758</v>
      </c>
      <c r="F128" s="230">
        <v>0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1.9071811023622047</v>
      </c>
      <c r="M128" s="230">
        <v>3.4393700787401573</v>
      </c>
      <c r="N128" s="230">
        <v>0</v>
      </c>
      <c r="O128" s="230">
        <v>0</v>
      </c>
      <c r="P128" s="230">
        <v>0</v>
      </c>
      <c r="Q128" s="230">
        <v>0</v>
      </c>
      <c r="R128" s="230">
        <v>3.6408503937007874</v>
      </c>
      <c r="S128" s="230">
        <v>0</v>
      </c>
      <c r="T128" s="230">
        <v>0</v>
      </c>
      <c r="U128" s="230">
        <v>0</v>
      </c>
      <c r="V128" s="230">
        <v>0</v>
      </c>
      <c r="W128" s="230">
        <v>0</v>
      </c>
      <c r="X128" s="230">
        <v>0</v>
      </c>
      <c r="Y128" s="230">
        <v>0</v>
      </c>
      <c r="Z128" s="230">
        <v>0</v>
      </c>
      <c r="AA128" s="230">
        <v>0.95086614173228345</v>
      </c>
      <c r="AB128" s="230">
        <v>0</v>
      </c>
      <c r="AC128" s="230">
        <v>0</v>
      </c>
      <c r="AD128" s="230">
        <v>0</v>
      </c>
      <c r="AE128" s="230">
        <v>0</v>
      </c>
      <c r="AF128" s="230">
        <v>0</v>
      </c>
      <c r="AG128" s="230">
        <v>0</v>
      </c>
      <c r="AH128" s="230">
        <v>11.616157480314962</v>
      </c>
      <c r="AI128" s="230">
        <v>1.9732283464566929</v>
      </c>
      <c r="AJ128" s="230">
        <v>0</v>
      </c>
      <c r="AK128" s="230">
        <v>0</v>
      </c>
      <c r="AL128" s="230">
        <v>0</v>
      </c>
      <c r="AM128" s="230">
        <v>0</v>
      </c>
      <c r="AN128" s="230">
        <v>0</v>
      </c>
      <c r="AO128" s="230">
        <v>0</v>
      </c>
      <c r="AP128" s="230">
        <v>0</v>
      </c>
      <c r="AQ128" s="230">
        <v>0</v>
      </c>
      <c r="AR128" s="230">
        <v>0</v>
      </c>
      <c r="AS128" s="230">
        <v>0</v>
      </c>
      <c r="AT128" s="103">
        <f t="shared" si="15"/>
        <v>32.750551181102367</v>
      </c>
      <c r="AU128" s="16">
        <v>120</v>
      </c>
      <c r="AV128" s="16" t="str">
        <f t="shared" si="24"/>
        <v>Abborre</v>
      </c>
      <c r="AW128" s="16" t="str">
        <f t="shared" si="24"/>
        <v/>
      </c>
      <c r="AX128" s="16" t="str">
        <f t="shared" si="24"/>
        <v/>
      </c>
      <c r="AY128" s="16" t="str">
        <f t="shared" si="32"/>
        <v/>
      </c>
      <c r="AZ128" s="16" t="str">
        <f t="shared" si="32"/>
        <v/>
      </c>
      <c r="BA128" s="16" t="str">
        <f t="shared" si="32"/>
        <v/>
      </c>
      <c r="BB128" s="16" t="str">
        <f t="shared" si="32"/>
        <v/>
      </c>
      <c r="BC128" s="16" t="str">
        <f t="shared" si="32"/>
        <v>Gadda</v>
      </c>
      <c r="BD128" s="16" t="str">
        <f t="shared" si="32"/>
        <v>Gos</v>
      </c>
      <c r="BE128" s="16" t="str">
        <f t="shared" si="32"/>
        <v/>
      </c>
      <c r="BF128" s="16" t="str">
        <f t="shared" si="32"/>
        <v/>
      </c>
      <c r="BG128" s="16" t="str">
        <f t="shared" si="32"/>
        <v/>
      </c>
      <c r="BH128" s="16" t="str">
        <f t="shared" si="32"/>
        <v/>
      </c>
      <c r="BI128" s="16" t="str">
        <f t="shared" si="26"/>
        <v>Sill_konsum</v>
      </c>
      <c r="BJ128" s="16" t="str">
        <f t="shared" si="27"/>
        <v/>
      </c>
      <c r="BK128" s="16" t="str">
        <f t="shared" si="28"/>
        <v/>
      </c>
      <c r="BL128" s="16" t="str">
        <f t="shared" si="29"/>
        <v/>
      </c>
      <c r="BM128" s="16" t="str">
        <f t="shared" si="30"/>
        <v/>
      </c>
      <c r="BN128" s="16" t="str">
        <f t="shared" si="31"/>
        <v/>
      </c>
      <c r="BO128" s="16" t="str">
        <f t="shared" si="25"/>
        <v/>
      </c>
      <c r="BP128" s="16" t="str">
        <f t="shared" si="25"/>
        <v/>
      </c>
      <c r="BQ128" s="16" t="str">
        <f t="shared" si="25"/>
        <v/>
      </c>
      <c r="BR128" s="16" t="str">
        <f t="shared" si="25"/>
        <v>Oring</v>
      </c>
      <c r="BS128" s="16" t="str">
        <f t="shared" si="25"/>
        <v/>
      </c>
      <c r="BT128" s="16" t="str">
        <f t="shared" si="25"/>
        <v/>
      </c>
      <c r="BU128" s="16" t="str">
        <f t="shared" si="25"/>
        <v/>
      </c>
      <c r="BV128" s="16" t="str">
        <f t="shared" si="25"/>
        <v/>
      </c>
      <c r="BW128" s="16" t="str">
        <f t="shared" si="23"/>
        <v/>
      </c>
      <c r="BX128" s="16" t="str">
        <f t="shared" si="23"/>
        <v/>
      </c>
      <c r="BY128" s="16" t="str">
        <f t="shared" si="23"/>
        <v>Sik</v>
      </c>
      <c r="BZ128" s="16" t="str">
        <f t="shared" si="23"/>
        <v>Sikloja</v>
      </c>
      <c r="CA128" s="16" t="str">
        <f t="shared" si="23"/>
        <v/>
      </c>
      <c r="CB128" s="16" t="str">
        <f t="shared" si="23"/>
        <v/>
      </c>
      <c r="CC128" s="16" t="str">
        <f t="shared" si="23"/>
        <v/>
      </c>
      <c r="CD128" s="16" t="str">
        <f t="shared" si="23"/>
        <v/>
      </c>
      <c r="CE128" s="16" t="str">
        <f t="shared" si="23"/>
        <v/>
      </c>
      <c r="CF128" s="16" t="str">
        <f t="shared" si="23"/>
        <v/>
      </c>
      <c r="CG128" s="16" t="str">
        <f t="shared" si="20"/>
        <v/>
      </c>
      <c r="CH128" s="16" t="str">
        <f t="shared" si="20"/>
        <v/>
      </c>
      <c r="CI128" s="16" t="str">
        <f t="shared" si="20"/>
        <v/>
      </c>
      <c r="CK128" s="115" t="str">
        <f t="shared" si="16"/>
        <v>AbborreGaddaGosSill_konsumOringSikSikloja</v>
      </c>
      <c r="CM128" s="88"/>
      <c r="CN128" s="115"/>
      <c r="CO128" s="88"/>
      <c r="CP128" s="116"/>
    </row>
    <row r="129" spans="1:94" x14ac:dyDescent="0.2">
      <c r="A129" t="s">
        <v>385</v>
      </c>
      <c r="B129" s="22">
        <v>17</v>
      </c>
      <c r="C129" s="14" t="s">
        <v>189</v>
      </c>
      <c r="D129" s="104">
        <v>121</v>
      </c>
      <c r="E129" s="230">
        <v>0</v>
      </c>
      <c r="F129" s="230">
        <v>0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0">
        <v>0</v>
      </c>
      <c r="O129" s="230">
        <v>0</v>
      </c>
      <c r="P129" s="230">
        <v>0</v>
      </c>
      <c r="Q129" s="230">
        <v>0</v>
      </c>
      <c r="R129" s="230">
        <v>246.12531328320802</v>
      </c>
      <c r="S129" s="230">
        <v>0</v>
      </c>
      <c r="T129" s="230">
        <v>0</v>
      </c>
      <c r="U129" s="230">
        <v>0</v>
      </c>
      <c r="V129" s="230">
        <v>0</v>
      </c>
      <c r="W129" s="230">
        <v>0</v>
      </c>
      <c r="X129" s="230">
        <v>0</v>
      </c>
      <c r="Y129" s="230">
        <v>0</v>
      </c>
      <c r="Z129" s="230">
        <v>0</v>
      </c>
      <c r="AA129" s="230">
        <v>0</v>
      </c>
      <c r="AB129" s="230">
        <v>0</v>
      </c>
      <c r="AC129" s="230">
        <v>0</v>
      </c>
      <c r="AD129" s="230">
        <v>0</v>
      </c>
      <c r="AE129" s="230">
        <v>0</v>
      </c>
      <c r="AF129" s="230">
        <v>0</v>
      </c>
      <c r="AG129" s="230">
        <v>0</v>
      </c>
      <c r="AH129" s="230">
        <v>0</v>
      </c>
      <c r="AI129" s="230">
        <v>0</v>
      </c>
      <c r="AJ129" s="230">
        <v>0</v>
      </c>
      <c r="AK129" s="230">
        <v>0</v>
      </c>
      <c r="AL129" s="230">
        <v>0</v>
      </c>
      <c r="AM129" s="230">
        <v>0</v>
      </c>
      <c r="AN129" s="230">
        <v>0</v>
      </c>
      <c r="AO129" s="230">
        <v>0</v>
      </c>
      <c r="AP129" s="230">
        <v>0</v>
      </c>
      <c r="AQ129" s="230">
        <v>0</v>
      </c>
      <c r="AR129" s="230">
        <v>0</v>
      </c>
      <c r="AS129" s="230">
        <v>0</v>
      </c>
      <c r="AT129" s="103">
        <f t="shared" si="15"/>
        <v>246.12531328320802</v>
      </c>
      <c r="AU129" s="16">
        <v>121</v>
      </c>
      <c r="AV129" s="16" t="str">
        <f t="shared" si="24"/>
        <v/>
      </c>
      <c r="AW129" s="16" t="str">
        <f t="shared" si="24"/>
        <v/>
      </c>
      <c r="AX129" s="16" t="str">
        <f t="shared" si="24"/>
        <v/>
      </c>
      <c r="AY129" s="16" t="str">
        <f t="shared" si="24"/>
        <v/>
      </c>
      <c r="AZ129" s="16" t="str">
        <f t="shared" si="24"/>
        <v/>
      </c>
      <c r="BA129" s="16" t="str">
        <f t="shared" si="24"/>
        <v/>
      </c>
      <c r="BB129" s="16" t="str">
        <f t="shared" si="24"/>
        <v/>
      </c>
      <c r="BC129" s="16" t="str">
        <f t="shared" si="24"/>
        <v/>
      </c>
      <c r="BD129" s="16" t="str">
        <f t="shared" si="24"/>
        <v/>
      </c>
      <c r="BE129" s="16" t="str">
        <f t="shared" si="24"/>
        <v/>
      </c>
      <c r="BF129" s="16" t="str">
        <f t="shared" si="24"/>
        <v/>
      </c>
      <c r="BG129" s="16" t="str">
        <f t="shared" ref="BG129:BG145" si="33">IF(P129&gt;0,P$8,"")</f>
        <v/>
      </c>
      <c r="BH129" s="16" t="str">
        <f t="shared" ref="BH129:BH145" si="34">IF(Q129&gt;0,Q$8,"")</f>
        <v/>
      </c>
      <c r="BI129" s="16" t="str">
        <f t="shared" si="26"/>
        <v>Sill_konsum</v>
      </c>
      <c r="BJ129" s="16" t="str">
        <f t="shared" si="27"/>
        <v/>
      </c>
      <c r="BK129" s="16" t="str">
        <f t="shared" si="28"/>
        <v/>
      </c>
      <c r="BL129" s="16" t="str">
        <f t="shared" si="29"/>
        <v/>
      </c>
      <c r="BM129" s="16" t="str">
        <f t="shared" si="30"/>
        <v/>
      </c>
      <c r="BN129" s="16" t="str">
        <f t="shared" si="31"/>
        <v/>
      </c>
      <c r="BO129" s="16" t="str">
        <f t="shared" si="25"/>
        <v/>
      </c>
      <c r="BP129" s="16" t="str">
        <f t="shared" si="25"/>
        <v/>
      </c>
      <c r="BQ129" s="16" t="str">
        <f t="shared" si="25"/>
        <v/>
      </c>
      <c r="BR129" s="16" t="str">
        <f t="shared" si="25"/>
        <v/>
      </c>
      <c r="BS129" s="16" t="str">
        <f t="shared" si="25"/>
        <v/>
      </c>
      <c r="BT129" s="16" t="str">
        <f t="shared" si="25"/>
        <v/>
      </c>
      <c r="BU129" s="16" t="str">
        <f t="shared" si="25"/>
        <v/>
      </c>
      <c r="BV129" s="16" t="str">
        <f t="shared" si="25"/>
        <v/>
      </c>
      <c r="BW129" s="16" t="str">
        <f t="shared" si="23"/>
        <v/>
      </c>
      <c r="BX129" s="16" t="str">
        <f t="shared" si="23"/>
        <v/>
      </c>
      <c r="BY129" s="16" t="str">
        <f t="shared" si="23"/>
        <v/>
      </c>
      <c r="BZ129" s="16" t="str">
        <f t="shared" si="23"/>
        <v/>
      </c>
      <c r="CA129" s="16" t="str">
        <f t="shared" si="23"/>
        <v/>
      </c>
      <c r="CB129" s="16" t="str">
        <f t="shared" si="23"/>
        <v/>
      </c>
      <c r="CC129" s="16" t="str">
        <f t="shared" si="23"/>
        <v/>
      </c>
      <c r="CD129" s="16" t="str">
        <f t="shared" si="23"/>
        <v/>
      </c>
      <c r="CE129" s="16" t="str">
        <f t="shared" si="23"/>
        <v/>
      </c>
      <c r="CF129" s="16" t="str">
        <f t="shared" si="23"/>
        <v/>
      </c>
      <c r="CG129" s="16" t="str">
        <f t="shared" si="20"/>
        <v/>
      </c>
      <c r="CH129" s="16" t="str">
        <f t="shared" si="20"/>
        <v/>
      </c>
      <c r="CI129" s="16" t="str">
        <f t="shared" si="20"/>
        <v/>
      </c>
      <c r="CK129" s="115" t="str">
        <f t="shared" si="16"/>
        <v>Sill_konsum</v>
      </c>
      <c r="CM129" s="88"/>
      <c r="CN129" s="115"/>
      <c r="CO129" s="88"/>
      <c r="CP129" s="116"/>
    </row>
    <row r="130" spans="1:94" x14ac:dyDescent="0.2">
      <c r="A130" t="s">
        <v>383</v>
      </c>
      <c r="B130" s="22">
        <v>17</v>
      </c>
      <c r="C130" s="14" t="s">
        <v>188</v>
      </c>
      <c r="D130" s="104">
        <v>122</v>
      </c>
      <c r="E130" s="230">
        <v>0</v>
      </c>
      <c r="F130" s="230">
        <v>0</v>
      </c>
      <c r="G130" s="230">
        <v>0</v>
      </c>
      <c r="H130" s="230">
        <v>0</v>
      </c>
      <c r="I130" s="230">
        <v>16.914728682170544</v>
      </c>
      <c r="J130" s="230">
        <v>0</v>
      </c>
      <c r="K130" s="230">
        <v>0</v>
      </c>
      <c r="L130" s="230">
        <v>0</v>
      </c>
      <c r="M130" s="230">
        <v>0</v>
      </c>
      <c r="N130" s="230">
        <v>24.914728682170544</v>
      </c>
      <c r="O130" s="230">
        <v>0</v>
      </c>
      <c r="P130" s="230">
        <v>0</v>
      </c>
      <c r="Q130" s="230">
        <v>0</v>
      </c>
      <c r="R130" s="230">
        <v>0</v>
      </c>
      <c r="S130" s="230">
        <v>0</v>
      </c>
      <c r="T130" s="230">
        <v>0</v>
      </c>
      <c r="U130" s="230">
        <v>1.2945736434108528</v>
      </c>
      <c r="V130" s="230">
        <v>1.124031007751938</v>
      </c>
      <c r="W130" s="230">
        <v>0</v>
      </c>
      <c r="X130" s="230">
        <v>0</v>
      </c>
      <c r="Y130" s="230">
        <v>0</v>
      </c>
      <c r="Z130" s="230">
        <v>0</v>
      </c>
      <c r="AA130" s="230">
        <v>0</v>
      </c>
      <c r="AB130" s="230">
        <v>2.2945736434108528</v>
      </c>
      <c r="AC130" s="230">
        <v>0</v>
      </c>
      <c r="AD130" s="230">
        <v>0</v>
      </c>
      <c r="AE130" s="230">
        <v>12.75968992248062</v>
      </c>
      <c r="AF130" s="230">
        <v>1.248062015503876</v>
      </c>
      <c r="AG130" s="230">
        <v>0</v>
      </c>
      <c r="AH130" s="230">
        <v>0</v>
      </c>
      <c r="AI130" s="230">
        <v>0</v>
      </c>
      <c r="AJ130" s="230">
        <v>0</v>
      </c>
      <c r="AK130" s="230">
        <v>2.7286821705426356</v>
      </c>
      <c r="AL130" s="230">
        <v>0</v>
      </c>
      <c r="AM130" s="230">
        <v>0</v>
      </c>
      <c r="AN130" s="230">
        <v>0</v>
      </c>
      <c r="AO130" s="230">
        <v>0</v>
      </c>
      <c r="AP130" s="230">
        <v>0</v>
      </c>
      <c r="AQ130" s="230">
        <v>31.844961240310077</v>
      </c>
      <c r="AR130" s="230">
        <v>0</v>
      </c>
      <c r="AS130" s="230">
        <v>0</v>
      </c>
      <c r="AT130" s="103">
        <f t="shared" si="15"/>
        <v>95.124031007751938</v>
      </c>
      <c r="AU130" s="16">
        <v>122</v>
      </c>
      <c r="AV130" s="16" t="str">
        <f t="shared" si="24"/>
        <v/>
      </c>
      <c r="AW130" s="16" t="str">
        <f t="shared" si="24"/>
        <v/>
      </c>
      <c r="AX130" s="16" t="str">
        <f t="shared" si="24"/>
        <v/>
      </c>
      <c r="AY130" s="16" t="str">
        <f t="shared" si="24"/>
        <v/>
      </c>
      <c r="AZ130" s="16" t="str">
        <f t="shared" si="24"/>
        <v>Bleka</v>
      </c>
      <c r="BA130" s="16" t="str">
        <f t="shared" si="24"/>
        <v/>
      </c>
      <c r="BB130" s="16" t="str">
        <f t="shared" si="24"/>
        <v/>
      </c>
      <c r="BC130" s="16" t="str">
        <f t="shared" si="24"/>
        <v/>
      </c>
      <c r="BD130" s="16" t="str">
        <f t="shared" si="24"/>
        <v/>
      </c>
      <c r="BE130" s="16" t="str">
        <f t="shared" si="24"/>
        <v>Grasej</v>
      </c>
      <c r="BF130" s="16" t="str">
        <f t="shared" si="24"/>
        <v/>
      </c>
      <c r="BG130" s="16" t="str">
        <f t="shared" si="33"/>
        <v/>
      </c>
      <c r="BH130" s="16" t="str">
        <f t="shared" si="34"/>
        <v/>
      </c>
      <c r="BI130" s="16" t="str">
        <f t="shared" si="26"/>
        <v/>
      </c>
      <c r="BJ130" s="16" t="str">
        <f t="shared" si="27"/>
        <v/>
      </c>
      <c r="BK130" s="16" t="str">
        <f t="shared" si="28"/>
        <v/>
      </c>
      <c r="BL130" s="16" t="str">
        <f t="shared" si="29"/>
        <v>Krabbtaska</v>
      </c>
      <c r="BM130" s="16" t="str">
        <f t="shared" si="30"/>
        <v>Kummel</v>
      </c>
      <c r="BN130" s="16" t="str">
        <f t="shared" si="31"/>
        <v/>
      </c>
      <c r="BO130" s="16" t="str">
        <f t="shared" si="25"/>
        <v/>
      </c>
      <c r="BP130" s="16" t="str">
        <f t="shared" si="25"/>
        <v/>
      </c>
      <c r="BQ130" s="16" t="str">
        <f t="shared" si="25"/>
        <v/>
      </c>
      <c r="BR130" s="16" t="str">
        <f t="shared" si="25"/>
        <v/>
      </c>
      <c r="BS130" s="16" t="str">
        <f t="shared" si="25"/>
        <v>Pigghaj</v>
      </c>
      <c r="BT130" s="16" t="str">
        <f t="shared" si="25"/>
        <v/>
      </c>
      <c r="BU130" s="16" t="str">
        <f t="shared" si="25"/>
        <v/>
      </c>
      <c r="BV130" s="16" t="str">
        <f t="shared" si="25"/>
        <v>Rodspotta</v>
      </c>
      <c r="BW130" s="16" t="str">
        <f t="shared" si="23"/>
        <v>Rodtunga</v>
      </c>
      <c r="BX130" s="16" t="str">
        <f t="shared" ref="BW130:CI149" si="35">IF(AG130&gt;0,AG$8,"")</f>
        <v/>
      </c>
      <c r="BY130" s="16" t="str">
        <f t="shared" si="35"/>
        <v/>
      </c>
      <c r="BZ130" s="16" t="str">
        <f t="shared" si="35"/>
        <v/>
      </c>
      <c r="CA130" s="16" t="str">
        <f t="shared" si="35"/>
        <v/>
      </c>
      <c r="CB130" s="16" t="str">
        <f t="shared" si="35"/>
        <v>Skrubbskadda</v>
      </c>
      <c r="CC130" s="16" t="str">
        <f t="shared" si="35"/>
        <v/>
      </c>
      <c r="CD130" s="16" t="str">
        <f t="shared" si="35"/>
        <v/>
      </c>
      <c r="CE130" s="16" t="str">
        <f t="shared" si="35"/>
        <v/>
      </c>
      <c r="CF130" s="16" t="str">
        <f t="shared" si="35"/>
        <v/>
      </c>
      <c r="CG130" s="16" t="str">
        <f t="shared" si="20"/>
        <v/>
      </c>
      <c r="CH130" s="16" t="str">
        <f t="shared" si="20"/>
        <v>Torsk</v>
      </c>
      <c r="CI130" s="16" t="str">
        <f t="shared" si="20"/>
        <v/>
      </c>
      <c r="CK130" s="115" t="str">
        <f t="shared" si="16"/>
        <v>BlekaGrasejKrabbtaskaKummelPigghajRodspottaRodtungaSkrubbskaddaTorsk</v>
      </c>
      <c r="CM130" s="88"/>
      <c r="CN130" s="115"/>
      <c r="CO130" s="88"/>
      <c r="CP130" s="116"/>
    </row>
    <row r="131" spans="1:94" x14ac:dyDescent="0.2">
      <c r="A131" t="s">
        <v>385</v>
      </c>
      <c r="B131" s="22">
        <v>17</v>
      </c>
      <c r="C131" s="14" t="s">
        <v>188</v>
      </c>
      <c r="D131" s="104">
        <v>123</v>
      </c>
      <c r="E131" s="230">
        <v>0</v>
      </c>
      <c r="F131" s="230">
        <v>0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0">
        <v>0</v>
      </c>
      <c r="O131" s="230">
        <v>0</v>
      </c>
      <c r="P131" s="230">
        <v>0</v>
      </c>
      <c r="Q131" s="230">
        <v>0</v>
      </c>
      <c r="R131" s="230">
        <v>46.176470588235297</v>
      </c>
      <c r="S131" s="230">
        <v>0</v>
      </c>
      <c r="T131" s="230">
        <v>0</v>
      </c>
      <c r="U131" s="230">
        <v>0</v>
      </c>
      <c r="V131" s="230">
        <v>0</v>
      </c>
      <c r="W131" s="230">
        <v>0</v>
      </c>
      <c r="X131" s="230">
        <v>0</v>
      </c>
      <c r="Y131" s="230">
        <v>95.392156862745097</v>
      </c>
      <c r="Z131" s="230">
        <v>0</v>
      </c>
      <c r="AA131" s="230">
        <v>0</v>
      </c>
      <c r="AB131" s="230">
        <v>0</v>
      </c>
      <c r="AC131" s="230">
        <v>0</v>
      </c>
      <c r="AD131" s="230">
        <v>0</v>
      </c>
      <c r="AE131" s="230">
        <v>0</v>
      </c>
      <c r="AF131" s="230">
        <v>0</v>
      </c>
      <c r="AG131" s="230">
        <v>0</v>
      </c>
      <c r="AH131" s="230">
        <v>0</v>
      </c>
      <c r="AI131" s="230">
        <v>0</v>
      </c>
      <c r="AJ131" s="230">
        <v>0</v>
      </c>
      <c r="AK131" s="230">
        <v>0</v>
      </c>
      <c r="AL131" s="230">
        <v>0</v>
      </c>
      <c r="AM131" s="230">
        <v>0</v>
      </c>
      <c r="AN131" s="230">
        <v>0</v>
      </c>
      <c r="AO131" s="230">
        <v>0</v>
      </c>
      <c r="AP131" s="230">
        <v>0</v>
      </c>
      <c r="AQ131" s="230">
        <v>0</v>
      </c>
      <c r="AR131" s="230">
        <v>0</v>
      </c>
      <c r="AS131" s="230">
        <v>0</v>
      </c>
      <c r="AT131" s="103">
        <f t="shared" si="15"/>
        <v>141.56862745098039</v>
      </c>
      <c r="AU131" s="16">
        <v>123</v>
      </c>
      <c r="AV131" s="16" t="str">
        <f t="shared" si="24"/>
        <v/>
      </c>
      <c r="AW131" s="16" t="str">
        <f t="shared" si="24"/>
        <v/>
      </c>
      <c r="AX131" s="16" t="str">
        <f t="shared" si="24"/>
        <v/>
      </c>
      <c r="AY131" s="16" t="str">
        <f t="shared" si="24"/>
        <v/>
      </c>
      <c r="AZ131" s="16" t="str">
        <f t="shared" si="24"/>
        <v/>
      </c>
      <c r="BA131" s="16" t="str">
        <f t="shared" si="24"/>
        <v/>
      </c>
      <c r="BB131" s="16" t="str">
        <f t="shared" si="24"/>
        <v/>
      </c>
      <c r="BC131" s="16" t="str">
        <f t="shared" si="24"/>
        <v/>
      </c>
      <c r="BD131" s="16" t="str">
        <f t="shared" si="24"/>
        <v/>
      </c>
      <c r="BE131" s="16" t="str">
        <f t="shared" si="24"/>
        <v/>
      </c>
      <c r="BF131" s="16" t="str">
        <f t="shared" si="24"/>
        <v/>
      </c>
      <c r="BG131" s="16" t="str">
        <f t="shared" si="33"/>
        <v/>
      </c>
      <c r="BH131" s="16" t="str">
        <f t="shared" si="34"/>
        <v/>
      </c>
      <c r="BI131" s="16" t="str">
        <f t="shared" si="26"/>
        <v>Sill_konsum</v>
      </c>
      <c r="BJ131" s="16" t="str">
        <f t="shared" si="27"/>
        <v/>
      </c>
      <c r="BK131" s="16" t="str">
        <f t="shared" si="28"/>
        <v/>
      </c>
      <c r="BL131" s="16" t="str">
        <f t="shared" si="29"/>
        <v/>
      </c>
      <c r="BM131" s="16" t="str">
        <f t="shared" si="30"/>
        <v/>
      </c>
      <c r="BN131" s="16" t="str">
        <f t="shared" si="31"/>
        <v/>
      </c>
      <c r="BO131" s="16" t="str">
        <f t="shared" si="25"/>
        <v/>
      </c>
      <c r="BP131" s="16" t="str">
        <f t="shared" si="25"/>
        <v>Makrill</v>
      </c>
      <c r="BQ131" s="16" t="str">
        <f t="shared" si="25"/>
        <v/>
      </c>
      <c r="BR131" s="16" t="str">
        <f t="shared" si="25"/>
        <v/>
      </c>
      <c r="BS131" s="16" t="str">
        <f t="shared" si="25"/>
        <v/>
      </c>
      <c r="BT131" s="16" t="str">
        <f t="shared" si="25"/>
        <v/>
      </c>
      <c r="BU131" s="16" t="str">
        <f t="shared" si="25"/>
        <v/>
      </c>
      <c r="BV131" s="16" t="str">
        <f t="shared" si="25"/>
        <v/>
      </c>
      <c r="BW131" s="16" t="str">
        <f t="shared" si="35"/>
        <v/>
      </c>
      <c r="BX131" s="16" t="str">
        <f t="shared" si="35"/>
        <v/>
      </c>
      <c r="BY131" s="16" t="str">
        <f t="shared" si="35"/>
        <v/>
      </c>
      <c r="BZ131" s="16" t="str">
        <f t="shared" si="35"/>
        <v/>
      </c>
      <c r="CA131" s="16" t="str">
        <f t="shared" si="35"/>
        <v/>
      </c>
      <c r="CB131" s="16" t="str">
        <f t="shared" si="35"/>
        <v/>
      </c>
      <c r="CC131" s="16" t="str">
        <f t="shared" si="35"/>
        <v/>
      </c>
      <c r="CD131" s="16" t="str">
        <f t="shared" si="35"/>
        <v/>
      </c>
      <c r="CE131" s="16" t="str">
        <f t="shared" si="35"/>
        <v/>
      </c>
      <c r="CF131" s="16" t="str">
        <f t="shared" si="35"/>
        <v/>
      </c>
      <c r="CG131" s="16" t="str">
        <f t="shared" si="35"/>
        <v/>
      </c>
      <c r="CH131" s="16" t="str">
        <f t="shared" si="35"/>
        <v/>
      </c>
      <c r="CI131" s="16" t="str">
        <f t="shared" si="35"/>
        <v/>
      </c>
      <c r="CK131" s="115" t="str">
        <f t="shared" si="16"/>
        <v>Sill_konsumMakrill</v>
      </c>
      <c r="CM131" s="88"/>
      <c r="CN131" s="115"/>
      <c r="CO131" s="88"/>
      <c r="CP131" s="116"/>
    </row>
    <row r="132" spans="1:94" x14ac:dyDescent="0.2">
      <c r="A132" t="s">
        <v>383</v>
      </c>
      <c r="B132" s="22">
        <v>17</v>
      </c>
      <c r="C132" s="14" t="s">
        <v>191</v>
      </c>
      <c r="D132" s="104">
        <v>124</v>
      </c>
      <c r="E132" s="230">
        <v>0</v>
      </c>
      <c r="F132" s="230">
        <v>0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0">
        <v>0</v>
      </c>
      <c r="O132" s="230">
        <v>0</v>
      </c>
      <c r="P132" s="230">
        <v>0</v>
      </c>
      <c r="Q132" s="230">
        <v>0</v>
      </c>
      <c r="R132" s="230">
        <v>0</v>
      </c>
      <c r="S132" s="230">
        <v>0</v>
      </c>
      <c r="T132" s="230">
        <v>0</v>
      </c>
      <c r="U132" s="230">
        <v>0</v>
      </c>
      <c r="V132" s="230">
        <v>0</v>
      </c>
      <c r="W132" s="230">
        <v>0</v>
      </c>
      <c r="X132" s="230">
        <v>0</v>
      </c>
      <c r="Y132" s="230">
        <v>0</v>
      </c>
      <c r="Z132" s="230">
        <v>0</v>
      </c>
      <c r="AA132" s="230">
        <v>0</v>
      </c>
      <c r="AB132" s="230">
        <v>0</v>
      </c>
      <c r="AC132" s="230">
        <v>0</v>
      </c>
      <c r="AD132" s="230">
        <v>0</v>
      </c>
      <c r="AE132" s="230">
        <v>9.723093220338983</v>
      </c>
      <c r="AF132" s="230">
        <v>0</v>
      </c>
      <c r="AG132" s="230">
        <v>0</v>
      </c>
      <c r="AH132" s="230">
        <v>0</v>
      </c>
      <c r="AI132" s="230">
        <v>0</v>
      </c>
      <c r="AJ132" s="230">
        <v>0</v>
      </c>
      <c r="AK132" s="230">
        <v>10.905084745762712</v>
      </c>
      <c r="AL132" s="230">
        <v>0</v>
      </c>
      <c r="AM132" s="230">
        <v>0</v>
      </c>
      <c r="AN132" s="230">
        <v>0</v>
      </c>
      <c r="AO132" s="230">
        <v>0</v>
      </c>
      <c r="AP132" s="230">
        <v>0</v>
      </c>
      <c r="AQ132" s="230">
        <v>127.14105932203391</v>
      </c>
      <c r="AR132" s="230">
        <v>0</v>
      </c>
      <c r="AS132" s="230">
        <v>0</v>
      </c>
      <c r="AT132" s="103">
        <f t="shared" si="15"/>
        <v>147.7692372881356</v>
      </c>
      <c r="AU132" s="16">
        <v>124</v>
      </c>
      <c r="AV132" s="16" t="str">
        <f t="shared" si="24"/>
        <v/>
      </c>
      <c r="AW132" s="16" t="str">
        <f t="shared" si="24"/>
        <v/>
      </c>
      <c r="AX132" s="16" t="str">
        <f t="shared" si="24"/>
        <v/>
      </c>
      <c r="AY132" s="16" t="str">
        <f t="shared" si="24"/>
        <v/>
      </c>
      <c r="AZ132" s="16" t="str">
        <f t="shared" si="24"/>
        <v/>
      </c>
      <c r="BA132" s="16" t="str">
        <f t="shared" si="24"/>
        <v/>
      </c>
      <c r="BB132" s="16" t="str">
        <f t="shared" si="24"/>
        <v/>
      </c>
      <c r="BC132" s="16" t="str">
        <f t="shared" si="24"/>
        <v/>
      </c>
      <c r="BD132" s="16" t="str">
        <f t="shared" si="24"/>
        <v/>
      </c>
      <c r="BE132" s="16" t="str">
        <f t="shared" si="24"/>
        <v/>
      </c>
      <c r="BF132" s="16" t="str">
        <f t="shared" si="24"/>
        <v/>
      </c>
      <c r="BG132" s="16" t="str">
        <f t="shared" si="33"/>
        <v/>
      </c>
      <c r="BH132" s="16" t="str">
        <f t="shared" si="34"/>
        <v/>
      </c>
      <c r="BI132" s="16" t="str">
        <f t="shared" si="26"/>
        <v/>
      </c>
      <c r="BJ132" s="16" t="str">
        <f t="shared" si="27"/>
        <v/>
      </c>
      <c r="BK132" s="16" t="str">
        <f t="shared" si="28"/>
        <v/>
      </c>
      <c r="BL132" s="16" t="str">
        <f t="shared" si="29"/>
        <v/>
      </c>
      <c r="BM132" s="16" t="str">
        <f t="shared" si="30"/>
        <v/>
      </c>
      <c r="BN132" s="16" t="str">
        <f t="shared" si="31"/>
        <v/>
      </c>
      <c r="BO132" s="16" t="str">
        <f t="shared" si="25"/>
        <v/>
      </c>
      <c r="BP132" s="16" t="str">
        <f t="shared" si="25"/>
        <v/>
      </c>
      <c r="BQ132" s="16" t="str">
        <f t="shared" si="25"/>
        <v/>
      </c>
      <c r="BR132" s="16" t="str">
        <f t="shared" si="25"/>
        <v/>
      </c>
      <c r="BS132" s="16" t="str">
        <f t="shared" si="25"/>
        <v/>
      </c>
      <c r="BT132" s="16" t="str">
        <f t="shared" si="25"/>
        <v/>
      </c>
      <c r="BU132" s="16" t="str">
        <f t="shared" si="25"/>
        <v/>
      </c>
      <c r="BV132" s="16" t="str">
        <f t="shared" si="25"/>
        <v>Rodspotta</v>
      </c>
      <c r="BW132" s="16" t="str">
        <f t="shared" si="35"/>
        <v/>
      </c>
      <c r="BX132" s="16" t="str">
        <f t="shared" si="35"/>
        <v/>
      </c>
      <c r="BY132" s="16" t="str">
        <f t="shared" si="35"/>
        <v/>
      </c>
      <c r="BZ132" s="16" t="str">
        <f t="shared" si="35"/>
        <v/>
      </c>
      <c r="CA132" s="16" t="str">
        <f t="shared" si="35"/>
        <v/>
      </c>
      <c r="CB132" s="16" t="str">
        <f t="shared" si="35"/>
        <v>Skrubbskadda</v>
      </c>
      <c r="CC132" s="16" t="str">
        <f t="shared" si="35"/>
        <v/>
      </c>
      <c r="CD132" s="16" t="str">
        <f t="shared" si="35"/>
        <v/>
      </c>
      <c r="CE132" s="16" t="str">
        <f t="shared" si="35"/>
        <v/>
      </c>
      <c r="CF132" s="16" t="str">
        <f t="shared" si="35"/>
        <v/>
      </c>
      <c r="CG132" s="16" t="str">
        <f t="shared" si="35"/>
        <v/>
      </c>
      <c r="CH132" s="16" t="str">
        <f t="shared" si="35"/>
        <v>Torsk</v>
      </c>
      <c r="CI132" s="16" t="str">
        <f t="shared" si="35"/>
        <v/>
      </c>
      <c r="CK132" s="115" t="str">
        <f t="shared" si="16"/>
        <v>RodspottaSkrubbskaddaTorsk</v>
      </c>
      <c r="CM132" s="88"/>
      <c r="CN132" s="115"/>
      <c r="CO132" s="88"/>
      <c r="CP132" s="116"/>
    </row>
    <row r="133" spans="1:94" x14ac:dyDescent="0.2">
      <c r="A133" t="s">
        <v>384</v>
      </c>
      <c r="B133" s="22">
        <v>17</v>
      </c>
      <c r="C133" s="14" t="s">
        <v>191</v>
      </c>
      <c r="D133" s="104">
        <v>125</v>
      </c>
      <c r="E133" s="230">
        <v>0</v>
      </c>
      <c r="F133" s="230">
        <v>0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0">
        <v>0</v>
      </c>
      <c r="O133" s="230">
        <v>0</v>
      </c>
      <c r="P133" s="230">
        <v>0</v>
      </c>
      <c r="Q133" s="230">
        <v>0</v>
      </c>
      <c r="R133" s="230">
        <v>0</v>
      </c>
      <c r="S133" s="230">
        <v>0</v>
      </c>
      <c r="T133" s="230">
        <v>0</v>
      </c>
      <c r="U133" s="230">
        <v>0</v>
      </c>
      <c r="V133" s="230">
        <v>0</v>
      </c>
      <c r="W133" s="230">
        <v>0</v>
      </c>
      <c r="X133" s="230">
        <v>0</v>
      </c>
      <c r="Y133" s="230">
        <v>0</v>
      </c>
      <c r="Z133" s="230">
        <v>0</v>
      </c>
      <c r="AA133" s="230">
        <v>0</v>
      </c>
      <c r="AB133" s="230">
        <v>0</v>
      </c>
      <c r="AC133" s="230">
        <v>0</v>
      </c>
      <c r="AD133" s="230">
        <v>0</v>
      </c>
      <c r="AE133" s="230">
        <v>0</v>
      </c>
      <c r="AF133" s="230">
        <v>0</v>
      </c>
      <c r="AG133" s="230">
        <v>0</v>
      </c>
      <c r="AH133" s="230">
        <v>0</v>
      </c>
      <c r="AI133" s="230">
        <v>0</v>
      </c>
      <c r="AJ133" s="230">
        <v>152.09876543209876</v>
      </c>
      <c r="AK133" s="230">
        <v>0</v>
      </c>
      <c r="AL133" s="230">
        <v>0</v>
      </c>
      <c r="AM133" s="230">
        <v>0</v>
      </c>
      <c r="AN133" s="230">
        <v>0</v>
      </c>
      <c r="AO133" s="230">
        <v>0</v>
      </c>
      <c r="AP133" s="230">
        <v>0</v>
      </c>
      <c r="AQ133" s="230">
        <v>7.0617283950617287</v>
      </c>
      <c r="AR133" s="230">
        <v>0</v>
      </c>
      <c r="AS133" s="230">
        <v>0</v>
      </c>
      <c r="AT133" s="103">
        <f t="shared" si="15"/>
        <v>159.16049382716048</v>
      </c>
      <c r="AU133" s="16">
        <v>125</v>
      </c>
      <c r="AV133" s="16" t="str">
        <f t="shared" si="24"/>
        <v/>
      </c>
      <c r="AW133" s="16" t="str">
        <f t="shared" si="24"/>
        <v/>
      </c>
      <c r="AX133" s="16" t="str">
        <f t="shared" si="24"/>
        <v/>
      </c>
      <c r="AY133" s="16" t="str">
        <f t="shared" si="24"/>
        <v/>
      </c>
      <c r="AZ133" s="16" t="str">
        <f t="shared" si="24"/>
        <v/>
      </c>
      <c r="BA133" s="16" t="str">
        <f t="shared" si="24"/>
        <v/>
      </c>
      <c r="BB133" s="16" t="str">
        <f t="shared" si="24"/>
        <v/>
      </c>
      <c r="BC133" s="16" t="str">
        <f t="shared" si="24"/>
        <v/>
      </c>
      <c r="BD133" s="16" t="str">
        <f t="shared" si="24"/>
        <v/>
      </c>
      <c r="BE133" s="16" t="str">
        <f t="shared" si="24"/>
        <v/>
      </c>
      <c r="BF133" s="16" t="str">
        <f t="shared" si="24"/>
        <v/>
      </c>
      <c r="BG133" s="16" t="str">
        <f t="shared" si="33"/>
        <v/>
      </c>
      <c r="BH133" s="16" t="str">
        <f t="shared" si="34"/>
        <v/>
      </c>
      <c r="BI133" s="16" t="str">
        <f t="shared" si="26"/>
        <v/>
      </c>
      <c r="BJ133" s="16" t="str">
        <f t="shared" si="27"/>
        <v/>
      </c>
      <c r="BK133" s="16" t="str">
        <f t="shared" si="28"/>
        <v/>
      </c>
      <c r="BL133" s="16" t="str">
        <f t="shared" si="29"/>
        <v/>
      </c>
      <c r="BM133" s="16" t="str">
        <f t="shared" si="30"/>
        <v/>
      </c>
      <c r="BN133" s="16" t="str">
        <f t="shared" si="31"/>
        <v/>
      </c>
      <c r="BO133" s="16" t="str">
        <f t="shared" si="25"/>
        <v/>
      </c>
      <c r="BP133" s="16" t="str">
        <f t="shared" si="25"/>
        <v/>
      </c>
      <c r="BQ133" s="16" t="str">
        <f t="shared" si="25"/>
        <v/>
      </c>
      <c r="BR133" s="16" t="str">
        <f t="shared" si="25"/>
        <v/>
      </c>
      <c r="BS133" s="16" t="str">
        <f t="shared" si="25"/>
        <v/>
      </c>
      <c r="BT133" s="16" t="str">
        <f t="shared" si="25"/>
        <v/>
      </c>
      <c r="BU133" s="16" t="str">
        <f t="shared" si="25"/>
        <v/>
      </c>
      <c r="BV133" s="16" t="str">
        <f t="shared" si="25"/>
        <v/>
      </c>
      <c r="BW133" s="16" t="str">
        <f t="shared" si="35"/>
        <v/>
      </c>
      <c r="BX133" s="16" t="str">
        <f t="shared" si="35"/>
        <v/>
      </c>
      <c r="BY133" s="16" t="str">
        <f t="shared" si="35"/>
        <v/>
      </c>
      <c r="BZ133" s="16" t="str">
        <f t="shared" si="35"/>
        <v/>
      </c>
      <c r="CA133" s="16" t="str">
        <f t="shared" si="35"/>
        <v>Sjurygg</v>
      </c>
      <c r="CB133" s="16" t="str">
        <f t="shared" si="35"/>
        <v/>
      </c>
      <c r="CC133" s="16" t="str">
        <f t="shared" si="35"/>
        <v/>
      </c>
      <c r="CD133" s="16" t="str">
        <f t="shared" si="35"/>
        <v/>
      </c>
      <c r="CE133" s="16" t="str">
        <f t="shared" si="35"/>
        <v/>
      </c>
      <c r="CF133" s="16" t="str">
        <f t="shared" si="35"/>
        <v/>
      </c>
      <c r="CG133" s="16" t="str">
        <f t="shared" si="35"/>
        <v/>
      </c>
      <c r="CH133" s="16" t="str">
        <f t="shared" si="35"/>
        <v>Torsk</v>
      </c>
      <c r="CI133" s="16" t="str">
        <f t="shared" si="35"/>
        <v/>
      </c>
      <c r="CK133" s="115" t="str">
        <f t="shared" si="16"/>
        <v>SjuryggTorsk</v>
      </c>
      <c r="CM133" s="88"/>
      <c r="CN133" s="115"/>
      <c r="CO133" s="88"/>
      <c r="CP133" s="116"/>
    </row>
    <row r="134" spans="1:94" x14ac:dyDescent="0.2">
      <c r="A134" t="s">
        <v>385</v>
      </c>
      <c r="B134" s="22">
        <v>17</v>
      </c>
      <c r="C134" s="14" t="s">
        <v>191</v>
      </c>
      <c r="D134" s="104">
        <v>126</v>
      </c>
      <c r="E134" s="230">
        <v>0</v>
      </c>
      <c r="F134" s="230">
        <v>0</v>
      </c>
      <c r="G134" s="230">
        <v>0</v>
      </c>
      <c r="H134" s="230">
        <v>0</v>
      </c>
      <c r="I134" s="230">
        <v>0</v>
      </c>
      <c r="J134" s="230">
        <v>0</v>
      </c>
      <c r="K134" s="230">
        <v>0</v>
      </c>
      <c r="L134" s="230">
        <v>0</v>
      </c>
      <c r="M134" s="230">
        <v>0</v>
      </c>
      <c r="N134" s="230">
        <v>0</v>
      </c>
      <c r="O134" s="230">
        <v>0</v>
      </c>
      <c r="P134" s="230">
        <v>0</v>
      </c>
      <c r="Q134" s="230">
        <v>0</v>
      </c>
      <c r="R134" s="230">
        <v>1010.4901960784314</v>
      </c>
      <c r="S134" s="230">
        <v>0</v>
      </c>
      <c r="T134" s="230">
        <v>0</v>
      </c>
      <c r="U134" s="230">
        <v>0</v>
      </c>
      <c r="V134" s="230">
        <v>0</v>
      </c>
      <c r="W134" s="230">
        <v>0</v>
      </c>
      <c r="X134" s="230">
        <v>0</v>
      </c>
      <c r="Y134" s="230">
        <v>0</v>
      </c>
      <c r="Z134" s="230">
        <v>0</v>
      </c>
      <c r="AA134" s="230">
        <v>0</v>
      </c>
      <c r="AB134" s="230">
        <v>0</v>
      </c>
      <c r="AC134" s="230">
        <v>0</v>
      </c>
      <c r="AD134" s="230">
        <v>0</v>
      </c>
      <c r="AE134" s="230">
        <v>0</v>
      </c>
      <c r="AF134" s="230">
        <v>0</v>
      </c>
      <c r="AG134" s="230">
        <v>0</v>
      </c>
      <c r="AH134" s="230">
        <v>0</v>
      </c>
      <c r="AI134" s="230">
        <v>0</v>
      </c>
      <c r="AJ134" s="230">
        <v>0</v>
      </c>
      <c r="AK134" s="230">
        <v>0</v>
      </c>
      <c r="AL134" s="230">
        <v>0</v>
      </c>
      <c r="AM134" s="230">
        <v>0</v>
      </c>
      <c r="AN134" s="230">
        <v>0</v>
      </c>
      <c r="AO134" s="230">
        <v>0</v>
      </c>
      <c r="AP134" s="230">
        <v>0</v>
      </c>
      <c r="AQ134" s="230">
        <v>0</v>
      </c>
      <c r="AR134" s="230">
        <v>0</v>
      </c>
      <c r="AS134" s="230">
        <v>0</v>
      </c>
      <c r="AT134" s="103">
        <f t="shared" si="15"/>
        <v>1010.4901960784314</v>
      </c>
      <c r="AU134" s="16">
        <v>126</v>
      </c>
      <c r="AV134" s="16" t="str">
        <f t="shared" si="24"/>
        <v/>
      </c>
      <c r="AW134" s="16" t="str">
        <f t="shared" si="24"/>
        <v/>
      </c>
      <c r="AX134" s="16" t="str">
        <f t="shared" si="24"/>
        <v/>
      </c>
      <c r="AY134" s="16" t="str">
        <f t="shared" si="24"/>
        <v/>
      </c>
      <c r="AZ134" s="16" t="str">
        <f t="shared" si="24"/>
        <v/>
      </c>
      <c r="BA134" s="16" t="str">
        <f t="shared" si="24"/>
        <v/>
      </c>
      <c r="BB134" s="16" t="str">
        <f t="shared" si="24"/>
        <v/>
      </c>
      <c r="BC134" s="16" t="str">
        <f t="shared" si="24"/>
        <v/>
      </c>
      <c r="BD134" s="16" t="str">
        <f t="shared" si="24"/>
        <v/>
      </c>
      <c r="BE134" s="16" t="str">
        <f t="shared" si="24"/>
        <v/>
      </c>
      <c r="BF134" s="16" t="str">
        <f t="shared" si="24"/>
        <v/>
      </c>
      <c r="BG134" s="16" t="str">
        <f t="shared" si="33"/>
        <v/>
      </c>
      <c r="BH134" s="16" t="str">
        <f t="shared" si="34"/>
        <v/>
      </c>
      <c r="BI134" s="16" t="str">
        <f t="shared" si="26"/>
        <v>Sill_konsum</v>
      </c>
      <c r="BJ134" s="16" t="str">
        <f t="shared" si="27"/>
        <v/>
      </c>
      <c r="BK134" s="16" t="str">
        <f t="shared" si="28"/>
        <v/>
      </c>
      <c r="BL134" s="16" t="str">
        <f t="shared" si="29"/>
        <v/>
      </c>
      <c r="BM134" s="16" t="str">
        <f t="shared" si="30"/>
        <v/>
      </c>
      <c r="BN134" s="16" t="str">
        <f t="shared" si="31"/>
        <v/>
      </c>
      <c r="BO134" s="16" t="str">
        <f t="shared" si="25"/>
        <v/>
      </c>
      <c r="BP134" s="16" t="str">
        <f t="shared" si="25"/>
        <v/>
      </c>
      <c r="BQ134" s="16" t="str">
        <f t="shared" si="25"/>
        <v/>
      </c>
      <c r="BR134" s="16" t="str">
        <f t="shared" si="25"/>
        <v/>
      </c>
      <c r="BS134" s="16" t="str">
        <f t="shared" si="25"/>
        <v/>
      </c>
      <c r="BT134" s="16" t="str">
        <f t="shared" si="25"/>
        <v/>
      </c>
      <c r="BU134" s="16" t="str">
        <f t="shared" si="25"/>
        <v/>
      </c>
      <c r="BV134" s="16" t="str">
        <f t="shared" si="25"/>
        <v/>
      </c>
      <c r="BW134" s="16" t="str">
        <f t="shared" si="35"/>
        <v/>
      </c>
      <c r="BX134" s="16" t="str">
        <f t="shared" si="35"/>
        <v/>
      </c>
      <c r="BY134" s="16" t="str">
        <f t="shared" si="35"/>
        <v/>
      </c>
      <c r="BZ134" s="16" t="str">
        <f t="shared" si="35"/>
        <v/>
      </c>
      <c r="CA134" s="16" t="str">
        <f t="shared" si="35"/>
        <v/>
      </c>
      <c r="CB134" s="16" t="str">
        <f t="shared" si="35"/>
        <v/>
      </c>
      <c r="CC134" s="16" t="str">
        <f t="shared" si="35"/>
        <v/>
      </c>
      <c r="CD134" s="16" t="str">
        <f t="shared" si="35"/>
        <v/>
      </c>
      <c r="CE134" s="16" t="str">
        <f t="shared" si="35"/>
        <v/>
      </c>
      <c r="CF134" s="16" t="str">
        <f t="shared" si="35"/>
        <v/>
      </c>
      <c r="CG134" s="16" t="str">
        <f t="shared" si="35"/>
        <v/>
      </c>
      <c r="CH134" s="16" t="str">
        <f t="shared" si="35"/>
        <v/>
      </c>
      <c r="CI134" s="16" t="str">
        <f t="shared" si="35"/>
        <v/>
      </c>
      <c r="CK134" s="115" t="str">
        <f t="shared" si="16"/>
        <v>Sill_konsum</v>
      </c>
      <c r="CM134" s="88"/>
      <c r="CN134" s="115"/>
      <c r="CO134" s="88"/>
      <c r="CP134" s="116"/>
    </row>
    <row r="135" spans="1:94" x14ac:dyDescent="0.2">
      <c r="A135" t="s">
        <v>387</v>
      </c>
      <c r="B135" s="22">
        <v>17</v>
      </c>
      <c r="C135" s="14" t="s">
        <v>270</v>
      </c>
      <c r="D135" s="104">
        <v>127</v>
      </c>
      <c r="E135" s="230">
        <v>0</v>
      </c>
      <c r="F135" s="230">
        <v>0</v>
      </c>
      <c r="G135" s="230">
        <v>0</v>
      </c>
      <c r="H135" s="230">
        <v>0</v>
      </c>
      <c r="I135" s="230">
        <v>0</v>
      </c>
      <c r="J135" s="230">
        <v>0</v>
      </c>
      <c r="K135" s="230">
        <v>0</v>
      </c>
      <c r="L135" s="230">
        <v>0</v>
      </c>
      <c r="M135" s="230">
        <v>0</v>
      </c>
      <c r="N135" s="230">
        <v>0</v>
      </c>
      <c r="O135" s="230">
        <v>0</v>
      </c>
      <c r="P135" s="230">
        <v>0</v>
      </c>
      <c r="Q135" s="230">
        <v>0</v>
      </c>
      <c r="R135" s="230">
        <v>0</v>
      </c>
      <c r="S135" s="230">
        <v>0</v>
      </c>
      <c r="T135" s="230">
        <v>0</v>
      </c>
      <c r="U135" s="230">
        <v>0</v>
      </c>
      <c r="V135" s="230">
        <v>0</v>
      </c>
      <c r="W135" s="230">
        <v>0</v>
      </c>
      <c r="X135" s="230">
        <v>27.061714285714288</v>
      </c>
      <c r="Y135" s="230">
        <v>0</v>
      </c>
      <c r="Z135" s="230">
        <v>0</v>
      </c>
      <c r="AA135" s="230">
        <v>3.4285714285714284</v>
      </c>
      <c r="AB135" s="230">
        <v>0</v>
      </c>
      <c r="AC135" s="230">
        <v>0</v>
      </c>
      <c r="AD135" s="230">
        <v>0</v>
      </c>
      <c r="AE135" s="230">
        <v>0</v>
      </c>
      <c r="AF135" s="230">
        <v>0</v>
      </c>
      <c r="AG135" s="230">
        <v>0</v>
      </c>
      <c r="AH135" s="230">
        <v>0</v>
      </c>
      <c r="AI135" s="230">
        <v>0</v>
      </c>
      <c r="AJ135" s="230">
        <v>0</v>
      </c>
      <c r="AK135" s="230">
        <v>0.35428571428571426</v>
      </c>
      <c r="AL135" s="230">
        <v>0</v>
      </c>
      <c r="AM135" s="230">
        <v>0</v>
      </c>
      <c r="AN135" s="230">
        <v>0</v>
      </c>
      <c r="AO135" s="230">
        <v>0</v>
      </c>
      <c r="AP135" s="230">
        <v>0</v>
      </c>
      <c r="AQ135" s="230">
        <v>0.76571428571428568</v>
      </c>
      <c r="AR135" s="230">
        <v>0</v>
      </c>
      <c r="AS135" s="230">
        <v>0</v>
      </c>
      <c r="AT135" s="103">
        <f t="shared" si="15"/>
        <v>31.610285714285716</v>
      </c>
      <c r="AU135" s="16">
        <v>127</v>
      </c>
      <c r="AV135" s="16" t="str">
        <f t="shared" si="24"/>
        <v/>
      </c>
      <c r="AW135" s="16" t="str">
        <f t="shared" si="24"/>
        <v/>
      </c>
      <c r="AX135" s="16" t="str">
        <f t="shared" si="24"/>
        <v/>
      </c>
      <c r="AY135" s="16" t="str">
        <f t="shared" si="24"/>
        <v/>
      </c>
      <c r="AZ135" s="16" t="str">
        <f t="shared" si="24"/>
        <v/>
      </c>
      <c r="BA135" s="16" t="str">
        <f t="shared" si="24"/>
        <v/>
      </c>
      <c r="BB135" s="16" t="str">
        <f t="shared" si="24"/>
        <v/>
      </c>
      <c r="BC135" s="16" t="str">
        <f t="shared" si="24"/>
        <v/>
      </c>
      <c r="BD135" s="16" t="str">
        <f t="shared" si="24"/>
        <v/>
      </c>
      <c r="BE135" s="16" t="str">
        <f t="shared" si="24"/>
        <v/>
      </c>
      <c r="BF135" s="16" t="str">
        <f t="shared" si="24"/>
        <v/>
      </c>
      <c r="BG135" s="16" t="str">
        <f t="shared" si="33"/>
        <v/>
      </c>
      <c r="BH135" s="16" t="str">
        <f t="shared" si="34"/>
        <v/>
      </c>
      <c r="BI135" s="16" t="str">
        <f t="shared" si="26"/>
        <v/>
      </c>
      <c r="BJ135" s="16" t="str">
        <f t="shared" si="27"/>
        <v/>
      </c>
      <c r="BK135" s="16" t="str">
        <f t="shared" si="28"/>
        <v/>
      </c>
      <c r="BL135" s="16" t="str">
        <f t="shared" si="29"/>
        <v/>
      </c>
      <c r="BM135" s="16" t="str">
        <f t="shared" si="30"/>
        <v/>
      </c>
      <c r="BN135" s="16" t="str">
        <f t="shared" si="31"/>
        <v/>
      </c>
      <c r="BO135" s="16" t="str">
        <f t="shared" si="25"/>
        <v>Lax</v>
      </c>
      <c r="BP135" s="16" t="str">
        <f t="shared" si="25"/>
        <v/>
      </c>
      <c r="BQ135" s="16" t="str">
        <f t="shared" si="25"/>
        <v/>
      </c>
      <c r="BR135" s="16" t="str">
        <f t="shared" si="25"/>
        <v>Oring</v>
      </c>
      <c r="BS135" s="16" t="str">
        <f t="shared" si="25"/>
        <v/>
      </c>
      <c r="BT135" s="16" t="str">
        <f t="shared" si="25"/>
        <v/>
      </c>
      <c r="BU135" s="16" t="str">
        <f t="shared" si="25"/>
        <v/>
      </c>
      <c r="BV135" s="16" t="str">
        <f t="shared" si="25"/>
        <v/>
      </c>
      <c r="BW135" s="16" t="str">
        <f t="shared" si="35"/>
        <v/>
      </c>
      <c r="BX135" s="16" t="str">
        <f t="shared" si="35"/>
        <v/>
      </c>
      <c r="BY135" s="16" t="str">
        <f t="shared" si="35"/>
        <v/>
      </c>
      <c r="BZ135" s="16" t="str">
        <f t="shared" si="35"/>
        <v/>
      </c>
      <c r="CA135" s="16" t="str">
        <f t="shared" si="35"/>
        <v/>
      </c>
      <c r="CB135" s="16" t="str">
        <f t="shared" si="35"/>
        <v>Skrubbskadda</v>
      </c>
      <c r="CC135" s="16" t="str">
        <f t="shared" si="35"/>
        <v/>
      </c>
      <c r="CD135" s="16" t="str">
        <f t="shared" si="35"/>
        <v/>
      </c>
      <c r="CE135" s="16" t="str">
        <f t="shared" si="35"/>
        <v/>
      </c>
      <c r="CF135" s="16" t="str">
        <f t="shared" si="35"/>
        <v/>
      </c>
      <c r="CG135" s="16" t="str">
        <f t="shared" si="35"/>
        <v/>
      </c>
      <c r="CH135" s="16" t="str">
        <f t="shared" si="35"/>
        <v>Torsk</v>
      </c>
      <c r="CI135" s="16" t="str">
        <f t="shared" si="35"/>
        <v/>
      </c>
      <c r="CK135" s="115" t="str">
        <f t="shared" si="16"/>
        <v>LaxOringSkrubbskaddaTorsk</v>
      </c>
      <c r="CM135" s="88"/>
      <c r="CN135" s="115"/>
      <c r="CO135" s="88"/>
      <c r="CP135" s="116"/>
    </row>
    <row r="136" spans="1:94" x14ac:dyDescent="0.2">
      <c r="A136" t="s">
        <v>383</v>
      </c>
      <c r="B136" s="22">
        <v>17</v>
      </c>
      <c r="C136" s="14" t="s">
        <v>270</v>
      </c>
      <c r="D136" s="104">
        <v>128</v>
      </c>
      <c r="E136" s="230">
        <v>0</v>
      </c>
      <c r="F136" s="230">
        <v>0</v>
      </c>
      <c r="G136" s="230">
        <v>0</v>
      </c>
      <c r="H136" s="230">
        <v>0</v>
      </c>
      <c r="I136" s="230">
        <v>0</v>
      </c>
      <c r="J136" s="230">
        <v>0</v>
      </c>
      <c r="K136" s="230">
        <v>0</v>
      </c>
      <c r="L136" s="230">
        <v>0</v>
      </c>
      <c r="M136" s="230">
        <v>0</v>
      </c>
      <c r="N136" s="230">
        <v>0</v>
      </c>
      <c r="O136" s="230">
        <v>0</v>
      </c>
      <c r="P136" s="230">
        <v>0</v>
      </c>
      <c r="Q136" s="230">
        <v>0</v>
      </c>
      <c r="R136" s="230">
        <v>0</v>
      </c>
      <c r="S136" s="230">
        <v>0</v>
      </c>
      <c r="T136" s="230">
        <v>0</v>
      </c>
      <c r="U136" s="230">
        <v>0</v>
      </c>
      <c r="V136" s="230">
        <v>0</v>
      </c>
      <c r="W136" s="230">
        <v>0</v>
      </c>
      <c r="X136" s="230">
        <v>0</v>
      </c>
      <c r="Y136" s="230">
        <v>0</v>
      </c>
      <c r="Z136" s="230">
        <v>0</v>
      </c>
      <c r="AA136" s="230">
        <v>0</v>
      </c>
      <c r="AB136" s="230">
        <v>0</v>
      </c>
      <c r="AC136" s="230">
        <v>1.5265524625267666</v>
      </c>
      <c r="AD136" s="230">
        <v>0</v>
      </c>
      <c r="AE136" s="230">
        <v>0</v>
      </c>
      <c r="AF136" s="230">
        <v>0</v>
      </c>
      <c r="AG136" s="230">
        <v>0</v>
      </c>
      <c r="AH136" s="230">
        <v>0</v>
      </c>
      <c r="AI136" s="230">
        <v>0</v>
      </c>
      <c r="AJ136" s="230">
        <v>0</v>
      </c>
      <c r="AK136" s="230">
        <v>5.0210239439361493</v>
      </c>
      <c r="AL136" s="230">
        <v>0</v>
      </c>
      <c r="AM136" s="230">
        <v>0</v>
      </c>
      <c r="AN136" s="230">
        <v>0</v>
      </c>
      <c r="AO136" s="230">
        <v>0</v>
      </c>
      <c r="AP136" s="230">
        <v>0</v>
      </c>
      <c r="AQ136" s="230">
        <v>124.19196028810589</v>
      </c>
      <c r="AR136" s="230">
        <v>0</v>
      </c>
      <c r="AS136" s="230">
        <v>0</v>
      </c>
      <c r="AT136" s="103">
        <f t="shared" si="15"/>
        <v>130.73953669456881</v>
      </c>
      <c r="AU136" s="16">
        <v>128</v>
      </c>
      <c r="AV136" s="16" t="str">
        <f t="shared" si="24"/>
        <v/>
      </c>
      <c r="AW136" s="16" t="str">
        <f t="shared" si="24"/>
        <v/>
      </c>
      <c r="AX136" s="16" t="str">
        <f t="shared" si="24"/>
        <v/>
      </c>
      <c r="AY136" s="16" t="str">
        <f t="shared" si="24"/>
        <v/>
      </c>
      <c r="AZ136" s="16" t="str">
        <f t="shared" si="24"/>
        <v/>
      </c>
      <c r="BA136" s="16" t="str">
        <f t="shared" si="24"/>
        <v/>
      </c>
      <c r="BB136" s="16" t="str">
        <f t="shared" si="24"/>
        <v/>
      </c>
      <c r="BC136" s="16" t="str">
        <f t="shared" si="24"/>
        <v/>
      </c>
      <c r="BD136" s="16" t="str">
        <f t="shared" si="24"/>
        <v/>
      </c>
      <c r="BE136" s="16" t="str">
        <f t="shared" si="24"/>
        <v/>
      </c>
      <c r="BF136" s="16" t="str">
        <f t="shared" si="24"/>
        <v/>
      </c>
      <c r="BG136" s="16" t="str">
        <f t="shared" si="33"/>
        <v/>
      </c>
      <c r="BH136" s="16" t="str">
        <f t="shared" si="34"/>
        <v/>
      </c>
      <c r="BI136" s="16" t="str">
        <f t="shared" si="26"/>
        <v/>
      </c>
      <c r="BJ136" s="16" t="str">
        <f t="shared" si="27"/>
        <v/>
      </c>
      <c r="BK136" s="16" t="str">
        <f t="shared" si="28"/>
        <v/>
      </c>
      <c r="BL136" s="16" t="str">
        <f t="shared" si="29"/>
        <v/>
      </c>
      <c r="BM136" s="16" t="str">
        <f t="shared" si="30"/>
        <v/>
      </c>
      <c r="BN136" s="16" t="str">
        <f t="shared" si="31"/>
        <v/>
      </c>
      <c r="BO136" s="16" t="str">
        <f t="shared" si="25"/>
        <v/>
      </c>
      <c r="BP136" s="16" t="str">
        <f t="shared" si="25"/>
        <v/>
      </c>
      <c r="BQ136" s="16" t="str">
        <f t="shared" si="25"/>
        <v/>
      </c>
      <c r="BR136" s="16" t="str">
        <f t="shared" si="25"/>
        <v/>
      </c>
      <c r="BS136" s="16" t="str">
        <f t="shared" si="25"/>
        <v/>
      </c>
      <c r="BT136" s="16" t="str">
        <f t="shared" si="25"/>
        <v>Piggvar</v>
      </c>
      <c r="BU136" s="16" t="str">
        <f t="shared" si="25"/>
        <v/>
      </c>
      <c r="BV136" s="16" t="str">
        <f t="shared" si="25"/>
        <v/>
      </c>
      <c r="BW136" s="16" t="str">
        <f t="shared" si="35"/>
        <v/>
      </c>
      <c r="BX136" s="16" t="str">
        <f t="shared" si="35"/>
        <v/>
      </c>
      <c r="BY136" s="16" t="str">
        <f t="shared" si="35"/>
        <v/>
      </c>
      <c r="BZ136" s="16" t="str">
        <f t="shared" si="35"/>
        <v/>
      </c>
      <c r="CA136" s="16" t="str">
        <f t="shared" si="35"/>
        <v/>
      </c>
      <c r="CB136" s="16" t="str">
        <f t="shared" si="35"/>
        <v>Skrubbskadda</v>
      </c>
      <c r="CC136" s="16" t="str">
        <f t="shared" si="35"/>
        <v/>
      </c>
      <c r="CD136" s="16" t="str">
        <f t="shared" si="35"/>
        <v/>
      </c>
      <c r="CE136" s="16" t="str">
        <f t="shared" si="35"/>
        <v/>
      </c>
      <c r="CF136" s="16" t="str">
        <f t="shared" si="35"/>
        <v/>
      </c>
      <c r="CG136" s="16" t="str">
        <f t="shared" si="35"/>
        <v/>
      </c>
      <c r="CH136" s="16" t="str">
        <f t="shared" si="35"/>
        <v>Torsk</v>
      </c>
      <c r="CI136" s="16" t="str">
        <f t="shared" si="35"/>
        <v/>
      </c>
      <c r="CK136" s="115" t="str">
        <f t="shared" si="16"/>
        <v>PiggvarSkrubbskaddaTorsk</v>
      </c>
      <c r="CM136" s="88"/>
      <c r="CN136" s="115"/>
      <c r="CO136" s="88"/>
      <c r="CP136" s="116"/>
    </row>
    <row r="137" spans="1:94" x14ac:dyDescent="0.2">
      <c r="A137" t="s">
        <v>386</v>
      </c>
      <c r="B137" s="22">
        <v>17</v>
      </c>
      <c r="C137" s="14" t="s">
        <v>270</v>
      </c>
      <c r="D137" s="104">
        <v>129</v>
      </c>
      <c r="E137" s="230">
        <v>8.6301925025329282</v>
      </c>
      <c r="F137" s="230">
        <v>0</v>
      </c>
      <c r="G137" s="230">
        <v>0</v>
      </c>
      <c r="H137" s="230">
        <v>0</v>
      </c>
      <c r="I137" s="230">
        <v>0</v>
      </c>
      <c r="J137" s="230">
        <v>0.46707193515704154</v>
      </c>
      <c r="K137" s="230">
        <v>0</v>
      </c>
      <c r="L137" s="230">
        <v>3.2887537993920972</v>
      </c>
      <c r="M137" s="230">
        <v>4.8520770010131713</v>
      </c>
      <c r="N137" s="230">
        <v>0</v>
      </c>
      <c r="O137" s="230">
        <v>0</v>
      </c>
      <c r="P137" s="230">
        <v>0</v>
      </c>
      <c r="Q137" s="230">
        <v>0</v>
      </c>
      <c r="R137" s="230">
        <v>0</v>
      </c>
      <c r="S137" s="230">
        <v>0</v>
      </c>
      <c r="T137" s="230">
        <v>0</v>
      </c>
      <c r="U137" s="230">
        <v>0</v>
      </c>
      <c r="V137" s="230">
        <v>0</v>
      </c>
      <c r="W137" s="230">
        <v>0</v>
      </c>
      <c r="X137" s="230">
        <v>0</v>
      </c>
      <c r="Y137" s="230">
        <v>0</v>
      </c>
      <c r="Z137" s="230">
        <v>0</v>
      </c>
      <c r="AA137" s="230">
        <v>0</v>
      </c>
      <c r="AB137" s="230">
        <v>0</v>
      </c>
      <c r="AC137" s="230">
        <v>0</v>
      </c>
      <c r="AD137" s="230">
        <v>0</v>
      </c>
      <c r="AE137" s="230">
        <v>0</v>
      </c>
      <c r="AF137" s="230">
        <v>0</v>
      </c>
      <c r="AG137" s="230">
        <v>0</v>
      </c>
      <c r="AH137" s="230">
        <v>7.3799392097264436</v>
      </c>
      <c r="AI137" s="230">
        <v>0</v>
      </c>
      <c r="AJ137" s="230">
        <v>0</v>
      </c>
      <c r="AK137" s="230">
        <v>0.59979736575481257</v>
      </c>
      <c r="AL137" s="230">
        <v>0</v>
      </c>
      <c r="AM137" s="230">
        <v>0</v>
      </c>
      <c r="AN137" s="230">
        <v>0</v>
      </c>
      <c r="AO137" s="230">
        <v>0</v>
      </c>
      <c r="AP137" s="230">
        <v>0</v>
      </c>
      <c r="AQ137" s="230">
        <v>0</v>
      </c>
      <c r="AR137" s="230">
        <v>0</v>
      </c>
      <c r="AS137" s="230">
        <v>0</v>
      </c>
      <c r="AT137" s="103">
        <f t="shared" si="15"/>
        <v>25.217831813576499</v>
      </c>
      <c r="AU137" s="16">
        <v>129</v>
      </c>
      <c r="AV137" s="16" t="str">
        <f t="shared" si="24"/>
        <v>Abborre</v>
      </c>
      <c r="AW137" s="16" t="str">
        <f t="shared" si="24"/>
        <v/>
      </c>
      <c r="AX137" s="16" t="str">
        <f t="shared" si="24"/>
        <v/>
      </c>
      <c r="AY137" s="16" t="str">
        <f t="shared" si="24"/>
        <v/>
      </c>
      <c r="AZ137" s="16" t="str">
        <f t="shared" si="24"/>
        <v/>
      </c>
      <c r="BA137" s="16" t="str">
        <f t="shared" si="24"/>
        <v>Braxen</v>
      </c>
      <c r="BB137" s="16" t="str">
        <f t="shared" si="24"/>
        <v/>
      </c>
      <c r="BC137" s="16" t="str">
        <f t="shared" si="24"/>
        <v>Gadda</v>
      </c>
      <c r="BD137" s="16" t="str">
        <f t="shared" si="24"/>
        <v>Gos</v>
      </c>
      <c r="BE137" s="16" t="str">
        <f t="shared" si="24"/>
        <v/>
      </c>
      <c r="BF137" s="16" t="str">
        <f t="shared" si="24"/>
        <v/>
      </c>
      <c r="BG137" s="16" t="str">
        <f t="shared" si="33"/>
        <v/>
      </c>
      <c r="BH137" s="16" t="str">
        <f t="shared" si="34"/>
        <v/>
      </c>
      <c r="BI137" s="16" t="str">
        <f t="shared" si="26"/>
        <v/>
      </c>
      <c r="BJ137" s="16" t="str">
        <f t="shared" si="27"/>
        <v/>
      </c>
      <c r="BK137" s="16" t="str">
        <f t="shared" si="28"/>
        <v/>
      </c>
      <c r="BL137" s="16" t="str">
        <f t="shared" si="29"/>
        <v/>
      </c>
      <c r="BM137" s="16" t="str">
        <f t="shared" si="30"/>
        <v/>
      </c>
      <c r="BN137" s="16" t="str">
        <f t="shared" si="31"/>
        <v/>
      </c>
      <c r="BO137" s="16" t="str">
        <f t="shared" si="25"/>
        <v/>
      </c>
      <c r="BP137" s="16" t="str">
        <f t="shared" si="25"/>
        <v/>
      </c>
      <c r="BQ137" s="16" t="str">
        <f t="shared" si="25"/>
        <v/>
      </c>
      <c r="BR137" s="16" t="str">
        <f t="shared" si="25"/>
        <v/>
      </c>
      <c r="BS137" s="16" t="str">
        <f t="shared" si="25"/>
        <v/>
      </c>
      <c r="BT137" s="16" t="str">
        <f t="shared" si="25"/>
        <v/>
      </c>
      <c r="BU137" s="16" t="str">
        <f t="shared" si="25"/>
        <v/>
      </c>
      <c r="BV137" s="16" t="str">
        <f t="shared" si="25"/>
        <v/>
      </c>
      <c r="BW137" s="16" t="str">
        <f t="shared" si="35"/>
        <v/>
      </c>
      <c r="BX137" s="16" t="str">
        <f t="shared" si="35"/>
        <v/>
      </c>
      <c r="BY137" s="16" t="str">
        <f t="shared" si="35"/>
        <v>Sik</v>
      </c>
      <c r="BZ137" s="16" t="str">
        <f t="shared" si="35"/>
        <v/>
      </c>
      <c r="CA137" s="16" t="str">
        <f t="shared" si="35"/>
        <v/>
      </c>
      <c r="CB137" s="16" t="str">
        <f t="shared" si="35"/>
        <v>Skrubbskadda</v>
      </c>
      <c r="CC137" s="16" t="str">
        <f t="shared" si="35"/>
        <v/>
      </c>
      <c r="CD137" s="16" t="str">
        <f t="shared" si="35"/>
        <v/>
      </c>
      <c r="CE137" s="16" t="str">
        <f t="shared" si="35"/>
        <v/>
      </c>
      <c r="CF137" s="16" t="str">
        <f t="shared" si="35"/>
        <v/>
      </c>
      <c r="CG137" s="16" t="str">
        <f t="shared" si="35"/>
        <v/>
      </c>
      <c r="CH137" s="16" t="str">
        <f t="shared" si="35"/>
        <v/>
      </c>
      <c r="CI137" s="16" t="str">
        <f t="shared" si="35"/>
        <v/>
      </c>
      <c r="CK137" s="115" t="str">
        <f t="shared" si="16"/>
        <v>AbborreBraxenGaddaGosSikSkrubbskadda</v>
      </c>
      <c r="CM137" s="88"/>
      <c r="CN137" s="115"/>
      <c r="CO137" s="88"/>
      <c r="CP137" s="116"/>
    </row>
    <row r="138" spans="1:94" x14ac:dyDescent="0.2">
      <c r="A138" t="s">
        <v>385</v>
      </c>
      <c r="B138" s="22">
        <v>17</v>
      </c>
      <c r="C138" s="14" t="s">
        <v>270</v>
      </c>
      <c r="D138" s="104">
        <v>130</v>
      </c>
      <c r="E138" s="230">
        <v>0</v>
      </c>
      <c r="F138" s="230">
        <v>0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0">
        <v>0</v>
      </c>
      <c r="O138" s="230">
        <v>0</v>
      </c>
      <c r="P138" s="230">
        <v>0</v>
      </c>
      <c r="Q138" s="230">
        <v>0</v>
      </c>
      <c r="R138" s="230">
        <v>63.820276497695851</v>
      </c>
      <c r="S138" s="230">
        <v>0</v>
      </c>
      <c r="T138" s="230">
        <v>0</v>
      </c>
      <c r="U138" s="230">
        <v>0</v>
      </c>
      <c r="V138" s="230">
        <v>0</v>
      </c>
      <c r="W138" s="230">
        <v>0</v>
      </c>
      <c r="X138" s="230">
        <v>0</v>
      </c>
      <c r="Y138" s="230">
        <v>0</v>
      </c>
      <c r="Z138" s="230">
        <v>0</v>
      </c>
      <c r="AA138" s="230">
        <v>0</v>
      </c>
      <c r="AB138" s="230">
        <v>0</v>
      </c>
      <c r="AC138" s="230">
        <v>0</v>
      </c>
      <c r="AD138" s="230">
        <v>0</v>
      </c>
      <c r="AE138" s="230">
        <v>0</v>
      </c>
      <c r="AF138" s="230">
        <v>0</v>
      </c>
      <c r="AG138" s="230">
        <v>0</v>
      </c>
      <c r="AH138" s="230">
        <v>0</v>
      </c>
      <c r="AI138" s="230">
        <v>0</v>
      </c>
      <c r="AJ138" s="230">
        <v>0</v>
      </c>
      <c r="AK138" s="230">
        <v>0</v>
      </c>
      <c r="AL138" s="230">
        <v>0</v>
      </c>
      <c r="AM138" s="230">
        <v>0</v>
      </c>
      <c r="AN138" s="230">
        <v>0</v>
      </c>
      <c r="AO138" s="230">
        <v>0</v>
      </c>
      <c r="AP138" s="230">
        <v>0</v>
      </c>
      <c r="AQ138" s="230">
        <v>0</v>
      </c>
      <c r="AR138" s="230">
        <v>0</v>
      </c>
      <c r="AS138" s="230">
        <v>0</v>
      </c>
      <c r="AT138" s="103">
        <f t="shared" ref="AT138:AT184" si="36">SUM(E138:AS138)</f>
        <v>63.820276497695851</v>
      </c>
      <c r="AU138" s="16">
        <v>130</v>
      </c>
      <c r="AV138" s="16" t="str">
        <f t="shared" si="24"/>
        <v/>
      </c>
      <c r="AW138" s="16" t="str">
        <f t="shared" si="24"/>
        <v/>
      </c>
      <c r="AX138" s="16" t="str">
        <f t="shared" si="24"/>
        <v/>
      </c>
      <c r="AY138" s="16" t="str">
        <f t="shared" si="24"/>
        <v/>
      </c>
      <c r="AZ138" s="16" t="str">
        <f t="shared" si="24"/>
        <v/>
      </c>
      <c r="BA138" s="16" t="str">
        <f t="shared" si="24"/>
        <v/>
      </c>
      <c r="BB138" s="16" t="str">
        <f t="shared" si="24"/>
        <v/>
      </c>
      <c r="BC138" s="16" t="str">
        <f t="shared" si="24"/>
        <v/>
      </c>
      <c r="BD138" s="16" t="str">
        <f t="shared" si="24"/>
        <v/>
      </c>
      <c r="BE138" s="16" t="str">
        <f t="shared" si="24"/>
        <v/>
      </c>
      <c r="BF138" s="16" t="str">
        <f t="shared" si="24"/>
        <v/>
      </c>
      <c r="BG138" s="16" t="str">
        <f t="shared" si="33"/>
        <v/>
      </c>
      <c r="BH138" s="16" t="str">
        <f t="shared" si="34"/>
        <v/>
      </c>
      <c r="BI138" s="16" t="str">
        <f t="shared" si="26"/>
        <v>Sill_konsum</v>
      </c>
      <c r="BJ138" s="16" t="str">
        <f t="shared" si="27"/>
        <v/>
      </c>
      <c r="BK138" s="16" t="str">
        <f t="shared" si="28"/>
        <v/>
      </c>
      <c r="BL138" s="16" t="str">
        <f t="shared" si="29"/>
        <v/>
      </c>
      <c r="BM138" s="16" t="str">
        <f t="shared" si="30"/>
        <v/>
      </c>
      <c r="BN138" s="16" t="str">
        <f t="shared" si="31"/>
        <v/>
      </c>
      <c r="BO138" s="16" t="str">
        <f t="shared" si="25"/>
        <v/>
      </c>
      <c r="BP138" s="16" t="str">
        <f t="shared" si="25"/>
        <v/>
      </c>
      <c r="BQ138" s="16" t="str">
        <f t="shared" si="25"/>
        <v/>
      </c>
      <c r="BR138" s="16" t="str">
        <f t="shared" si="25"/>
        <v/>
      </c>
      <c r="BS138" s="16" t="str">
        <f t="shared" si="25"/>
        <v/>
      </c>
      <c r="BT138" s="16" t="str">
        <f t="shared" si="25"/>
        <v/>
      </c>
      <c r="BU138" s="16" t="str">
        <f t="shared" si="25"/>
        <v/>
      </c>
      <c r="BV138" s="16" t="str">
        <f t="shared" si="25"/>
        <v/>
      </c>
      <c r="BW138" s="16" t="str">
        <f t="shared" si="35"/>
        <v/>
      </c>
      <c r="BX138" s="16" t="str">
        <f t="shared" si="35"/>
        <v/>
      </c>
      <c r="BY138" s="16" t="str">
        <f t="shared" si="35"/>
        <v/>
      </c>
      <c r="BZ138" s="16" t="str">
        <f t="shared" si="35"/>
        <v/>
      </c>
      <c r="CA138" s="16" t="str">
        <f t="shared" si="35"/>
        <v/>
      </c>
      <c r="CB138" s="16" t="str">
        <f t="shared" si="35"/>
        <v/>
      </c>
      <c r="CC138" s="16" t="str">
        <f t="shared" si="35"/>
        <v/>
      </c>
      <c r="CD138" s="16" t="str">
        <f t="shared" si="35"/>
        <v/>
      </c>
      <c r="CE138" s="16" t="str">
        <f t="shared" si="35"/>
        <v/>
      </c>
      <c r="CF138" s="16" t="str">
        <f t="shared" si="35"/>
        <v/>
      </c>
      <c r="CG138" s="16" t="str">
        <f t="shared" si="35"/>
        <v/>
      </c>
      <c r="CH138" s="16" t="str">
        <f t="shared" si="35"/>
        <v/>
      </c>
      <c r="CI138" s="16" t="str">
        <f t="shared" si="35"/>
        <v/>
      </c>
      <c r="CK138" s="115" t="str">
        <f t="shared" si="16"/>
        <v>Sill_konsum</v>
      </c>
      <c r="CM138" s="88"/>
      <c r="CN138" s="115"/>
      <c r="CO138" s="88"/>
      <c r="CP138" s="116"/>
    </row>
    <row r="139" spans="1:94" x14ac:dyDescent="0.2">
      <c r="A139" t="s">
        <v>388</v>
      </c>
      <c r="B139" s="22">
        <v>17</v>
      </c>
      <c r="C139" s="14" t="s">
        <v>270</v>
      </c>
      <c r="D139" s="104">
        <v>131</v>
      </c>
      <c r="E139" s="230">
        <v>0</v>
      </c>
      <c r="F139" s="230">
        <v>53.096385542168676</v>
      </c>
      <c r="G139" s="230">
        <v>0</v>
      </c>
      <c r="H139" s="230">
        <v>0</v>
      </c>
      <c r="I139" s="230">
        <v>0</v>
      </c>
      <c r="J139" s="230">
        <v>0</v>
      </c>
      <c r="K139" s="230">
        <v>0</v>
      </c>
      <c r="L139" s="230">
        <v>0</v>
      </c>
      <c r="M139" s="230">
        <v>0</v>
      </c>
      <c r="N139" s="230">
        <v>0</v>
      </c>
      <c r="O139" s="230">
        <v>0</v>
      </c>
      <c r="P139" s="230">
        <v>0</v>
      </c>
      <c r="Q139" s="230">
        <v>0</v>
      </c>
      <c r="R139" s="230">
        <v>0</v>
      </c>
      <c r="S139" s="230">
        <v>0</v>
      </c>
      <c r="T139" s="230">
        <v>0</v>
      </c>
      <c r="U139" s="230">
        <v>0</v>
      </c>
      <c r="V139" s="230">
        <v>0</v>
      </c>
      <c r="W139" s="230">
        <v>0</v>
      </c>
      <c r="X139" s="230">
        <v>0</v>
      </c>
      <c r="Y139" s="230">
        <v>0</v>
      </c>
      <c r="Z139" s="230">
        <v>0</v>
      </c>
      <c r="AA139" s="230">
        <v>0</v>
      </c>
      <c r="AB139" s="230">
        <v>0</v>
      </c>
      <c r="AC139" s="230">
        <v>0</v>
      </c>
      <c r="AD139" s="230">
        <v>0</v>
      </c>
      <c r="AE139" s="230">
        <v>0</v>
      </c>
      <c r="AF139" s="230">
        <v>0</v>
      </c>
      <c r="AG139" s="230">
        <v>0</v>
      </c>
      <c r="AH139" s="230">
        <v>0</v>
      </c>
      <c r="AI139" s="230">
        <v>0</v>
      </c>
      <c r="AJ139" s="230">
        <v>0</v>
      </c>
      <c r="AK139" s="230">
        <v>0</v>
      </c>
      <c r="AL139" s="230">
        <v>0</v>
      </c>
      <c r="AM139" s="230">
        <v>0</v>
      </c>
      <c r="AN139" s="230">
        <v>0</v>
      </c>
      <c r="AO139" s="230">
        <v>0</v>
      </c>
      <c r="AP139" s="230">
        <v>0</v>
      </c>
      <c r="AQ139" s="230">
        <v>0</v>
      </c>
      <c r="AR139" s="230">
        <v>0</v>
      </c>
      <c r="AS139" s="230">
        <v>0</v>
      </c>
      <c r="AT139" s="103">
        <f t="shared" si="36"/>
        <v>53.096385542168676</v>
      </c>
      <c r="AU139" s="16">
        <v>131</v>
      </c>
      <c r="AV139" s="16" t="str">
        <f t="shared" si="24"/>
        <v/>
      </c>
      <c r="AW139" s="16" t="str">
        <f t="shared" si="24"/>
        <v>Al</v>
      </c>
      <c r="AX139" s="16" t="str">
        <f t="shared" si="24"/>
        <v/>
      </c>
      <c r="AY139" s="16" t="str">
        <f t="shared" si="24"/>
        <v/>
      </c>
      <c r="AZ139" s="16" t="str">
        <f t="shared" si="24"/>
        <v/>
      </c>
      <c r="BA139" s="16" t="str">
        <f t="shared" si="24"/>
        <v/>
      </c>
      <c r="BB139" s="16" t="str">
        <f t="shared" si="24"/>
        <v/>
      </c>
      <c r="BC139" s="16" t="str">
        <f t="shared" si="24"/>
        <v/>
      </c>
      <c r="BD139" s="16" t="str">
        <f t="shared" si="24"/>
        <v/>
      </c>
      <c r="BE139" s="16" t="str">
        <f t="shared" si="24"/>
        <v/>
      </c>
      <c r="BF139" s="16" t="str">
        <f t="shared" si="24"/>
        <v/>
      </c>
      <c r="BG139" s="16" t="str">
        <f t="shared" si="33"/>
        <v/>
      </c>
      <c r="BH139" s="16" t="str">
        <f t="shared" si="34"/>
        <v/>
      </c>
      <c r="BI139" s="16" t="str">
        <f t="shared" si="26"/>
        <v/>
      </c>
      <c r="BJ139" s="16" t="str">
        <f t="shared" si="27"/>
        <v/>
      </c>
      <c r="BK139" s="16" t="str">
        <f t="shared" si="28"/>
        <v/>
      </c>
      <c r="BL139" s="16" t="str">
        <f t="shared" si="29"/>
        <v/>
      </c>
      <c r="BM139" s="16" t="str">
        <f t="shared" si="30"/>
        <v/>
      </c>
      <c r="BN139" s="16" t="str">
        <f t="shared" si="31"/>
        <v/>
      </c>
      <c r="BO139" s="16" t="str">
        <f t="shared" si="25"/>
        <v/>
      </c>
      <c r="BP139" s="16" t="str">
        <f t="shared" si="25"/>
        <v/>
      </c>
      <c r="BQ139" s="16" t="str">
        <f t="shared" si="25"/>
        <v/>
      </c>
      <c r="BR139" s="16" t="str">
        <f t="shared" si="25"/>
        <v/>
      </c>
      <c r="BS139" s="16" t="str">
        <f t="shared" si="25"/>
        <v/>
      </c>
      <c r="BT139" s="16" t="str">
        <f t="shared" si="25"/>
        <v/>
      </c>
      <c r="BU139" s="16" t="str">
        <f t="shared" si="25"/>
        <v/>
      </c>
      <c r="BV139" s="16" t="str">
        <f t="shared" si="25"/>
        <v/>
      </c>
      <c r="BW139" s="16" t="str">
        <f t="shared" si="35"/>
        <v/>
      </c>
      <c r="BX139" s="16" t="str">
        <f t="shared" si="35"/>
        <v/>
      </c>
      <c r="BY139" s="16" t="str">
        <f t="shared" si="35"/>
        <v/>
      </c>
      <c r="BZ139" s="16" t="str">
        <f t="shared" si="35"/>
        <v/>
      </c>
      <c r="CA139" s="16" t="str">
        <f t="shared" si="35"/>
        <v/>
      </c>
      <c r="CB139" s="16" t="str">
        <f t="shared" si="35"/>
        <v/>
      </c>
      <c r="CC139" s="16" t="str">
        <f t="shared" si="35"/>
        <v/>
      </c>
      <c r="CD139" s="16" t="str">
        <f t="shared" si="35"/>
        <v/>
      </c>
      <c r="CE139" s="16" t="str">
        <f t="shared" si="35"/>
        <v/>
      </c>
      <c r="CF139" s="16" t="str">
        <f t="shared" si="35"/>
        <v/>
      </c>
      <c r="CG139" s="16" t="str">
        <f t="shared" si="35"/>
        <v/>
      </c>
      <c r="CH139" s="16" t="str">
        <f t="shared" si="35"/>
        <v/>
      </c>
      <c r="CI139" s="16" t="str">
        <f t="shared" si="35"/>
        <v/>
      </c>
      <c r="CK139" s="115" t="str">
        <f t="shared" ref="CK139:CK202" si="37">CONCATENATE(AV139,AW139,AX139,AY139,AZ139,BA139,BB139,BC139,BD139,BE139,BF139,BG139,BH139,BI139,BJ139,BK139,BL139,BM139,BN139,BO139,BP139,BQ139,BR139,BS139,BT139,BU139,BV139,BW139,BX139,BY139,BZ139,CA139,CB139,CC139,CD139,CE139,CF139,CG139,CH139,CI139)</f>
        <v>Al</v>
      </c>
      <c r="CM139" s="88"/>
      <c r="CN139" s="115"/>
      <c r="CO139" s="88"/>
      <c r="CP139" s="116"/>
    </row>
    <row r="140" spans="1:94" x14ac:dyDescent="0.2">
      <c r="A140" t="s">
        <v>389</v>
      </c>
      <c r="B140" s="22">
        <v>17</v>
      </c>
      <c r="C140" s="14" t="s">
        <v>270</v>
      </c>
      <c r="D140" s="104">
        <v>132</v>
      </c>
      <c r="E140" s="230">
        <v>0</v>
      </c>
      <c r="F140" s="230">
        <v>0</v>
      </c>
      <c r="G140" s="230">
        <v>0</v>
      </c>
      <c r="H140" s="230">
        <v>0</v>
      </c>
      <c r="I140" s="230">
        <v>0</v>
      </c>
      <c r="J140" s="230">
        <v>0</v>
      </c>
      <c r="K140" s="230">
        <v>0</v>
      </c>
      <c r="L140" s="230">
        <v>0</v>
      </c>
      <c r="M140" s="230">
        <v>0</v>
      </c>
      <c r="N140" s="230">
        <v>0</v>
      </c>
      <c r="O140" s="230">
        <v>0</v>
      </c>
      <c r="P140" s="230">
        <v>0</v>
      </c>
      <c r="Q140" s="230">
        <v>0</v>
      </c>
      <c r="R140" s="230">
        <v>0</v>
      </c>
      <c r="S140" s="230">
        <v>0</v>
      </c>
      <c r="T140" s="230">
        <v>0</v>
      </c>
      <c r="U140" s="230">
        <v>0</v>
      </c>
      <c r="V140" s="230">
        <v>0</v>
      </c>
      <c r="W140" s="230">
        <v>0</v>
      </c>
      <c r="X140" s="230">
        <v>0</v>
      </c>
      <c r="Y140" s="230">
        <v>0</v>
      </c>
      <c r="Z140" s="230">
        <v>0</v>
      </c>
      <c r="AA140" s="230">
        <v>0</v>
      </c>
      <c r="AB140" s="230">
        <v>0</v>
      </c>
      <c r="AC140" s="230">
        <v>0</v>
      </c>
      <c r="AD140" s="230">
        <v>0</v>
      </c>
      <c r="AE140" s="230">
        <v>0</v>
      </c>
      <c r="AF140" s="230">
        <v>0</v>
      </c>
      <c r="AG140" s="230">
        <v>0</v>
      </c>
      <c r="AH140" s="230">
        <v>0</v>
      </c>
      <c r="AI140" s="230">
        <v>0</v>
      </c>
      <c r="AJ140" s="230">
        <v>0</v>
      </c>
      <c r="AK140" s="230">
        <v>0</v>
      </c>
      <c r="AL140" s="230">
        <v>0</v>
      </c>
      <c r="AM140" s="230">
        <v>0</v>
      </c>
      <c r="AN140" s="230">
        <v>0</v>
      </c>
      <c r="AO140" s="230">
        <v>0</v>
      </c>
      <c r="AP140" s="230">
        <v>0</v>
      </c>
      <c r="AQ140" s="230">
        <v>255.85975609756099</v>
      </c>
      <c r="AR140" s="230">
        <v>0</v>
      </c>
      <c r="AS140" s="230">
        <v>0</v>
      </c>
      <c r="AT140" s="103">
        <f t="shared" si="36"/>
        <v>255.85975609756099</v>
      </c>
      <c r="AU140" s="16">
        <v>132</v>
      </c>
      <c r="AV140" s="16" t="str">
        <f t="shared" si="24"/>
        <v/>
      </c>
      <c r="AW140" s="16" t="str">
        <f t="shared" si="24"/>
        <v/>
      </c>
      <c r="AX140" s="16" t="str">
        <f t="shared" si="24"/>
        <v/>
      </c>
      <c r="AY140" s="16" t="str">
        <f t="shared" si="24"/>
        <v/>
      </c>
      <c r="AZ140" s="16" t="str">
        <f t="shared" si="24"/>
        <v/>
      </c>
      <c r="BA140" s="16" t="str">
        <f t="shared" si="24"/>
        <v/>
      </c>
      <c r="BB140" s="16" t="str">
        <f t="shared" si="24"/>
        <v/>
      </c>
      <c r="BC140" s="16" t="str">
        <f t="shared" si="24"/>
        <v/>
      </c>
      <c r="BD140" s="16" t="str">
        <f t="shared" si="24"/>
        <v/>
      </c>
      <c r="BE140" s="16" t="str">
        <f t="shared" si="24"/>
        <v/>
      </c>
      <c r="BF140" s="16" t="str">
        <f t="shared" si="24"/>
        <v/>
      </c>
      <c r="BG140" s="16" t="str">
        <f t="shared" si="33"/>
        <v/>
      </c>
      <c r="BH140" s="16" t="str">
        <f t="shared" si="34"/>
        <v/>
      </c>
      <c r="BI140" s="16" t="str">
        <f t="shared" ref="BI140:BK145" si="38">IF(R140&gt;0,R$8,"")</f>
        <v/>
      </c>
      <c r="BJ140" s="16" t="str">
        <f t="shared" si="38"/>
        <v/>
      </c>
      <c r="BK140" s="16" t="str">
        <f t="shared" si="38"/>
        <v/>
      </c>
      <c r="BL140" s="16" t="str">
        <f t="shared" si="25"/>
        <v/>
      </c>
      <c r="BM140" s="16" t="str">
        <f t="shared" si="25"/>
        <v/>
      </c>
      <c r="BN140" s="16" t="str">
        <f t="shared" si="25"/>
        <v/>
      </c>
      <c r="BO140" s="16" t="str">
        <f t="shared" si="25"/>
        <v/>
      </c>
      <c r="BP140" s="16" t="str">
        <f t="shared" si="25"/>
        <v/>
      </c>
      <c r="BQ140" s="16" t="str">
        <f t="shared" si="25"/>
        <v/>
      </c>
      <c r="BR140" s="16" t="str">
        <f t="shared" si="25"/>
        <v/>
      </c>
      <c r="BS140" s="16" t="str">
        <f t="shared" si="25"/>
        <v/>
      </c>
      <c r="BT140" s="16" t="str">
        <f t="shared" si="25"/>
        <v/>
      </c>
      <c r="BU140" s="16" t="str">
        <f t="shared" si="25"/>
        <v/>
      </c>
      <c r="BV140" s="16" t="str">
        <f t="shared" si="25"/>
        <v/>
      </c>
      <c r="BW140" s="16" t="str">
        <f t="shared" si="35"/>
        <v/>
      </c>
      <c r="BX140" s="16" t="str">
        <f t="shared" si="35"/>
        <v/>
      </c>
      <c r="BY140" s="16" t="str">
        <f t="shared" si="35"/>
        <v/>
      </c>
      <c r="BZ140" s="16" t="str">
        <f t="shared" si="35"/>
        <v/>
      </c>
      <c r="CA140" s="16" t="str">
        <f t="shared" si="35"/>
        <v/>
      </c>
      <c r="CB140" s="16" t="str">
        <f t="shared" si="35"/>
        <v/>
      </c>
      <c r="CC140" s="16" t="str">
        <f t="shared" si="35"/>
        <v/>
      </c>
      <c r="CD140" s="16" t="str">
        <f t="shared" si="35"/>
        <v/>
      </c>
      <c r="CE140" s="16" t="str">
        <f t="shared" si="35"/>
        <v/>
      </c>
      <c r="CF140" s="16" t="str">
        <f t="shared" si="35"/>
        <v/>
      </c>
      <c r="CG140" s="16" t="str">
        <f t="shared" si="35"/>
        <v/>
      </c>
      <c r="CH140" s="16" t="str">
        <f t="shared" si="35"/>
        <v>Torsk</v>
      </c>
      <c r="CI140" s="16" t="str">
        <f t="shared" si="35"/>
        <v/>
      </c>
      <c r="CK140" s="115" t="str">
        <f t="shared" si="37"/>
        <v>Torsk</v>
      </c>
      <c r="CM140" s="88"/>
      <c r="CN140" s="115"/>
      <c r="CO140" s="88"/>
      <c r="CP140" s="116"/>
    </row>
    <row r="141" spans="1:94" x14ac:dyDescent="0.2">
      <c r="A141" t="s">
        <v>383</v>
      </c>
      <c r="B141" s="22">
        <v>18</v>
      </c>
      <c r="C141" s="14" t="s">
        <v>192</v>
      </c>
      <c r="D141" s="104">
        <v>133</v>
      </c>
      <c r="E141" s="230">
        <v>0</v>
      </c>
      <c r="F141" s="230">
        <v>0</v>
      </c>
      <c r="G141" s="230">
        <v>0</v>
      </c>
      <c r="H141" s="230">
        <v>0</v>
      </c>
      <c r="I141" s="230">
        <v>0</v>
      </c>
      <c r="J141" s="230">
        <v>0</v>
      </c>
      <c r="K141" s="230">
        <v>0</v>
      </c>
      <c r="L141" s="230">
        <v>0</v>
      </c>
      <c r="M141" s="230">
        <v>0</v>
      </c>
      <c r="N141" s="230">
        <v>0</v>
      </c>
      <c r="O141" s="230">
        <v>0</v>
      </c>
      <c r="P141" s="230">
        <v>0</v>
      </c>
      <c r="Q141" s="230">
        <v>0</v>
      </c>
      <c r="R141" s="230">
        <v>0</v>
      </c>
      <c r="S141" s="230">
        <v>0</v>
      </c>
      <c r="T141" s="230">
        <v>0</v>
      </c>
      <c r="U141" s="230">
        <v>0</v>
      </c>
      <c r="V141" s="230">
        <v>0</v>
      </c>
      <c r="W141" s="230">
        <v>0</v>
      </c>
      <c r="X141" s="230">
        <v>0</v>
      </c>
      <c r="Y141" s="230">
        <v>0</v>
      </c>
      <c r="Z141" s="230">
        <v>0</v>
      </c>
      <c r="AA141" s="230">
        <v>0</v>
      </c>
      <c r="AB141" s="230">
        <v>0</v>
      </c>
      <c r="AC141" s="230">
        <v>2.7966101694915255</v>
      </c>
      <c r="AD141" s="230">
        <v>0</v>
      </c>
      <c r="AE141" s="230">
        <v>42.932203389830505</v>
      </c>
      <c r="AF141" s="230">
        <v>1.2881355932203389</v>
      </c>
      <c r="AG141" s="230">
        <v>4.406779661016949</v>
      </c>
      <c r="AH141" s="230">
        <v>0</v>
      </c>
      <c r="AI141" s="230">
        <v>0</v>
      </c>
      <c r="AJ141" s="230">
        <v>0</v>
      </c>
      <c r="AK141" s="230">
        <v>2.9661016949152543</v>
      </c>
      <c r="AL141" s="230">
        <v>2.3220338983050848</v>
      </c>
      <c r="AM141" s="230">
        <v>0</v>
      </c>
      <c r="AN141" s="230">
        <v>0</v>
      </c>
      <c r="AO141" s="230">
        <v>0</v>
      </c>
      <c r="AP141" s="230">
        <v>0</v>
      </c>
      <c r="AQ141" s="230">
        <v>17.983050847457626</v>
      </c>
      <c r="AR141" s="230">
        <v>22.440677966101696</v>
      </c>
      <c r="AS141" s="230">
        <v>0</v>
      </c>
      <c r="AT141" s="103">
        <f t="shared" si="36"/>
        <v>97.13559322033899</v>
      </c>
      <c r="AU141" s="16">
        <v>133</v>
      </c>
      <c r="AV141" s="16" t="str">
        <f t="shared" si="24"/>
        <v/>
      </c>
      <c r="AW141" s="16" t="str">
        <f t="shared" si="24"/>
        <v/>
      </c>
      <c r="AX141" s="16" t="str">
        <f t="shared" si="24"/>
        <v/>
      </c>
      <c r="AY141" s="16" t="str">
        <f t="shared" si="24"/>
        <v/>
      </c>
      <c r="AZ141" s="16" t="str">
        <f t="shared" si="24"/>
        <v/>
      </c>
      <c r="BA141" s="16" t="str">
        <f t="shared" si="24"/>
        <v/>
      </c>
      <c r="BB141" s="16" t="str">
        <f t="shared" si="24"/>
        <v/>
      </c>
      <c r="BC141" s="16" t="str">
        <f t="shared" si="24"/>
        <v/>
      </c>
      <c r="BD141" s="16" t="str">
        <f t="shared" si="24"/>
        <v/>
      </c>
      <c r="BE141" s="16" t="str">
        <f t="shared" si="24"/>
        <v/>
      </c>
      <c r="BF141" s="16" t="str">
        <f t="shared" si="24"/>
        <v/>
      </c>
      <c r="BG141" s="16" t="str">
        <f t="shared" si="33"/>
        <v/>
      </c>
      <c r="BH141" s="16" t="str">
        <f t="shared" si="34"/>
        <v/>
      </c>
      <c r="BI141" s="16" t="str">
        <f t="shared" si="38"/>
        <v/>
      </c>
      <c r="BJ141" s="16" t="str">
        <f t="shared" si="38"/>
        <v/>
      </c>
      <c r="BK141" s="16" t="str">
        <f t="shared" si="38"/>
        <v/>
      </c>
      <c r="BL141" s="16" t="str">
        <f t="shared" si="25"/>
        <v/>
      </c>
      <c r="BM141" s="16" t="str">
        <f t="shared" si="25"/>
        <v/>
      </c>
      <c r="BN141" s="16" t="str">
        <f t="shared" si="25"/>
        <v/>
      </c>
      <c r="BO141" s="16" t="str">
        <f t="shared" si="25"/>
        <v/>
      </c>
      <c r="BP141" s="16" t="str">
        <f t="shared" si="25"/>
        <v/>
      </c>
      <c r="BQ141" s="16" t="str">
        <f t="shared" si="25"/>
        <v/>
      </c>
      <c r="BR141" s="16" t="str">
        <f t="shared" si="25"/>
        <v/>
      </c>
      <c r="BS141" s="16" t="str">
        <f t="shared" si="25"/>
        <v/>
      </c>
      <c r="BT141" s="16" t="str">
        <f t="shared" si="25"/>
        <v>Piggvar</v>
      </c>
      <c r="BU141" s="16" t="str">
        <f t="shared" si="25"/>
        <v/>
      </c>
      <c r="BV141" s="16" t="str">
        <f t="shared" si="25"/>
        <v>Rodspotta</v>
      </c>
      <c r="BW141" s="16" t="str">
        <f t="shared" si="35"/>
        <v>Rodtunga</v>
      </c>
      <c r="BX141" s="16" t="str">
        <f t="shared" si="35"/>
        <v>Sandskadda</v>
      </c>
      <c r="BY141" s="16" t="str">
        <f t="shared" si="35"/>
        <v/>
      </c>
      <c r="BZ141" s="16" t="str">
        <f t="shared" si="35"/>
        <v/>
      </c>
      <c r="CA141" s="16" t="str">
        <f t="shared" si="35"/>
        <v/>
      </c>
      <c r="CB141" s="16" t="str">
        <f t="shared" si="35"/>
        <v>Skrubbskadda</v>
      </c>
      <c r="CC141" s="16" t="str">
        <f t="shared" si="35"/>
        <v>Slatvar</v>
      </c>
      <c r="CD141" s="16" t="str">
        <f t="shared" si="35"/>
        <v/>
      </c>
      <c r="CE141" s="16" t="str">
        <f t="shared" si="35"/>
        <v/>
      </c>
      <c r="CF141" s="16" t="str">
        <f t="shared" si="35"/>
        <v/>
      </c>
      <c r="CG141" s="16" t="str">
        <f t="shared" si="35"/>
        <v/>
      </c>
      <c r="CH141" s="16" t="str">
        <f t="shared" si="35"/>
        <v>Torsk</v>
      </c>
      <c r="CI141" s="16" t="str">
        <f t="shared" si="35"/>
        <v>Tunga</v>
      </c>
      <c r="CK141" s="115" t="str">
        <f t="shared" si="37"/>
        <v>PiggvarRodspottaRodtungaSandskaddaSkrubbskaddaSlatvarTorskTunga</v>
      </c>
      <c r="CM141" s="88"/>
      <c r="CN141" s="115"/>
      <c r="CO141" s="88"/>
      <c r="CP141" s="116"/>
    </row>
    <row r="142" spans="1:94" x14ac:dyDescent="0.2">
      <c r="A142" t="s">
        <v>385</v>
      </c>
      <c r="B142" s="22">
        <v>18</v>
      </c>
      <c r="C142" s="14" t="s">
        <v>189</v>
      </c>
      <c r="D142" s="104">
        <v>134</v>
      </c>
      <c r="E142" s="230">
        <v>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0">
        <v>0</v>
      </c>
      <c r="O142" s="230">
        <v>0</v>
      </c>
      <c r="P142" s="230">
        <v>0</v>
      </c>
      <c r="Q142" s="230">
        <v>0</v>
      </c>
      <c r="R142" s="230">
        <v>543.69421487603302</v>
      </c>
      <c r="S142" s="230">
        <v>0</v>
      </c>
      <c r="T142" s="230">
        <v>0</v>
      </c>
      <c r="U142" s="230">
        <v>0</v>
      </c>
      <c r="V142" s="230">
        <v>0</v>
      </c>
      <c r="W142" s="230">
        <v>0</v>
      </c>
      <c r="X142" s="230">
        <v>0</v>
      </c>
      <c r="Y142" s="230">
        <v>0</v>
      </c>
      <c r="Z142" s="230">
        <v>0</v>
      </c>
      <c r="AA142" s="230">
        <v>0</v>
      </c>
      <c r="AB142" s="230">
        <v>0</v>
      </c>
      <c r="AC142" s="230">
        <v>0</v>
      </c>
      <c r="AD142" s="230">
        <v>0</v>
      </c>
      <c r="AE142" s="230">
        <v>0</v>
      </c>
      <c r="AF142" s="230">
        <v>0</v>
      </c>
      <c r="AG142" s="230">
        <v>0</v>
      </c>
      <c r="AH142" s="230">
        <v>0</v>
      </c>
      <c r="AI142" s="230">
        <v>0</v>
      </c>
      <c r="AJ142" s="230">
        <v>0</v>
      </c>
      <c r="AK142" s="230">
        <v>0</v>
      </c>
      <c r="AL142" s="230">
        <v>0</v>
      </c>
      <c r="AM142" s="230">
        <v>0</v>
      </c>
      <c r="AN142" s="230">
        <v>0</v>
      </c>
      <c r="AO142" s="230">
        <v>0</v>
      </c>
      <c r="AP142" s="230">
        <v>0</v>
      </c>
      <c r="AQ142" s="230">
        <v>0</v>
      </c>
      <c r="AR142" s="230">
        <v>0</v>
      </c>
      <c r="AS142" s="230">
        <v>0</v>
      </c>
      <c r="AT142" s="103">
        <f t="shared" si="36"/>
        <v>543.69421487603302</v>
      </c>
      <c r="AU142" s="16">
        <v>134</v>
      </c>
      <c r="AV142" s="16" t="str">
        <f t="shared" si="24"/>
        <v/>
      </c>
      <c r="AW142" s="16" t="str">
        <f t="shared" si="24"/>
        <v/>
      </c>
      <c r="AX142" s="16" t="str">
        <f t="shared" si="24"/>
        <v/>
      </c>
      <c r="AY142" s="16" t="str">
        <f t="shared" si="24"/>
        <v/>
      </c>
      <c r="AZ142" s="16" t="str">
        <f t="shared" si="24"/>
        <v/>
      </c>
      <c r="BA142" s="16" t="str">
        <f t="shared" si="24"/>
        <v/>
      </c>
      <c r="BB142" s="16" t="str">
        <f t="shared" si="24"/>
        <v/>
      </c>
      <c r="BC142" s="16" t="str">
        <f t="shared" si="24"/>
        <v/>
      </c>
      <c r="BD142" s="16" t="str">
        <f t="shared" si="24"/>
        <v/>
      </c>
      <c r="BE142" s="16" t="str">
        <f t="shared" si="24"/>
        <v/>
      </c>
      <c r="BF142" s="16" t="str">
        <f t="shared" si="24"/>
        <v/>
      </c>
      <c r="BG142" s="16" t="str">
        <f t="shared" si="33"/>
        <v/>
      </c>
      <c r="BH142" s="16" t="str">
        <f t="shared" si="34"/>
        <v/>
      </c>
      <c r="BI142" s="16" t="str">
        <f t="shared" si="38"/>
        <v>Sill_konsum</v>
      </c>
      <c r="BJ142" s="16" t="str">
        <f t="shared" si="38"/>
        <v/>
      </c>
      <c r="BK142" s="16" t="str">
        <f t="shared" si="38"/>
        <v/>
      </c>
      <c r="BL142" s="16" t="str">
        <f t="shared" si="25"/>
        <v/>
      </c>
      <c r="BM142" s="16" t="str">
        <f t="shared" si="25"/>
        <v/>
      </c>
      <c r="BN142" s="16" t="str">
        <f t="shared" si="25"/>
        <v/>
      </c>
      <c r="BO142" s="16" t="str">
        <f t="shared" si="25"/>
        <v/>
      </c>
      <c r="BP142" s="16" t="str">
        <f t="shared" si="25"/>
        <v/>
      </c>
      <c r="BQ142" s="16" t="str">
        <f t="shared" si="25"/>
        <v/>
      </c>
      <c r="BR142" s="16" t="str">
        <f t="shared" si="25"/>
        <v/>
      </c>
      <c r="BS142" s="16" t="str">
        <f t="shared" si="25"/>
        <v/>
      </c>
      <c r="BT142" s="16" t="str">
        <f t="shared" si="25"/>
        <v/>
      </c>
      <c r="BU142" s="16" t="str">
        <f t="shared" si="25"/>
        <v/>
      </c>
      <c r="BV142" s="16" t="str">
        <f t="shared" si="25"/>
        <v/>
      </c>
      <c r="BW142" s="16" t="str">
        <f t="shared" si="35"/>
        <v/>
      </c>
      <c r="BX142" s="16" t="str">
        <f t="shared" si="35"/>
        <v/>
      </c>
      <c r="BY142" s="16" t="str">
        <f t="shared" si="35"/>
        <v/>
      </c>
      <c r="BZ142" s="16" t="str">
        <f t="shared" si="35"/>
        <v/>
      </c>
      <c r="CA142" s="16" t="str">
        <f t="shared" si="35"/>
        <v/>
      </c>
      <c r="CB142" s="16" t="str">
        <f t="shared" si="35"/>
        <v/>
      </c>
      <c r="CC142" s="16" t="str">
        <f t="shared" si="35"/>
        <v/>
      </c>
      <c r="CD142" s="16" t="str">
        <f t="shared" si="35"/>
        <v/>
      </c>
      <c r="CE142" s="16" t="str">
        <f t="shared" si="35"/>
        <v/>
      </c>
      <c r="CF142" s="16" t="str">
        <f t="shared" si="35"/>
        <v/>
      </c>
      <c r="CG142" s="16" t="str">
        <f t="shared" si="35"/>
        <v/>
      </c>
      <c r="CH142" s="16" t="str">
        <f t="shared" si="35"/>
        <v/>
      </c>
      <c r="CI142" s="16" t="str">
        <f t="shared" si="35"/>
        <v/>
      </c>
      <c r="CK142" s="115" t="str">
        <f t="shared" si="37"/>
        <v>Sill_konsum</v>
      </c>
      <c r="CM142" s="88"/>
      <c r="CN142" s="115"/>
      <c r="CO142" s="88"/>
      <c r="CP142" s="116"/>
    </row>
    <row r="143" spans="1:94" x14ac:dyDescent="0.2">
      <c r="A143" t="s">
        <v>383</v>
      </c>
      <c r="B143" s="22">
        <v>18</v>
      </c>
      <c r="C143" s="14" t="s">
        <v>188</v>
      </c>
      <c r="D143" s="104">
        <v>135</v>
      </c>
      <c r="E143" s="230">
        <v>0</v>
      </c>
      <c r="F143" s="230">
        <v>0</v>
      </c>
      <c r="G143" s="230">
        <v>0</v>
      </c>
      <c r="H143" s="230">
        <v>0</v>
      </c>
      <c r="I143" s="230">
        <v>57.027272727272724</v>
      </c>
      <c r="J143" s="230">
        <v>0</v>
      </c>
      <c r="K143" s="230">
        <v>0</v>
      </c>
      <c r="L143" s="230">
        <v>0</v>
      </c>
      <c r="M143" s="230">
        <v>0</v>
      </c>
      <c r="N143" s="230">
        <v>34.220454545454544</v>
      </c>
      <c r="O143" s="230">
        <v>9.3522727272727266</v>
      </c>
      <c r="P143" s="230">
        <v>0</v>
      </c>
      <c r="Q143" s="230">
        <v>0</v>
      </c>
      <c r="R143" s="230">
        <v>0</v>
      </c>
      <c r="S143" s="230">
        <v>0</v>
      </c>
      <c r="T143" s="230">
        <v>0</v>
      </c>
      <c r="U143" s="230">
        <v>23.109090909090909</v>
      </c>
      <c r="V143" s="230">
        <v>0</v>
      </c>
      <c r="W143" s="230">
        <v>0</v>
      </c>
      <c r="X143" s="230">
        <v>0</v>
      </c>
      <c r="Y143" s="230">
        <v>0</v>
      </c>
      <c r="Z143" s="230">
        <v>0</v>
      </c>
      <c r="AA143" s="230">
        <v>0</v>
      </c>
      <c r="AB143" s="230">
        <v>85.8</v>
      </c>
      <c r="AC143" s="230">
        <v>0</v>
      </c>
      <c r="AD143" s="230">
        <v>0</v>
      </c>
      <c r="AE143" s="230">
        <v>30.796818181818182</v>
      </c>
      <c r="AF143" s="230">
        <v>4.0454545454545459</v>
      </c>
      <c r="AG143" s="230">
        <v>0</v>
      </c>
      <c r="AH143" s="230">
        <v>0</v>
      </c>
      <c r="AI143" s="230">
        <v>0</v>
      </c>
      <c r="AJ143" s="230">
        <v>6.290909090909091</v>
      </c>
      <c r="AK143" s="230">
        <v>0</v>
      </c>
      <c r="AL143" s="230">
        <v>0</v>
      </c>
      <c r="AM143" s="230">
        <v>0</v>
      </c>
      <c r="AN143" s="230">
        <v>0</v>
      </c>
      <c r="AO143" s="230">
        <v>0</v>
      </c>
      <c r="AP143" s="230">
        <v>0</v>
      </c>
      <c r="AQ143" s="230">
        <v>107.38409090909092</v>
      </c>
      <c r="AR143" s="230">
        <v>0</v>
      </c>
      <c r="AS143" s="230">
        <v>0</v>
      </c>
      <c r="AT143" s="103">
        <f t="shared" si="36"/>
        <v>358.02636363636361</v>
      </c>
      <c r="AU143" s="16">
        <v>135</v>
      </c>
      <c r="AV143" s="16" t="str">
        <f t="shared" si="24"/>
        <v/>
      </c>
      <c r="AW143" s="16" t="str">
        <f t="shared" si="24"/>
        <v/>
      </c>
      <c r="AX143" s="16" t="str">
        <f t="shared" si="24"/>
        <v/>
      </c>
      <c r="AY143" s="16" t="str">
        <f t="shared" si="24"/>
        <v/>
      </c>
      <c r="AZ143" s="16" t="str">
        <f t="shared" si="24"/>
        <v>Bleka</v>
      </c>
      <c r="BA143" s="16" t="str">
        <f t="shared" si="24"/>
        <v/>
      </c>
      <c r="BB143" s="16" t="str">
        <f t="shared" si="24"/>
        <v/>
      </c>
      <c r="BC143" s="16" t="str">
        <f t="shared" si="24"/>
        <v/>
      </c>
      <c r="BD143" s="16" t="str">
        <f t="shared" si="24"/>
        <v/>
      </c>
      <c r="BE143" s="16" t="str">
        <f t="shared" si="24"/>
        <v>Grasej</v>
      </c>
      <c r="BF143" s="16" t="str">
        <f t="shared" si="24"/>
        <v>Havskatt</v>
      </c>
      <c r="BG143" s="16" t="str">
        <f t="shared" si="33"/>
        <v/>
      </c>
      <c r="BH143" s="16" t="str">
        <f t="shared" si="34"/>
        <v/>
      </c>
      <c r="BI143" s="16" t="str">
        <f t="shared" si="38"/>
        <v/>
      </c>
      <c r="BJ143" s="16" t="str">
        <f t="shared" si="38"/>
        <v/>
      </c>
      <c r="BK143" s="16" t="str">
        <f t="shared" si="38"/>
        <v/>
      </c>
      <c r="BL143" s="16" t="str">
        <f t="shared" si="25"/>
        <v>Krabbtaska</v>
      </c>
      <c r="BM143" s="16" t="str">
        <f t="shared" si="25"/>
        <v/>
      </c>
      <c r="BN143" s="16" t="str">
        <f t="shared" si="25"/>
        <v/>
      </c>
      <c r="BO143" s="16" t="str">
        <f t="shared" si="25"/>
        <v/>
      </c>
      <c r="BP143" s="16" t="str">
        <f t="shared" si="25"/>
        <v/>
      </c>
      <c r="BQ143" s="16" t="str">
        <f t="shared" si="25"/>
        <v/>
      </c>
      <c r="BR143" s="16" t="str">
        <f t="shared" si="25"/>
        <v/>
      </c>
      <c r="BS143" s="16" t="str">
        <f t="shared" si="25"/>
        <v>Pigghaj</v>
      </c>
      <c r="BT143" s="16" t="str">
        <f t="shared" si="25"/>
        <v/>
      </c>
      <c r="BU143" s="16" t="str">
        <f t="shared" si="25"/>
        <v/>
      </c>
      <c r="BV143" s="16" t="str">
        <f t="shared" si="25"/>
        <v>Rodspotta</v>
      </c>
      <c r="BW143" s="16" t="str">
        <f t="shared" si="35"/>
        <v>Rodtunga</v>
      </c>
      <c r="BX143" s="16" t="str">
        <f t="shared" si="35"/>
        <v/>
      </c>
      <c r="BY143" s="16" t="str">
        <f t="shared" si="35"/>
        <v/>
      </c>
      <c r="BZ143" s="16" t="str">
        <f t="shared" si="35"/>
        <v/>
      </c>
      <c r="CA143" s="16" t="str">
        <f t="shared" si="35"/>
        <v>Sjurygg</v>
      </c>
      <c r="CB143" s="16" t="str">
        <f t="shared" si="35"/>
        <v/>
      </c>
      <c r="CC143" s="16" t="str">
        <f t="shared" si="35"/>
        <v/>
      </c>
      <c r="CD143" s="16" t="str">
        <f t="shared" si="35"/>
        <v/>
      </c>
      <c r="CE143" s="16" t="str">
        <f t="shared" si="35"/>
        <v/>
      </c>
      <c r="CF143" s="16" t="str">
        <f t="shared" si="35"/>
        <v/>
      </c>
      <c r="CG143" s="16" t="str">
        <f t="shared" si="35"/>
        <v/>
      </c>
      <c r="CH143" s="16" t="str">
        <f t="shared" si="35"/>
        <v>Torsk</v>
      </c>
      <c r="CI143" s="16" t="str">
        <f t="shared" si="35"/>
        <v/>
      </c>
      <c r="CK143" s="115" t="str">
        <f t="shared" si="37"/>
        <v>BlekaGrasejHavskattKrabbtaskaPigghajRodspottaRodtungaSjuryggTorsk</v>
      </c>
      <c r="CM143" s="88"/>
      <c r="CN143" s="115"/>
      <c r="CO143" s="88"/>
      <c r="CP143" s="116"/>
    </row>
    <row r="144" spans="1:94" x14ac:dyDescent="0.2">
      <c r="A144" t="s">
        <v>385</v>
      </c>
      <c r="B144" s="22">
        <v>18</v>
      </c>
      <c r="C144" s="14" t="s">
        <v>188</v>
      </c>
      <c r="D144" s="104">
        <v>136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0">
        <v>0</v>
      </c>
      <c r="O144" s="230">
        <v>0</v>
      </c>
      <c r="P144" s="230">
        <v>0</v>
      </c>
      <c r="Q144" s="230">
        <v>0</v>
      </c>
      <c r="R144" s="230">
        <v>190.55116279069767</v>
      </c>
      <c r="S144" s="230">
        <v>0</v>
      </c>
      <c r="T144" s="230">
        <v>0</v>
      </c>
      <c r="U144" s="230">
        <v>0</v>
      </c>
      <c r="V144" s="230">
        <v>0</v>
      </c>
      <c r="W144" s="230">
        <v>0</v>
      </c>
      <c r="X144" s="230">
        <v>0</v>
      </c>
      <c r="Y144" s="230">
        <v>191.87403100775194</v>
      </c>
      <c r="Z144" s="230">
        <v>0</v>
      </c>
      <c r="AA144" s="230">
        <v>0</v>
      </c>
      <c r="AB144" s="230">
        <v>0</v>
      </c>
      <c r="AC144" s="230">
        <v>0</v>
      </c>
      <c r="AD144" s="230">
        <v>0</v>
      </c>
      <c r="AE144" s="230">
        <v>0</v>
      </c>
      <c r="AF144" s="230">
        <v>0</v>
      </c>
      <c r="AG144" s="230">
        <v>0</v>
      </c>
      <c r="AH144" s="230">
        <v>0</v>
      </c>
      <c r="AI144" s="230">
        <v>0</v>
      </c>
      <c r="AJ144" s="230">
        <v>0</v>
      </c>
      <c r="AK144" s="230">
        <v>0</v>
      </c>
      <c r="AL144" s="230">
        <v>0</v>
      </c>
      <c r="AM144" s="230">
        <v>0</v>
      </c>
      <c r="AN144" s="230">
        <v>0</v>
      </c>
      <c r="AO144" s="230">
        <v>0</v>
      </c>
      <c r="AP144" s="230">
        <v>0</v>
      </c>
      <c r="AQ144" s="230">
        <v>0</v>
      </c>
      <c r="AR144" s="230">
        <v>0</v>
      </c>
      <c r="AS144" s="230">
        <v>0</v>
      </c>
      <c r="AT144" s="103">
        <f t="shared" si="36"/>
        <v>382.42519379844964</v>
      </c>
      <c r="AU144" s="16">
        <v>136</v>
      </c>
      <c r="AV144" s="16" t="str">
        <f t="shared" si="24"/>
        <v/>
      </c>
      <c r="AW144" s="16" t="str">
        <f t="shared" si="24"/>
        <v/>
      </c>
      <c r="AX144" s="16" t="str">
        <f t="shared" si="24"/>
        <v/>
      </c>
      <c r="AY144" s="16" t="str">
        <f t="shared" si="24"/>
        <v/>
      </c>
      <c r="AZ144" s="16" t="str">
        <f t="shared" si="24"/>
        <v/>
      </c>
      <c r="BA144" s="16" t="str">
        <f t="shared" si="24"/>
        <v/>
      </c>
      <c r="BB144" s="16" t="str">
        <f t="shared" si="24"/>
        <v/>
      </c>
      <c r="BC144" s="16" t="str">
        <f t="shared" si="24"/>
        <v/>
      </c>
      <c r="BD144" s="16" t="str">
        <f t="shared" si="24"/>
        <v/>
      </c>
      <c r="BE144" s="16" t="str">
        <f t="shared" si="24"/>
        <v/>
      </c>
      <c r="BF144" s="16" t="str">
        <f t="shared" si="24"/>
        <v/>
      </c>
      <c r="BG144" s="16" t="str">
        <f t="shared" si="33"/>
        <v/>
      </c>
      <c r="BH144" s="16" t="str">
        <f t="shared" si="34"/>
        <v/>
      </c>
      <c r="BI144" s="16" t="str">
        <f t="shared" si="38"/>
        <v>Sill_konsum</v>
      </c>
      <c r="BJ144" s="16" t="str">
        <f t="shared" si="38"/>
        <v/>
      </c>
      <c r="BK144" s="16" t="str">
        <f t="shared" si="38"/>
        <v/>
      </c>
      <c r="BL144" s="16" t="str">
        <f t="shared" si="25"/>
        <v/>
      </c>
      <c r="BM144" s="16" t="str">
        <f t="shared" si="25"/>
        <v/>
      </c>
      <c r="BN144" s="16" t="str">
        <f t="shared" si="25"/>
        <v/>
      </c>
      <c r="BO144" s="16" t="str">
        <f t="shared" si="25"/>
        <v/>
      </c>
      <c r="BP144" s="16" t="str">
        <f t="shared" si="25"/>
        <v>Makrill</v>
      </c>
      <c r="BQ144" s="16" t="str">
        <f t="shared" si="25"/>
        <v/>
      </c>
      <c r="BR144" s="16" t="str">
        <f t="shared" si="25"/>
        <v/>
      </c>
      <c r="BS144" s="16" t="str">
        <f t="shared" si="25"/>
        <v/>
      </c>
      <c r="BT144" s="16" t="str">
        <f t="shared" si="25"/>
        <v/>
      </c>
      <c r="BU144" s="16" t="str">
        <f t="shared" si="25"/>
        <v/>
      </c>
      <c r="BV144" s="16" t="str">
        <f t="shared" si="25"/>
        <v/>
      </c>
      <c r="BW144" s="16" t="str">
        <f t="shared" si="35"/>
        <v/>
      </c>
      <c r="BX144" s="16" t="str">
        <f t="shared" si="35"/>
        <v/>
      </c>
      <c r="BY144" s="16" t="str">
        <f t="shared" si="35"/>
        <v/>
      </c>
      <c r="BZ144" s="16" t="str">
        <f t="shared" si="35"/>
        <v/>
      </c>
      <c r="CA144" s="16" t="str">
        <f t="shared" si="35"/>
        <v/>
      </c>
      <c r="CB144" s="16" t="str">
        <f t="shared" si="35"/>
        <v/>
      </c>
      <c r="CC144" s="16" t="str">
        <f t="shared" si="35"/>
        <v/>
      </c>
      <c r="CD144" s="16" t="str">
        <f t="shared" si="35"/>
        <v/>
      </c>
      <c r="CE144" s="16" t="str">
        <f t="shared" si="35"/>
        <v/>
      </c>
      <c r="CF144" s="16" t="str">
        <f t="shared" si="35"/>
        <v/>
      </c>
      <c r="CG144" s="16" t="str">
        <f t="shared" si="35"/>
        <v/>
      </c>
      <c r="CH144" s="16" t="str">
        <f t="shared" si="35"/>
        <v/>
      </c>
      <c r="CI144" s="16" t="str">
        <f t="shared" si="35"/>
        <v/>
      </c>
      <c r="CK144" s="115" t="str">
        <f t="shared" si="37"/>
        <v>Sill_konsumMakrill</v>
      </c>
      <c r="CM144" s="88"/>
      <c r="CN144" s="115"/>
      <c r="CO144" s="88"/>
      <c r="CP144" s="116"/>
    </row>
    <row r="145" spans="1:94" x14ac:dyDescent="0.2">
      <c r="A145" t="s">
        <v>383</v>
      </c>
      <c r="B145" s="22">
        <v>18</v>
      </c>
      <c r="C145" s="14" t="s">
        <v>191</v>
      </c>
      <c r="D145" s="104">
        <v>137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0">
        <v>0</v>
      </c>
      <c r="O145" s="230">
        <v>0</v>
      </c>
      <c r="P145" s="230">
        <v>0</v>
      </c>
      <c r="Q145" s="230">
        <v>0</v>
      </c>
      <c r="R145" s="230">
        <v>0</v>
      </c>
      <c r="S145" s="230">
        <v>0</v>
      </c>
      <c r="T145" s="230">
        <v>0</v>
      </c>
      <c r="U145" s="230">
        <v>0</v>
      </c>
      <c r="V145" s="230">
        <v>0</v>
      </c>
      <c r="W145" s="230">
        <v>0</v>
      </c>
      <c r="X145" s="230">
        <v>0</v>
      </c>
      <c r="Y145" s="230">
        <v>0</v>
      </c>
      <c r="Z145" s="230">
        <v>0</v>
      </c>
      <c r="AA145" s="230">
        <v>0</v>
      </c>
      <c r="AB145" s="230">
        <v>0</v>
      </c>
      <c r="AC145" s="230">
        <v>0</v>
      </c>
      <c r="AD145" s="230">
        <v>0</v>
      </c>
      <c r="AE145" s="230">
        <v>12.325021872265967</v>
      </c>
      <c r="AF145" s="230">
        <v>0</v>
      </c>
      <c r="AG145" s="230">
        <v>0</v>
      </c>
      <c r="AH145" s="230">
        <v>0</v>
      </c>
      <c r="AI145" s="230">
        <v>0</v>
      </c>
      <c r="AJ145" s="230">
        <v>0</v>
      </c>
      <c r="AK145" s="230">
        <v>12.390857392825897</v>
      </c>
      <c r="AL145" s="230">
        <v>0</v>
      </c>
      <c r="AM145" s="230">
        <v>0</v>
      </c>
      <c r="AN145" s="230">
        <v>0</v>
      </c>
      <c r="AO145" s="230">
        <v>0</v>
      </c>
      <c r="AP145" s="230">
        <v>0</v>
      </c>
      <c r="AQ145" s="230">
        <v>231.47392825896765</v>
      </c>
      <c r="AR145" s="230">
        <v>0</v>
      </c>
      <c r="AS145" s="230">
        <v>0</v>
      </c>
      <c r="AT145" s="103">
        <f t="shared" si="36"/>
        <v>256.18980752405952</v>
      </c>
      <c r="AU145" s="16">
        <v>137</v>
      </c>
      <c r="AV145" s="16" t="str">
        <f t="shared" si="24"/>
        <v/>
      </c>
      <c r="AW145" s="16" t="str">
        <f t="shared" si="24"/>
        <v/>
      </c>
      <c r="AX145" s="16" t="str">
        <f t="shared" si="24"/>
        <v/>
      </c>
      <c r="AY145" s="16" t="str">
        <f t="shared" si="24"/>
        <v/>
      </c>
      <c r="AZ145" s="16" t="str">
        <f t="shared" si="24"/>
        <v/>
      </c>
      <c r="BA145" s="16" t="str">
        <f t="shared" si="24"/>
        <v/>
      </c>
      <c r="BB145" s="16" t="str">
        <f t="shared" si="24"/>
        <v/>
      </c>
      <c r="BC145" s="16" t="str">
        <f t="shared" si="24"/>
        <v/>
      </c>
      <c r="BD145" s="16" t="str">
        <f t="shared" si="24"/>
        <v/>
      </c>
      <c r="BE145" s="16" t="str">
        <f t="shared" si="24"/>
        <v/>
      </c>
      <c r="BF145" s="16" t="str">
        <f t="shared" si="24"/>
        <v/>
      </c>
      <c r="BG145" s="16" t="str">
        <f t="shared" si="33"/>
        <v/>
      </c>
      <c r="BH145" s="16" t="str">
        <f t="shared" si="34"/>
        <v/>
      </c>
      <c r="BI145" s="16" t="str">
        <f t="shared" si="38"/>
        <v/>
      </c>
      <c r="BJ145" s="16" t="str">
        <f t="shared" si="38"/>
        <v/>
      </c>
      <c r="BK145" s="16" t="str">
        <f t="shared" si="38"/>
        <v/>
      </c>
      <c r="BL145" s="16" t="str">
        <f t="shared" si="25"/>
        <v/>
      </c>
      <c r="BM145" s="16" t="str">
        <f t="shared" si="25"/>
        <v/>
      </c>
      <c r="BN145" s="16" t="str">
        <f t="shared" si="25"/>
        <v/>
      </c>
      <c r="BO145" s="16" t="str">
        <f t="shared" si="25"/>
        <v/>
      </c>
      <c r="BP145" s="16" t="str">
        <f t="shared" si="25"/>
        <v/>
      </c>
      <c r="BQ145" s="16" t="str">
        <f t="shared" si="25"/>
        <v/>
      </c>
      <c r="BR145" s="16" t="str">
        <f t="shared" si="25"/>
        <v/>
      </c>
      <c r="BS145" s="16" t="str">
        <f t="shared" si="25"/>
        <v/>
      </c>
      <c r="BT145" s="16" t="str">
        <f t="shared" si="25"/>
        <v/>
      </c>
      <c r="BU145" s="16" t="str">
        <f t="shared" si="25"/>
        <v/>
      </c>
      <c r="BV145" s="16" t="str">
        <f t="shared" si="25"/>
        <v>Rodspotta</v>
      </c>
      <c r="BW145" s="16" t="str">
        <f t="shared" si="35"/>
        <v/>
      </c>
      <c r="BX145" s="16" t="str">
        <f t="shared" si="35"/>
        <v/>
      </c>
      <c r="BY145" s="16" t="str">
        <f t="shared" si="35"/>
        <v/>
      </c>
      <c r="BZ145" s="16" t="str">
        <f t="shared" si="35"/>
        <v/>
      </c>
      <c r="CA145" s="16" t="str">
        <f t="shared" si="35"/>
        <v/>
      </c>
      <c r="CB145" s="16" t="str">
        <f t="shared" si="35"/>
        <v>Skrubbskadda</v>
      </c>
      <c r="CC145" s="16" t="str">
        <f t="shared" si="35"/>
        <v/>
      </c>
      <c r="CD145" s="16" t="str">
        <f t="shared" si="35"/>
        <v/>
      </c>
      <c r="CE145" s="16" t="str">
        <f t="shared" si="35"/>
        <v/>
      </c>
      <c r="CF145" s="16" t="str">
        <f t="shared" si="35"/>
        <v/>
      </c>
      <c r="CG145" s="16" t="str">
        <f t="shared" si="35"/>
        <v/>
      </c>
      <c r="CH145" s="16" t="str">
        <f t="shared" si="35"/>
        <v>Torsk</v>
      </c>
      <c r="CI145" s="16" t="str">
        <f t="shared" si="35"/>
        <v/>
      </c>
      <c r="CK145" s="115" t="str">
        <f t="shared" si="37"/>
        <v>RodspottaSkrubbskaddaTorsk</v>
      </c>
      <c r="CM145" s="88"/>
      <c r="CN145" s="115"/>
      <c r="CO145" s="88"/>
      <c r="CP145" s="116"/>
    </row>
    <row r="146" spans="1:94" x14ac:dyDescent="0.2">
      <c r="A146" t="s">
        <v>384</v>
      </c>
      <c r="B146" s="22">
        <v>18</v>
      </c>
      <c r="C146" s="14" t="s">
        <v>191</v>
      </c>
      <c r="D146" s="104">
        <v>138</v>
      </c>
      <c r="E146" s="230">
        <v>0</v>
      </c>
      <c r="F146" s="230">
        <v>0</v>
      </c>
      <c r="G146" s="230">
        <v>0</v>
      </c>
      <c r="H146" s="230">
        <v>0</v>
      </c>
      <c r="I146" s="230">
        <v>0</v>
      </c>
      <c r="J146" s="230">
        <v>0</v>
      </c>
      <c r="K146" s="230">
        <v>0</v>
      </c>
      <c r="L146" s="230">
        <v>0</v>
      </c>
      <c r="M146" s="230">
        <v>0</v>
      </c>
      <c r="N146" s="230">
        <v>0</v>
      </c>
      <c r="O146" s="230">
        <v>0</v>
      </c>
      <c r="P146" s="230">
        <v>0</v>
      </c>
      <c r="Q146" s="230">
        <v>0</v>
      </c>
      <c r="R146" s="230">
        <v>0</v>
      </c>
      <c r="S146" s="230">
        <v>0</v>
      </c>
      <c r="T146" s="230">
        <v>0</v>
      </c>
      <c r="U146" s="230">
        <v>0</v>
      </c>
      <c r="V146" s="230">
        <v>0</v>
      </c>
      <c r="W146" s="230">
        <v>0</v>
      </c>
      <c r="X146" s="230">
        <v>0</v>
      </c>
      <c r="Y146" s="230">
        <v>0</v>
      </c>
      <c r="Z146" s="230">
        <v>0</v>
      </c>
      <c r="AA146" s="230">
        <v>0</v>
      </c>
      <c r="AB146" s="230">
        <v>0</v>
      </c>
      <c r="AC146" s="230">
        <v>0</v>
      </c>
      <c r="AD146" s="230">
        <v>0</v>
      </c>
      <c r="AE146" s="230">
        <v>0</v>
      </c>
      <c r="AF146" s="230">
        <v>0</v>
      </c>
      <c r="AG146" s="230">
        <v>0</v>
      </c>
      <c r="AH146" s="230">
        <v>0</v>
      </c>
      <c r="AI146" s="230">
        <v>0</v>
      </c>
      <c r="AJ146" s="230">
        <v>204.14705882352942</v>
      </c>
      <c r="AK146" s="230">
        <v>0</v>
      </c>
      <c r="AL146" s="230">
        <v>0</v>
      </c>
      <c r="AM146" s="230">
        <v>0</v>
      </c>
      <c r="AN146" s="230">
        <v>0</v>
      </c>
      <c r="AO146" s="230">
        <v>0</v>
      </c>
      <c r="AP146" s="230">
        <v>0</v>
      </c>
      <c r="AQ146" s="230">
        <v>15.011764705882353</v>
      </c>
      <c r="AR146" s="230">
        <v>0</v>
      </c>
      <c r="AS146" s="230">
        <v>0</v>
      </c>
      <c r="AT146" s="103">
        <f t="shared" si="36"/>
        <v>219.15882352941176</v>
      </c>
      <c r="AU146" s="16">
        <v>138</v>
      </c>
      <c r="AV146" s="16" t="str">
        <f t="shared" si="24"/>
        <v/>
      </c>
      <c r="AW146" s="16" t="str">
        <f t="shared" si="24"/>
        <v/>
      </c>
      <c r="AX146" s="16" t="str">
        <f t="shared" si="24"/>
        <v/>
      </c>
      <c r="AY146" s="16" t="str">
        <f t="shared" si="24"/>
        <v/>
      </c>
      <c r="AZ146" s="16" t="str">
        <f t="shared" si="24"/>
        <v/>
      </c>
      <c r="BA146" s="16" t="str">
        <f t="shared" si="24"/>
        <v/>
      </c>
      <c r="BB146" s="16" t="str">
        <f t="shared" si="24"/>
        <v/>
      </c>
      <c r="BC146" s="16" t="str">
        <f t="shared" si="24"/>
        <v/>
      </c>
      <c r="BD146" s="16" t="str">
        <f t="shared" si="24"/>
        <v/>
      </c>
      <c r="BE146" s="16" t="str">
        <f t="shared" si="24"/>
        <v/>
      </c>
      <c r="BF146" s="16" t="str">
        <f t="shared" si="24"/>
        <v/>
      </c>
      <c r="BG146" s="16" t="str">
        <f t="shared" ref="BG146:BT171" si="39">IF(P146&gt;0,P$8,"")</f>
        <v/>
      </c>
      <c r="BH146" s="16" t="str">
        <f t="shared" si="39"/>
        <v/>
      </c>
      <c r="BI146" s="16" t="str">
        <f t="shared" si="39"/>
        <v/>
      </c>
      <c r="BJ146" s="16" t="str">
        <f t="shared" si="39"/>
        <v/>
      </c>
      <c r="BK146" s="16" t="str">
        <f t="shared" si="39"/>
        <v/>
      </c>
      <c r="BL146" s="16" t="str">
        <f t="shared" si="25"/>
        <v/>
      </c>
      <c r="BM146" s="16" t="str">
        <f t="shared" si="25"/>
        <v/>
      </c>
      <c r="BN146" s="16" t="str">
        <f t="shared" si="25"/>
        <v/>
      </c>
      <c r="BO146" s="16" t="str">
        <f t="shared" si="25"/>
        <v/>
      </c>
      <c r="BP146" s="16" t="str">
        <f t="shared" si="25"/>
        <v/>
      </c>
      <c r="BQ146" s="16" t="str">
        <f t="shared" si="25"/>
        <v/>
      </c>
      <c r="BR146" s="16" t="str">
        <f t="shared" si="25"/>
        <v/>
      </c>
      <c r="BS146" s="16" t="str">
        <f t="shared" si="25"/>
        <v/>
      </c>
      <c r="BT146" s="16" t="str">
        <f t="shared" si="25"/>
        <v/>
      </c>
      <c r="BU146" s="16" t="str">
        <f t="shared" si="25"/>
        <v/>
      </c>
      <c r="BV146" s="16" t="str">
        <f t="shared" si="25"/>
        <v/>
      </c>
      <c r="BW146" s="16" t="str">
        <f t="shared" si="35"/>
        <v/>
      </c>
      <c r="BX146" s="16" t="str">
        <f t="shared" si="35"/>
        <v/>
      </c>
      <c r="BY146" s="16" t="str">
        <f t="shared" si="35"/>
        <v/>
      </c>
      <c r="BZ146" s="16" t="str">
        <f t="shared" si="35"/>
        <v/>
      </c>
      <c r="CA146" s="16" t="str">
        <f t="shared" si="35"/>
        <v>Sjurygg</v>
      </c>
      <c r="CB146" s="16" t="str">
        <f t="shared" si="35"/>
        <v/>
      </c>
      <c r="CC146" s="16" t="str">
        <f t="shared" si="35"/>
        <v/>
      </c>
      <c r="CD146" s="16" t="str">
        <f t="shared" si="35"/>
        <v/>
      </c>
      <c r="CE146" s="16" t="str">
        <f t="shared" si="35"/>
        <v/>
      </c>
      <c r="CF146" s="16" t="str">
        <f t="shared" si="35"/>
        <v/>
      </c>
      <c r="CG146" s="16" t="str">
        <f t="shared" si="35"/>
        <v/>
      </c>
      <c r="CH146" s="16" t="str">
        <f t="shared" si="35"/>
        <v>Torsk</v>
      </c>
      <c r="CI146" s="16" t="str">
        <f t="shared" si="35"/>
        <v/>
      </c>
      <c r="CK146" s="115" t="str">
        <f t="shared" si="37"/>
        <v>SjuryggTorsk</v>
      </c>
      <c r="CM146" s="88"/>
      <c r="CN146" s="115"/>
      <c r="CO146" s="88"/>
      <c r="CP146" s="116"/>
    </row>
    <row r="147" spans="1:94" x14ac:dyDescent="0.2">
      <c r="A147" t="s">
        <v>385</v>
      </c>
      <c r="B147" s="22">
        <v>18</v>
      </c>
      <c r="C147" s="14" t="s">
        <v>191</v>
      </c>
      <c r="D147" s="104">
        <v>139</v>
      </c>
      <c r="E147" s="230">
        <v>0</v>
      </c>
      <c r="F147" s="230">
        <v>0</v>
      </c>
      <c r="G147" s="230">
        <v>0</v>
      </c>
      <c r="H147" s="230">
        <v>0</v>
      </c>
      <c r="I147" s="230">
        <v>0</v>
      </c>
      <c r="J147" s="230">
        <v>0</v>
      </c>
      <c r="K147" s="230">
        <v>0</v>
      </c>
      <c r="L147" s="230">
        <v>0</v>
      </c>
      <c r="M147" s="230">
        <v>0</v>
      </c>
      <c r="N147" s="230">
        <v>0</v>
      </c>
      <c r="O147" s="230">
        <v>0</v>
      </c>
      <c r="P147" s="230">
        <v>0</v>
      </c>
      <c r="Q147" s="230">
        <v>0</v>
      </c>
      <c r="R147" s="230">
        <v>1623.3746223564954</v>
      </c>
      <c r="S147" s="230">
        <v>0</v>
      </c>
      <c r="T147" s="230">
        <v>0</v>
      </c>
      <c r="U147" s="230">
        <v>0</v>
      </c>
      <c r="V147" s="230">
        <v>0</v>
      </c>
      <c r="W147" s="230">
        <v>0</v>
      </c>
      <c r="X147" s="230">
        <v>0</v>
      </c>
      <c r="Y147" s="230">
        <v>0</v>
      </c>
      <c r="Z147" s="230">
        <v>0</v>
      </c>
      <c r="AA147" s="230">
        <v>0</v>
      </c>
      <c r="AB147" s="230">
        <v>0</v>
      </c>
      <c r="AC147" s="230">
        <v>0</v>
      </c>
      <c r="AD147" s="230">
        <v>0</v>
      </c>
      <c r="AE147" s="230">
        <v>0</v>
      </c>
      <c r="AF147" s="230">
        <v>0</v>
      </c>
      <c r="AG147" s="230">
        <v>0</v>
      </c>
      <c r="AH147" s="230">
        <v>0</v>
      </c>
      <c r="AI147" s="230">
        <v>0</v>
      </c>
      <c r="AJ147" s="230">
        <v>0</v>
      </c>
      <c r="AK147" s="230">
        <v>0</v>
      </c>
      <c r="AL147" s="230">
        <v>0</v>
      </c>
      <c r="AM147" s="230">
        <v>0</v>
      </c>
      <c r="AN147" s="230">
        <v>0</v>
      </c>
      <c r="AO147" s="230">
        <v>0</v>
      </c>
      <c r="AP147" s="230">
        <v>0</v>
      </c>
      <c r="AQ147" s="230">
        <v>0</v>
      </c>
      <c r="AR147" s="230">
        <v>0</v>
      </c>
      <c r="AS147" s="230">
        <v>0</v>
      </c>
      <c r="AT147" s="103">
        <f t="shared" si="36"/>
        <v>1623.3746223564954</v>
      </c>
      <c r="AU147" s="16">
        <v>139</v>
      </c>
      <c r="AV147" s="16" t="str">
        <f t="shared" ref="AV147:BK167" si="40">IF(E147&gt;0,E$8,"")</f>
        <v/>
      </c>
      <c r="AW147" s="16" t="str">
        <f t="shared" si="40"/>
        <v/>
      </c>
      <c r="AX147" s="16" t="str">
        <f t="shared" si="40"/>
        <v/>
      </c>
      <c r="AY147" s="16" t="str">
        <f t="shared" si="40"/>
        <v/>
      </c>
      <c r="AZ147" s="16" t="str">
        <f t="shared" si="40"/>
        <v/>
      </c>
      <c r="BA147" s="16" t="str">
        <f t="shared" si="40"/>
        <v/>
      </c>
      <c r="BB147" s="16" t="str">
        <f t="shared" si="40"/>
        <v/>
      </c>
      <c r="BC147" s="16" t="str">
        <f t="shared" si="40"/>
        <v/>
      </c>
      <c r="BD147" s="16" t="str">
        <f t="shared" si="40"/>
        <v/>
      </c>
      <c r="BE147" s="16" t="str">
        <f t="shared" si="40"/>
        <v/>
      </c>
      <c r="BF147" s="16" t="str">
        <f t="shared" si="40"/>
        <v/>
      </c>
      <c r="BG147" s="16" t="str">
        <f t="shared" si="39"/>
        <v/>
      </c>
      <c r="BH147" s="16" t="str">
        <f t="shared" si="39"/>
        <v/>
      </c>
      <c r="BI147" s="16" t="str">
        <f t="shared" si="39"/>
        <v>Sill_konsum</v>
      </c>
      <c r="BJ147" s="16" t="str">
        <f t="shared" si="39"/>
        <v/>
      </c>
      <c r="BK147" s="16" t="str">
        <f t="shared" si="39"/>
        <v/>
      </c>
      <c r="BL147" s="16" t="str">
        <f t="shared" si="25"/>
        <v/>
      </c>
      <c r="BM147" s="16" t="str">
        <f t="shared" si="25"/>
        <v/>
      </c>
      <c r="BN147" s="16" t="str">
        <f t="shared" si="25"/>
        <v/>
      </c>
      <c r="BO147" s="16" t="str">
        <f t="shared" si="25"/>
        <v/>
      </c>
      <c r="BP147" s="16" t="str">
        <f t="shared" si="25"/>
        <v/>
      </c>
      <c r="BQ147" s="16" t="str">
        <f t="shared" si="25"/>
        <v/>
      </c>
      <c r="BR147" s="16" t="str">
        <f t="shared" si="25"/>
        <v/>
      </c>
      <c r="BS147" s="16" t="str">
        <f t="shared" si="25"/>
        <v/>
      </c>
      <c r="BT147" s="16" t="str">
        <f t="shared" si="25"/>
        <v/>
      </c>
      <c r="BU147" s="16" t="str">
        <f t="shared" si="25"/>
        <v/>
      </c>
      <c r="BV147" s="16" t="str">
        <f t="shared" si="25"/>
        <v/>
      </c>
      <c r="BW147" s="16" t="str">
        <f t="shared" si="35"/>
        <v/>
      </c>
      <c r="BX147" s="16" t="str">
        <f t="shared" si="35"/>
        <v/>
      </c>
      <c r="BY147" s="16" t="str">
        <f t="shared" si="35"/>
        <v/>
      </c>
      <c r="BZ147" s="16" t="str">
        <f t="shared" si="35"/>
        <v/>
      </c>
      <c r="CA147" s="16" t="str">
        <f t="shared" si="35"/>
        <v/>
      </c>
      <c r="CB147" s="16" t="str">
        <f t="shared" si="35"/>
        <v/>
      </c>
      <c r="CC147" s="16" t="str">
        <f t="shared" si="35"/>
        <v/>
      </c>
      <c r="CD147" s="16" t="str">
        <f t="shared" si="35"/>
        <v/>
      </c>
      <c r="CE147" s="16" t="str">
        <f t="shared" si="35"/>
        <v/>
      </c>
      <c r="CF147" s="16" t="str">
        <f t="shared" si="35"/>
        <v/>
      </c>
      <c r="CG147" s="16" t="str">
        <f t="shared" si="35"/>
        <v/>
      </c>
      <c r="CH147" s="16" t="str">
        <f t="shared" si="35"/>
        <v/>
      </c>
      <c r="CI147" s="16" t="str">
        <f t="shared" si="35"/>
        <v/>
      </c>
      <c r="CK147" s="115" t="str">
        <f t="shared" si="37"/>
        <v>Sill_konsum</v>
      </c>
      <c r="CM147" s="88"/>
      <c r="CN147" s="115"/>
      <c r="CO147" s="88"/>
      <c r="CP147" s="116"/>
    </row>
    <row r="148" spans="1:94" x14ac:dyDescent="0.2">
      <c r="A148" t="s">
        <v>390</v>
      </c>
      <c r="B148" s="22">
        <v>18</v>
      </c>
      <c r="C148" s="14" t="s">
        <v>191</v>
      </c>
      <c r="D148" s="104">
        <v>140</v>
      </c>
      <c r="E148" s="230">
        <v>0</v>
      </c>
      <c r="F148" s="230">
        <v>0</v>
      </c>
      <c r="G148" s="230">
        <v>0</v>
      </c>
      <c r="H148" s="230">
        <v>0</v>
      </c>
      <c r="I148" s="230">
        <v>0</v>
      </c>
      <c r="J148" s="230">
        <v>0</v>
      </c>
      <c r="K148" s="230">
        <v>0</v>
      </c>
      <c r="L148" s="230">
        <v>0</v>
      </c>
      <c r="M148" s="230">
        <v>0</v>
      </c>
      <c r="N148" s="230">
        <v>0</v>
      </c>
      <c r="O148" s="230">
        <v>0</v>
      </c>
      <c r="P148" s="230">
        <v>0</v>
      </c>
      <c r="Q148" s="230">
        <v>0</v>
      </c>
      <c r="R148" s="230">
        <v>0</v>
      </c>
      <c r="S148" s="230">
        <v>0</v>
      </c>
      <c r="T148" s="230">
        <v>0</v>
      </c>
      <c r="U148" s="230">
        <v>0</v>
      </c>
      <c r="V148" s="230">
        <v>0</v>
      </c>
      <c r="W148" s="230">
        <v>0</v>
      </c>
      <c r="X148" s="230">
        <v>105.65217391304348</v>
      </c>
      <c r="Y148" s="230">
        <v>0</v>
      </c>
      <c r="Z148" s="230">
        <v>0</v>
      </c>
      <c r="AA148" s="230">
        <v>6.1521739130434785</v>
      </c>
      <c r="AB148" s="230">
        <v>0</v>
      </c>
      <c r="AC148" s="230">
        <v>0</v>
      </c>
      <c r="AD148" s="230">
        <v>0</v>
      </c>
      <c r="AE148" s="230">
        <v>0</v>
      </c>
      <c r="AF148" s="230">
        <v>0</v>
      </c>
      <c r="AG148" s="230">
        <v>0</v>
      </c>
      <c r="AH148" s="230">
        <v>0</v>
      </c>
      <c r="AI148" s="230">
        <v>0</v>
      </c>
      <c r="AJ148" s="230">
        <v>0</v>
      </c>
      <c r="AK148" s="230">
        <v>0</v>
      </c>
      <c r="AL148" s="230">
        <v>0</v>
      </c>
      <c r="AM148" s="230">
        <v>0</v>
      </c>
      <c r="AN148" s="230">
        <v>0</v>
      </c>
      <c r="AO148" s="230">
        <v>0</v>
      </c>
      <c r="AP148" s="230">
        <v>0</v>
      </c>
      <c r="AQ148" s="230">
        <v>0</v>
      </c>
      <c r="AR148" s="230">
        <v>0</v>
      </c>
      <c r="AS148" s="230">
        <v>0</v>
      </c>
      <c r="AT148" s="103">
        <f t="shared" si="36"/>
        <v>111.80434782608697</v>
      </c>
      <c r="AU148" s="16">
        <v>140</v>
      </c>
      <c r="AV148" s="16" t="str">
        <f t="shared" si="40"/>
        <v/>
      </c>
      <c r="AW148" s="16" t="str">
        <f t="shared" si="40"/>
        <v/>
      </c>
      <c r="AX148" s="16" t="str">
        <f t="shared" si="40"/>
        <v/>
      </c>
      <c r="AY148" s="16" t="str">
        <f t="shared" si="40"/>
        <v/>
      </c>
      <c r="AZ148" s="16" t="str">
        <f t="shared" si="40"/>
        <v/>
      </c>
      <c r="BA148" s="16" t="str">
        <f t="shared" si="40"/>
        <v/>
      </c>
      <c r="BB148" s="16" t="str">
        <f t="shared" si="40"/>
        <v/>
      </c>
      <c r="BC148" s="16" t="str">
        <f t="shared" si="40"/>
        <v/>
      </c>
      <c r="BD148" s="16" t="str">
        <f t="shared" si="40"/>
        <v/>
      </c>
      <c r="BE148" s="16" t="str">
        <f t="shared" si="40"/>
        <v/>
      </c>
      <c r="BF148" s="16" t="str">
        <f t="shared" si="40"/>
        <v/>
      </c>
      <c r="BG148" s="16" t="str">
        <f t="shared" si="39"/>
        <v/>
      </c>
      <c r="BH148" s="16" t="str">
        <f t="shared" si="39"/>
        <v/>
      </c>
      <c r="BI148" s="16" t="str">
        <f t="shared" si="39"/>
        <v/>
      </c>
      <c r="BJ148" s="16" t="str">
        <f t="shared" si="39"/>
        <v/>
      </c>
      <c r="BK148" s="16" t="str">
        <f t="shared" si="39"/>
        <v/>
      </c>
      <c r="BL148" s="16" t="str">
        <f t="shared" si="25"/>
        <v/>
      </c>
      <c r="BM148" s="16" t="str">
        <f t="shared" si="25"/>
        <v/>
      </c>
      <c r="BN148" s="16" t="str">
        <f t="shared" si="25"/>
        <v/>
      </c>
      <c r="BO148" s="16" t="str">
        <f t="shared" si="25"/>
        <v>Lax</v>
      </c>
      <c r="BP148" s="16" t="str">
        <f t="shared" si="25"/>
        <v/>
      </c>
      <c r="BQ148" s="16" t="str">
        <f t="shared" si="25"/>
        <v/>
      </c>
      <c r="BR148" s="16" t="str">
        <f t="shared" si="25"/>
        <v>Oring</v>
      </c>
      <c r="BS148" s="16" t="str">
        <f t="shared" si="25"/>
        <v/>
      </c>
      <c r="BT148" s="16" t="str">
        <f t="shared" si="25"/>
        <v/>
      </c>
      <c r="BU148" s="16" t="str">
        <f t="shared" si="25"/>
        <v/>
      </c>
      <c r="BV148" s="16" t="str">
        <f t="shared" si="25"/>
        <v/>
      </c>
      <c r="BW148" s="16" t="str">
        <f t="shared" si="35"/>
        <v/>
      </c>
      <c r="BX148" s="16" t="str">
        <f t="shared" si="35"/>
        <v/>
      </c>
      <c r="BY148" s="16" t="str">
        <f t="shared" si="35"/>
        <v/>
      </c>
      <c r="BZ148" s="16" t="str">
        <f t="shared" si="35"/>
        <v/>
      </c>
      <c r="CA148" s="16" t="str">
        <f t="shared" si="35"/>
        <v/>
      </c>
      <c r="CB148" s="16" t="str">
        <f t="shared" si="35"/>
        <v/>
      </c>
      <c r="CC148" s="16" t="str">
        <f t="shared" si="35"/>
        <v/>
      </c>
      <c r="CD148" s="16" t="str">
        <f t="shared" si="35"/>
        <v/>
      </c>
      <c r="CE148" s="16" t="str">
        <f t="shared" si="35"/>
        <v/>
      </c>
      <c r="CF148" s="16" t="str">
        <f t="shared" si="35"/>
        <v/>
      </c>
      <c r="CG148" s="16" t="str">
        <f t="shared" si="35"/>
        <v/>
      </c>
      <c r="CH148" s="16" t="str">
        <f t="shared" si="35"/>
        <v/>
      </c>
      <c r="CI148" s="16" t="str">
        <f t="shared" si="35"/>
        <v/>
      </c>
      <c r="CK148" s="115" t="str">
        <f t="shared" si="37"/>
        <v>LaxOring</v>
      </c>
      <c r="CM148" s="88"/>
      <c r="CN148" s="115"/>
      <c r="CO148" s="88"/>
      <c r="CP148" s="116"/>
    </row>
    <row r="149" spans="1:94" x14ac:dyDescent="0.2">
      <c r="A149" t="s">
        <v>389</v>
      </c>
      <c r="B149" s="22">
        <v>18</v>
      </c>
      <c r="C149" s="14" t="s">
        <v>191</v>
      </c>
      <c r="D149" s="104">
        <v>141</v>
      </c>
      <c r="E149" s="230">
        <v>0</v>
      </c>
      <c r="F149" s="230">
        <v>0</v>
      </c>
      <c r="G149" s="230">
        <v>0</v>
      </c>
      <c r="H149" s="230">
        <v>0</v>
      </c>
      <c r="I149" s="230">
        <v>0</v>
      </c>
      <c r="J149" s="230">
        <v>0</v>
      </c>
      <c r="K149" s="230">
        <v>0</v>
      </c>
      <c r="L149" s="230">
        <v>0</v>
      </c>
      <c r="M149" s="230">
        <v>0</v>
      </c>
      <c r="N149" s="230">
        <v>0</v>
      </c>
      <c r="O149" s="230">
        <v>0</v>
      </c>
      <c r="P149" s="230">
        <v>0</v>
      </c>
      <c r="Q149" s="230">
        <v>0</v>
      </c>
      <c r="R149" s="230">
        <v>0</v>
      </c>
      <c r="S149" s="230">
        <v>0</v>
      </c>
      <c r="T149" s="230">
        <v>0</v>
      </c>
      <c r="U149" s="230">
        <v>0</v>
      </c>
      <c r="V149" s="230">
        <v>0</v>
      </c>
      <c r="W149" s="230">
        <v>0</v>
      </c>
      <c r="X149" s="230">
        <v>0</v>
      </c>
      <c r="Y149" s="230">
        <v>0</v>
      </c>
      <c r="Z149" s="230">
        <v>0</v>
      </c>
      <c r="AA149" s="230">
        <v>0</v>
      </c>
      <c r="AB149" s="230">
        <v>0</v>
      </c>
      <c r="AC149" s="230">
        <v>0</v>
      </c>
      <c r="AD149" s="230">
        <v>0</v>
      </c>
      <c r="AE149" s="230">
        <v>0</v>
      </c>
      <c r="AF149" s="230">
        <v>0</v>
      </c>
      <c r="AG149" s="230">
        <v>0</v>
      </c>
      <c r="AH149" s="230">
        <v>0</v>
      </c>
      <c r="AI149" s="230">
        <v>0</v>
      </c>
      <c r="AJ149" s="230">
        <v>0</v>
      </c>
      <c r="AK149" s="230">
        <v>0</v>
      </c>
      <c r="AL149" s="230">
        <v>0</v>
      </c>
      <c r="AM149" s="230">
        <v>0</v>
      </c>
      <c r="AN149" s="230">
        <v>0</v>
      </c>
      <c r="AO149" s="230">
        <v>0</v>
      </c>
      <c r="AP149" s="230">
        <v>0</v>
      </c>
      <c r="AQ149" s="230">
        <v>711.10500000000002</v>
      </c>
      <c r="AR149" s="230">
        <v>0</v>
      </c>
      <c r="AS149" s="230">
        <v>0</v>
      </c>
      <c r="AT149" s="103">
        <f t="shared" si="36"/>
        <v>711.10500000000002</v>
      </c>
      <c r="AU149" s="16">
        <v>141</v>
      </c>
      <c r="AV149" s="16" t="str">
        <f t="shared" si="40"/>
        <v/>
      </c>
      <c r="AW149" s="16" t="str">
        <f t="shared" si="40"/>
        <v/>
      </c>
      <c r="AX149" s="16" t="str">
        <f t="shared" si="40"/>
        <v/>
      </c>
      <c r="AY149" s="16" t="str">
        <f t="shared" si="40"/>
        <v/>
      </c>
      <c r="AZ149" s="16" t="str">
        <f t="shared" si="40"/>
        <v/>
      </c>
      <c r="BA149" s="16" t="str">
        <f t="shared" si="40"/>
        <v/>
      </c>
      <c r="BB149" s="16" t="str">
        <f t="shared" si="40"/>
        <v/>
      </c>
      <c r="BC149" s="16" t="str">
        <f t="shared" si="40"/>
        <v/>
      </c>
      <c r="BD149" s="16" t="str">
        <f t="shared" si="40"/>
        <v/>
      </c>
      <c r="BE149" s="16" t="str">
        <f t="shared" si="40"/>
        <v/>
      </c>
      <c r="BF149" s="16" t="str">
        <f t="shared" si="40"/>
        <v/>
      </c>
      <c r="BG149" s="16" t="str">
        <f t="shared" si="39"/>
        <v/>
      </c>
      <c r="BH149" s="16" t="str">
        <f t="shared" si="39"/>
        <v/>
      </c>
      <c r="BI149" s="16" t="str">
        <f t="shared" si="39"/>
        <v/>
      </c>
      <c r="BJ149" s="16" t="str">
        <f t="shared" si="39"/>
        <v/>
      </c>
      <c r="BK149" s="16" t="str">
        <f t="shared" si="39"/>
        <v/>
      </c>
      <c r="BL149" s="16" t="str">
        <f t="shared" si="25"/>
        <v/>
      </c>
      <c r="BM149" s="16" t="str">
        <f t="shared" ref="BM149:BV151" si="41">IF(V149&gt;0,V$8,"")</f>
        <v/>
      </c>
      <c r="BN149" s="16" t="str">
        <f t="shared" si="41"/>
        <v/>
      </c>
      <c r="BO149" s="16" t="str">
        <f t="shared" si="41"/>
        <v/>
      </c>
      <c r="BP149" s="16" t="str">
        <f t="shared" si="41"/>
        <v/>
      </c>
      <c r="BQ149" s="16" t="str">
        <f t="shared" si="41"/>
        <v/>
      </c>
      <c r="BR149" s="16" t="str">
        <f t="shared" si="41"/>
        <v/>
      </c>
      <c r="BS149" s="16" t="str">
        <f t="shared" si="41"/>
        <v/>
      </c>
      <c r="BT149" s="16" t="str">
        <f t="shared" si="41"/>
        <v/>
      </c>
      <c r="BU149" s="16" t="str">
        <f t="shared" si="41"/>
        <v/>
      </c>
      <c r="BV149" s="16" t="str">
        <f t="shared" si="41"/>
        <v/>
      </c>
      <c r="BW149" s="16" t="str">
        <f t="shared" si="35"/>
        <v/>
      </c>
      <c r="BX149" s="16" t="str">
        <f t="shared" si="35"/>
        <v/>
      </c>
      <c r="BY149" s="16" t="str">
        <f t="shared" si="35"/>
        <v/>
      </c>
      <c r="BZ149" s="16" t="str">
        <f t="shared" si="35"/>
        <v/>
      </c>
      <c r="CA149" s="16" t="str">
        <f t="shared" si="35"/>
        <v/>
      </c>
      <c r="CB149" s="16" t="str">
        <f t="shared" si="35"/>
        <v/>
      </c>
      <c r="CC149" s="16" t="str">
        <f t="shared" si="35"/>
        <v/>
      </c>
      <c r="CD149" s="16" t="str">
        <f t="shared" si="35"/>
        <v/>
      </c>
      <c r="CE149" s="16" t="str">
        <f t="shared" si="35"/>
        <v/>
      </c>
      <c r="CF149" s="16" t="str">
        <f t="shared" si="35"/>
        <v/>
      </c>
      <c r="CG149" s="16" t="str">
        <f t="shared" si="35"/>
        <v/>
      </c>
      <c r="CH149" s="16" t="str">
        <f t="shared" si="35"/>
        <v>Torsk</v>
      </c>
      <c r="CI149" s="16" t="str">
        <f t="shared" ref="CG149:CI171" si="42">IF(AR149&gt;0,AR$8,"")</f>
        <v/>
      </c>
      <c r="CK149" s="115" t="str">
        <f t="shared" si="37"/>
        <v>Torsk</v>
      </c>
      <c r="CM149" s="88"/>
      <c r="CN149" s="115"/>
      <c r="CO149" s="88"/>
      <c r="CP149" s="116"/>
    </row>
    <row r="150" spans="1:94" x14ac:dyDescent="0.2">
      <c r="A150" t="s">
        <v>383</v>
      </c>
      <c r="B150" s="22">
        <v>18</v>
      </c>
      <c r="C150" s="14" t="s">
        <v>270</v>
      </c>
      <c r="D150" s="104">
        <v>142</v>
      </c>
      <c r="E150" s="230">
        <v>0</v>
      </c>
      <c r="F150" s="230">
        <v>0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0">
        <v>0</v>
      </c>
      <c r="O150" s="230">
        <v>0</v>
      </c>
      <c r="P150" s="230">
        <v>0</v>
      </c>
      <c r="Q150" s="230">
        <v>0</v>
      </c>
      <c r="R150" s="230">
        <v>0</v>
      </c>
      <c r="S150" s="230">
        <v>0</v>
      </c>
      <c r="T150" s="230">
        <v>0</v>
      </c>
      <c r="U150" s="230">
        <v>0</v>
      </c>
      <c r="V150" s="230">
        <v>0</v>
      </c>
      <c r="W150" s="230">
        <v>0</v>
      </c>
      <c r="X150" s="230">
        <v>0</v>
      </c>
      <c r="Y150" s="230">
        <v>0</v>
      </c>
      <c r="Z150" s="230">
        <v>0</v>
      </c>
      <c r="AA150" s="230">
        <v>0</v>
      </c>
      <c r="AB150" s="230">
        <v>0</v>
      </c>
      <c r="AC150" s="230">
        <v>0</v>
      </c>
      <c r="AD150" s="230">
        <v>0</v>
      </c>
      <c r="AE150" s="230">
        <v>4.1317438692098092</v>
      </c>
      <c r="AF150" s="230">
        <v>0</v>
      </c>
      <c r="AG150" s="230">
        <v>0</v>
      </c>
      <c r="AH150" s="230">
        <v>0</v>
      </c>
      <c r="AI150" s="230">
        <v>0</v>
      </c>
      <c r="AJ150" s="230">
        <v>0</v>
      </c>
      <c r="AK150" s="230">
        <v>8.4059400544959111</v>
      </c>
      <c r="AL150" s="230">
        <v>0</v>
      </c>
      <c r="AM150" s="230">
        <v>0</v>
      </c>
      <c r="AN150" s="230">
        <v>0</v>
      </c>
      <c r="AO150" s="230">
        <v>0</v>
      </c>
      <c r="AP150" s="230">
        <v>0</v>
      </c>
      <c r="AQ150" s="230">
        <v>265.78160762942781</v>
      </c>
      <c r="AR150" s="230">
        <v>0</v>
      </c>
      <c r="AS150" s="230">
        <v>0</v>
      </c>
      <c r="AT150" s="103">
        <f t="shared" si="36"/>
        <v>278.31929155313355</v>
      </c>
      <c r="AU150" s="16">
        <v>142</v>
      </c>
      <c r="AV150" s="16" t="str">
        <f t="shared" si="40"/>
        <v/>
      </c>
      <c r="AW150" s="16" t="str">
        <f t="shared" si="40"/>
        <v/>
      </c>
      <c r="AX150" s="16" t="str">
        <f t="shared" si="40"/>
        <v/>
      </c>
      <c r="AY150" s="16" t="str">
        <f t="shared" si="40"/>
        <v/>
      </c>
      <c r="AZ150" s="16" t="str">
        <f t="shared" si="40"/>
        <v/>
      </c>
      <c r="BA150" s="16" t="str">
        <f t="shared" si="40"/>
        <v/>
      </c>
      <c r="BB150" s="16" t="str">
        <f t="shared" si="40"/>
        <v/>
      </c>
      <c r="BC150" s="16" t="str">
        <f t="shared" si="40"/>
        <v/>
      </c>
      <c r="BD150" s="16" t="str">
        <f t="shared" si="40"/>
        <v/>
      </c>
      <c r="BE150" s="16" t="str">
        <f t="shared" si="40"/>
        <v/>
      </c>
      <c r="BF150" s="16" t="str">
        <f t="shared" si="40"/>
        <v/>
      </c>
      <c r="BG150" s="16" t="str">
        <f t="shared" si="39"/>
        <v/>
      </c>
      <c r="BH150" s="16" t="str">
        <f t="shared" si="39"/>
        <v/>
      </c>
      <c r="BI150" s="16" t="str">
        <f t="shared" si="39"/>
        <v/>
      </c>
      <c r="BJ150" s="16" t="str">
        <f t="shared" si="39"/>
        <v/>
      </c>
      <c r="BK150" s="16" t="str">
        <f t="shared" si="39"/>
        <v/>
      </c>
      <c r="BL150" s="16" t="str">
        <f>IF(U150&gt;0,U$8,"")</f>
        <v/>
      </c>
      <c r="BM150" s="16" t="str">
        <f t="shared" si="41"/>
        <v/>
      </c>
      <c r="BN150" s="16" t="str">
        <f t="shared" si="41"/>
        <v/>
      </c>
      <c r="BO150" s="16" t="str">
        <f t="shared" si="41"/>
        <v/>
      </c>
      <c r="BP150" s="16" t="str">
        <f t="shared" si="41"/>
        <v/>
      </c>
      <c r="BQ150" s="16" t="str">
        <f t="shared" si="41"/>
        <v/>
      </c>
      <c r="BR150" s="16" t="str">
        <f t="shared" si="41"/>
        <v/>
      </c>
      <c r="BS150" s="16" t="str">
        <f t="shared" si="41"/>
        <v/>
      </c>
      <c r="BT150" s="16" t="str">
        <f t="shared" si="41"/>
        <v/>
      </c>
      <c r="BU150" s="16" t="str">
        <f t="shared" si="41"/>
        <v/>
      </c>
      <c r="BV150" s="16" t="str">
        <f t="shared" si="41"/>
        <v>Rodspotta</v>
      </c>
      <c r="BW150" s="16" t="str">
        <f t="shared" ref="BW150:BW179" si="43">IF(AF150&gt;0,AF$8,"")</f>
        <v/>
      </c>
      <c r="BX150" s="16" t="str">
        <f t="shared" ref="BX150:BX179" si="44">IF(AG150&gt;0,AG$8,"")</f>
        <v/>
      </c>
      <c r="BY150" s="16" t="str">
        <f t="shared" ref="BY150:BY179" si="45">IF(AH150&gt;0,AH$8,"")</f>
        <v/>
      </c>
      <c r="BZ150" s="16" t="str">
        <f t="shared" ref="BZ150:BZ179" si="46">IF(AI150&gt;0,AI$8,"")</f>
        <v/>
      </c>
      <c r="CA150" s="16" t="str">
        <f t="shared" ref="CA150:CA179" si="47">IF(AJ150&gt;0,AJ$8,"")</f>
        <v/>
      </c>
      <c r="CB150" s="16" t="str">
        <f t="shared" ref="CB150:CB179" si="48">IF(AK150&gt;0,AK$8,"")</f>
        <v>Skrubbskadda</v>
      </c>
      <c r="CC150" s="16" t="str">
        <f t="shared" ref="CC150:CC179" si="49">IF(AL150&gt;0,AL$8,"")</f>
        <v/>
      </c>
      <c r="CD150" s="16" t="str">
        <f t="shared" ref="CD150:CD179" si="50">IF(AM150&gt;0,AM$8,"")</f>
        <v/>
      </c>
      <c r="CE150" s="16" t="str">
        <f t="shared" ref="CE150:CE179" si="51">IF(AN150&gt;0,AN$8,"")</f>
        <v/>
      </c>
      <c r="CF150" s="16" t="str">
        <f t="shared" ref="CF150:CF179" si="52">IF(AO150&gt;0,AO$8,"")</f>
        <v/>
      </c>
      <c r="CG150" s="16" t="str">
        <f t="shared" si="42"/>
        <v/>
      </c>
      <c r="CH150" s="16" t="str">
        <f t="shared" si="42"/>
        <v>Torsk</v>
      </c>
      <c r="CI150" s="16" t="str">
        <f t="shared" si="42"/>
        <v/>
      </c>
      <c r="CK150" s="115" t="str">
        <f t="shared" si="37"/>
        <v>RodspottaSkrubbskaddaTorsk</v>
      </c>
      <c r="CM150" s="88"/>
      <c r="CN150" s="115"/>
      <c r="CO150" s="88"/>
      <c r="CP150" s="116"/>
    </row>
    <row r="151" spans="1:94" x14ac:dyDescent="0.2">
      <c r="A151" t="s">
        <v>386</v>
      </c>
      <c r="B151" s="22">
        <v>18</v>
      </c>
      <c r="C151" s="14" t="s">
        <v>270</v>
      </c>
      <c r="D151" s="104">
        <v>143</v>
      </c>
      <c r="E151" s="230">
        <v>17.868852459016395</v>
      </c>
      <c r="F151" s="230">
        <v>0</v>
      </c>
      <c r="G151" s="230">
        <v>0</v>
      </c>
      <c r="H151" s="230">
        <v>0</v>
      </c>
      <c r="I151" s="230">
        <v>0</v>
      </c>
      <c r="J151" s="230">
        <v>1.7049180327868851</v>
      </c>
      <c r="K151" s="230">
        <v>0</v>
      </c>
      <c r="L151" s="230">
        <v>1.221311475409836</v>
      </c>
      <c r="M151" s="230">
        <v>0.44262295081967212</v>
      </c>
      <c r="N151" s="230">
        <v>0</v>
      </c>
      <c r="O151" s="230">
        <v>0</v>
      </c>
      <c r="P151" s="230">
        <v>0</v>
      </c>
      <c r="Q151" s="230">
        <v>0</v>
      </c>
      <c r="R151" s="230">
        <v>0</v>
      </c>
      <c r="S151" s="230">
        <v>0</v>
      </c>
      <c r="T151" s="230">
        <v>0</v>
      </c>
      <c r="U151" s="230">
        <v>0</v>
      </c>
      <c r="V151" s="230">
        <v>0</v>
      </c>
      <c r="W151" s="230">
        <v>0</v>
      </c>
      <c r="X151" s="230">
        <v>0</v>
      </c>
      <c r="Y151" s="230">
        <v>0</v>
      </c>
      <c r="Z151" s="230">
        <v>0</v>
      </c>
      <c r="AA151" s="230">
        <v>0</v>
      </c>
      <c r="AB151" s="230">
        <v>0</v>
      </c>
      <c r="AC151" s="230">
        <v>0</v>
      </c>
      <c r="AD151" s="230">
        <v>0</v>
      </c>
      <c r="AE151" s="230">
        <v>0</v>
      </c>
      <c r="AF151" s="230">
        <v>0</v>
      </c>
      <c r="AG151" s="230">
        <v>0</v>
      </c>
      <c r="AH151" s="230">
        <v>15.688524590163935</v>
      </c>
      <c r="AI151" s="230">
        <v>0</v>
      </c>
      <c r="AJ151" s="230">
        <v>0</v>
      </c>
      <c r="AK151" s="230">
        <v>0</v>
      </c>
      <c r="AL151" s="230">
        <v>0</v>
      </c>
      <c r="AM151" s="230">
        <v>0</v>
      </c>
      <c r="AN151" s="230">
        <v>0</v>
      </c>
      <c r="AO151" s="230">
        <v>0</v>
      </c>
      <c r="AP151" s="230">
        <v>0</v>
      </c>
      <c r="AQ151" s="230">
        <v>0</v>
      </c>
      <c r="AR151" s="230">
        <v>0</v>
      </c>
      <c r="AS151" s="230">
        <v>0</v>
      </c>
      <c r="AT151" s="103">
        <f t="shared" si="36"/>
        <v>36.92622950819672</v>
      </c>
      <c r="AU151" s="16">
        <v>143</v>
      </c>
      <c r="AV151" s="16" t="str">
        <f t="shared" si="40"/>
        <v>Abborre</v>
      </c>
      <c r="AW151" s="16" t="str">
        <f t="shared" si="40"/>
        <v/>
      </c>
      <c r="AX151" s="16" t="str">
        <f t="shared" si="40"/>
        <v/>
      </c>
      <c r="AY151" s="16" t="str">
        <f t="shared" si="40"/>
        <v/>
      </c>
      <c r="AZ151" s="16" t="str">
        <f t="shared" si="40"/>
        <v/>
      </c>
      <c r="BA151" s="16" t="str">
        <f t="shared" si="40"/>
        <v>Braxen</v>
      </c>
      <c r="BB151" s="16" t="str">
        <f t="shared" si="40"/>
        <v/>
      </c>
      <c r="BC151" s="16" t="str">
        <f t="shared" si="40"/>
        <v>Gadda</v>
      </c>
      <c r="BD151" s="16" t="str">
        <f t="shared" si="40"/>
        <v>Gos</v>
      </c>
      <c r="BE151" s="16" t="str">
        <f t="shared" si="40"/>
        <v/>
      </c>
      <c r="BF151" s="16" t="str">
        <f t="shared" si="40"/>
        <v/>
      </c>
      <c r="BG151" s="16" t="str">
        <f t="shared" si="39"/>
        <v/>
      </c>
      <c r="BH151" s="16" t="str">
        <f t="shared" si="39"/>
        <v/>
      </c>
      <c r="BI151" s="16" t="str">
        <f t="shared" si="39"/>
        <v/>
      </c>
      <c r="BJ151" s="16" t="str">
        <f t="shared" si="39"/>
        <v/>
      </c>
      <c r="BK151" s="16" t="str">
        <f t="shared" si="39"/>
        <v/>
      </c>
      <c r="BL151" s="16" t="str">
        <f>IF(U151&gt;0,U$8,"")</f>
        <v/>
      </c>
      <c r="BM151" s="16" t="str">
        <f t="shared" si="41"/>
        <v/>
      </c>
      <c r="BN151" s="16" t="str">
        <f t="shared" si="41"/>
        <v/>
      </c>
      <c r="BO151" s="16" t="str">
        <f t="shared" si="41"/>
        <v/>
      </c>
      <c r="BP151" s="16" t="str">
        <f t="shared" si="41"/>
        <v/>
      </c>
      <c r="BQ151" s="16" t="str">
        <f t="shared" si="41"/>
        <v/>
      </c>
      <c r="BR151" s="16" t="str">
        <f t="shared" si="41"/>
        <v/>
      </c>
      <c r="BS151" s="16" t="str">
        <f t="shared" si="41"/>
        <v/>
      </c>
      <c r="BT151" s="16" t="str">
        <f t="shared" si="41"/>
        <v/>
      </c>
      <c r="BU151" s="16" t="str">
        <f t="shared" si="41"/>
        <v/>
      </c>
      <c r="BV151" s="16" t="str">
        <f t="shared" si="41"/>
        <v/>
      </c>
      <c r="BW151" s="16" t="str">
        <f t="shared" si="43"/>
        <v/>
      </c>
      <c r="BX151" s="16" t="str">
        <f t="shared" si="44"/>
        <v/>
      </c>
      <c r="BY151" s="16" t="str">
        <f t="shared" si="45"/>
        <v>Sik</v>
      </c>
      <c r="BZ151" s="16" t="str">
        <f t="shared" si="46"/>
        <v/>
      </c>
      <c r="CA151" s="16" t="str">
        <f t="shared" si="47"/>
        <v/>
      </c>
      <c r="CB151" s="16" t="str">
        <f t="shared" si="48"/>
        <v/>
      </c>
      <c r="CC151" s="16" t="str">
        <f t="shared" si="49"/>
        <v/>
      </c>
      <c r="CD151" s="16" t="str">
        <f t="shared" si="50"/>
        <v/>
      </c>
      <c r="CE151" s="16" t="str">
        <f t="shared" si="51"/>
        <v/>
      </c>
      <c r="CF151" s="16" t="str">
        <f t="shared" si="52"/>
        <v/>
      </c>
      <c r="CG151" s="16" t="str">
        <f t="shared" si="42"/>
        <v/>
      </c>
      <c r="CH151" s="16" t="str">
        <f t="shared" si="42"/>
        <v/>
      </c>
      <c r="CI151" s="16" t="str">
        <f t="shared" si="42"/>
        <v/>
      </c>
      <c r="CK151" s="115" t="str">
        <f t="shared" si="37"/>
        <v>AbborreBraxenGaddaGosSik</v>
      </c>
      <c r="CM151" s="88"/>
      <c r="CN151" s="115"/>
      <c r="CO151" s="88"/>
      <c r="CP151" s="116"/>
    </row>
    <row r="152" spans="1:94" x14ac:dyDescent="0.2">
      <c r="A152" t="s">
        <v>385</v>
      </c>
      <c r="B152" s="22">
        <v>18</v>
      </c>
      <c r="C152" s="14" t="s">
        <v>270</v>
      </c>
      <c r="D152" s="104">
        <v>144</v>
      </c>
      <c r="E152" s="230">
        <v>0</v>
      </c>
      <c r="F152" s="230">
        <v>0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0">
        <v>0</v>
      </c>
      <c r="O152" s="230">
        <v>0</v>
      </c>
      <c r="P152" s="230">
        <v>0</v>
      </c>
      <c r="Q152" s="230">
        <v>0</v>
      </c>
      <c r="R152" s="230">
        <v>334.77678571428572</v>
      </c>
      <c r="S152" s="230">
        <v>0</v>
      </c>
      <c r="T152" s="230">
        <v>0</v>
      </c>
      <c r="U152" s="230">
        <v>0</v>
      </c>
      <c r="V152" s="230">
        <v>0</v>
      </c>
      <c r="W152" s="230">
        <v>0</v>
      </c>
      <c r="X152" s="230">
        <v>0</v>
      </c>
      <c r="Y152" s="230">
        <v>0</v>
      </c>
      <c r="Z152" s="230">
        <v>0</v>
      </c>
      <c r="AA152" s="230">
        <v>0</v>
      </c>
      <c r="AB152" s="230">
        <v>0</v>
      </c>
      <c r="AC152" s="230">
        <v>0</v>
      </c>
      <c r="AD152" s="230">
        <v>0</v>
      </c>
      <c r="AE152" s="230">
        <v>0</v>
      </c>
      <c r="AF152" s="230">
        <v>0</v>
      </c>
      <c r="AG152" s="230">
        <v>0</v>
      </c>
      <c r="AH152" s="230">
        <v>0</v>
      </c>
      <c r="AI152" s="230">
        <v>0</v>
      </c>
      <c r="AJ152" s="230">
        <v>0</v>
      </c>
      <c r="AK152" s="230">
        <v>0</v>
      </c>
      <c r="AL152" s="230">
        <v>0</v>
      </c>
      <c r="AM152" s="230">
        <v>0</v>
      </c>
      <c r="AN152" s="230">
        <v>0</v>
      </c>
      <c r="AO152" s="230">
        <v>0</v>
      </c>
      <c r="AP152" s="230">
        <v>0</v>
      </c>
      <c r="AQ152" s="230">
        <v>0</v>
      </c>
      <c r="AR152" s="230">
        <v>0</v>
      </c>
      <c r="AS152" s="230">
        <v>0</v>
      </c>
      <c r="AT152" s="103">
        <f t="shared" si="36"/>
        <v>334.77678571428572</v>
      </c>
      <c r="AU152" s="16">
        <v>144</v>
      </c>
      <c r="AV152" s="16" t="str">
        <f t="shared" si="40"/>
        <v/>
      </c>
      <c r="AW152" s="16" t="str">
        <f t="shared" si="40"/>
        <v/>
      </c>
      <c r="AX152" s="16" t="str">
        <f t="shared" si="40"/>
        <v/>
      </c>
      <c r="AY152" s="16" t="str">
        <f t="shared" si="40"/>
        <v/>
      </c>
      <c r="AZ152" s="16" t="str">
        <f t="shared" si="40"/>
        <v/>
      </c>
      <c r="BA152" s="16" t="str">
        <f t="shared" si="40"/>
        <v/>
      </c>
      <c r="BB152" s="16" t="str">
        <f t="shared" si="40"/>
        <v/>
      </c>
      <c r="BC152" s="16" t="str">
        <f t="shared" si="40"/>
        <v/>
      </c>
      <c r="BD152" s="16" t="str">
        <f t="shared" si="40"/>
        <v/>
      </c>
      <c r="BE152" s="16" t="str">
        <f t="shared" si="40"/>
        <v/>
      </c>
      <c r="BF152" s="16" t="str">
        <f t="shared" si="40"/>
        <v/>
      </c>
      <c r="BG152" s="16" t="str">
        <f t="shared" si="39"/>
        <v/>
      </c>
      <c r="BH152" s="16" t="str">
        <f t="shared" si="39"/>
        <v/>
      </c>
      <c r="BI152" s="16" t="str">
        <f t="shared" si="39"/>
        <v>Sill_konsum</v>
      </c>
      <c r="BJ152" s="16" t="str">
        <f t="shared" si="39"/>
        <v/>
      </c>
      <c r="BK152" s="16" t="str">
        <f t="shared" si="39"/>
        <v/>
      </c>
      <c r="BL152" s="16" t="str">
        <f t="shared" si="39"/>
        <v/>
      </c>
      <c r="BM152" s="16" t="str">
        <f t="shared" si="39"/>
        <v/>
      </c>
      <c r="BN152" s="16" t="str">
        <f t="shared" si="39"/>
        <v/>
      </c>
      <c r="BO152" s="16" t="str">
        <f t="shared" si="39"/>
        <v/>
      </c>
      <c r="BP152" s="16" t="str">
        <f t="shared" si="39"/>
        <v/>
      </c>
      <c r="BQ152" s="16" t="str">
        <f t="shared" si="39"/>
        <v/>
      </c>
      <c r="BR152" s="16" t="str">
        <f t="shared" si="39"/>
        <v/>
      </c>
      <c r="BS152" s="16" t="str">
        <f t="shared" si="39"/>
        <v/>
      </c>
      <c r="BT152" s="16" t="str">
        <f t="shared" si="39"/>
        <v/>
      </c>
      <c r="BU152" s="16" t="str">
        <f t="shared" ref="BU152:BU184" si="53">IF(AD152&gt;0,AD$8,"")</f>
        <v/>
      </c>
      <c r="BV152" s="16" t="str">
        <f t="shared" ref="BV152:BV184" si="54">IF(AE152&gt;0,AE$8,"")</f>
        <v/>
      </c>
      <c r="BW152" s="16" t="str">
        <f t="shared" si="43"/>
        <v/>
      </c>
      <c r="BX152" s="16" t="str">
        <f t="shared" si="44"/>
        <v/>
      </c>
      <c r="BY152" s="16" t="str">
        <f t="shared" si="45"/>
        <v/>
      </c>
      <c r="BZ152" s="16" t="str">
        <f t="shared" si="46"/>
        <v/>
      </c>
      <c r="CA152" s="16" t="str">
        <f t="shared" si="47"/>
        <v/>
      </c>
      <c r="CB152" s="16" t="str">
        <f t="shared" si="48"/>
        <v/>
      </c>
      <c r="CC152" s="16" t="str">
        <f t="shared" si="49"/>
        <v/>
      </c>
      <c r="CD152" s="16" t="str">
        <f t="shared" si="50"/>
        <v/>
      </c>
      <c r="CE152" s="16" t="str">
        <f t="shared" si="51"/>
        <v/>
      </c>
      <c r="CF152" s="16" t="str">
        <f t="shared" si="52"/>
        <v/>
      </c>
      <c r="CG152" s="16" t="str">
        <f t="shared" si="42"/>
        <v/>
      </c>
      <c r="CH152" s="16" t="str">
        <f t="shared" si="42"/>
        <v/>
      </c>
      <c r="CI152" s="16" t="str">
        <f t="shared" si="42"/>
        <v/>
      </c>
      <c r="CK152" s="115" t="str">
        <f t="shared" si="37"/>
        <v>Sill_konsum</v>
      </c>
      <c r="CM152" s="88"/>
      <c r="CN152" s="115"/>
      <c r="CO152" s="88"/>
      <c r="CP152" s="116"/>
    </row>
    <row r="153" spans="1:94" x14ac:dyDescent="0.2">
      <c r="A153" t="s">
        <v>388</v>
      </c>
      <c r="B153" s="22">
        <v>18</v>
      </c>
      <c r="C153" s="14" t="s">
        <v>270</v>
      </c>
      <c r="D153" s="104">
        <v>145</v>
      </c>
      <c r="E153" s="230">
        <v>0</v>
      </c>
      <c r="F153" s="230">
        <v>67.073170731707322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0">
        <v>0</v>
      </c>
      <c r="O153" s="230">
        <v>0</v>
      </c>
      <c r="P153" s="230">
        <v>0</v>
      </c>
      <c r="Q153" s="230">
        <v>0</v>
      </c>
      <c r="R153" s="230">
        <v>0</v>
      </c>
      <c r="S153" s="230">
        <v>0</v>
      </c>
      <c r="T153" s="230">
        <v>0</v>
      </c>
      <c r="U153" s="230">
        <v>0</v>
      </c>
      <c r="V153" s="230">
        <v>0</v>
      </c>
      <c r="W153" s="230">
        <v>0</v>
      </c>
      <c r="X153" s="230">
        <v>0</v>
      </c>
      <c r="Y153" s="230">
        <v>0</v>
      </c>
      <c r="Z153" s="230">
        <v>0</v>
      </c>
      <c r="AA153" s="230">
        <v>0</v>
      </c>
      <c r="AB153" s="230">
        <v>0</v>
      </c>
      <c r="AC153" s="230">
        <v>0</v>
      </c>
      <c r="AD153" s="230">
        <v>0</v>
      </c>
      <c r="AE153" s="230">
        <v>0</v>
      </c>
      <c r="AF153" s="230">
        <v>0</v>
      </c>
      <c r="AG153" s="230">
        <v>0</v>
      </c>
      <c r="AH153" s="230">
        <v>0</v>
      </c>
      <c r="AI153" s="230">
        <v>0</v>
      </c>
      <c r="AJ153" s="230">
        <v>0</v>
      </c>
      <c r="AK153" s="230">
        <v>1</v>
      </c>
      <c r="AL153" s="230">
        <v>0</v>
      </c>
      <c r="AM153" s="230">
        <v>0</v>
      </c>
      <c r="AN153" s="230">
        <v>0</v>
      </c>
      <c r="AO153" s="230">
        <v>0</v>
      </c>
      <c r="AP153" s="230">
        <v>0</v>
      </c>
      <c r="AQ153" s="230">
        <v>0</v>
      </c>
      <c r="AR153" s="230">
        <v>0</v>
      </c>
      <c r="AS153" s="230">
        <v>0</v>
      </c>
      <c r="AT153" s="103">
        <f t="shared" si="36"/>
        <v>68.073170731707322</v>
      </c>
      <c r="AU153" s="16">
        <v>145</v>
      </c>
      <c r="AV153" s="16" t="str">
        <f t="shared" si="40"/>
        <v/>
      </c>
      <c r="AW153" s="16" t="str">
        <f t="shared" si="40"/>
        <v>Al</v>
      </c>
      <c r="AX153" s="16" t="str">
        <f t="shared" si="40"/>
        <v/>
      </c>
      <c r="AY153" s="16" t="str">
        <f t="shared" si="40"/>
        <v/>
      </c>
      <c r="AZ153" s="16" t="str">
        <f t="shared" si="40"/>
        <v/>
      </c>
      <c r="BA153" s="16" t="str">
        <f t="shared" si="40"/>
        <v/>
      </c>
      <c r="BB153" s="16" t="str">
        <f t="shared" si="40"/>
        <v/>
      </c>
      <c r="BC153" s="16" t="str">
        <f t="shared" si="40"/>
        <v/>
      </c>
      <c r="BD153" s="16" t="str">
        <f t="shared" si="40"/>
        <v/>
      </c>
      <c r="BE153" s="16" t="str">
        <f t="shared" si="40"/>
        <v/>
      </c>
      <c r="BF153" s="16" t="str">
        <f t="shared" si="40"/>
        <v/>
      </c>
      <c r="BG153" s="16" t="str">
        <f t="shared" si="39"/>
        <v/>
      </c>
      <c r="BH153" s="16" t="str">
        <f t="shared" si="39"/>
        <v/>
      </c>
      <c r="BI153" s="16" t="str">
        <f t="shared" si="39"/>
        <v/>
      </c>
      <c r="BJ153" s="16" t="str">
        <f t="shared" si="39"/>
        <v/>
      </c>
      <c r="BK153" s="16" t="str">
        <f t="shared" si="39"/>
        <v/>
      </c>
      <c r="BL153" s="16" t="str">
        <f t="shared" si="39"/>
        <v/>
      </c>
      <c r="BM153" s="16" t="str">
        <f t="shared" si="39"/>
        <v/>
      </c>
      <c r="BN153" s="16" t="str">
        <f t="shared" si="39"/>
        <v/>
      </c>
      <c r="BO153" s="16" t="str">
        <f t="shared" si="39"/>
        <v/>
      </c>
      <c r="BP153" s="16" t="str">
        <f t="shared" si="39"/>
        <v/>
      </c>
      <c r="BQ153" s="16" t="str">
        <f t="shared" si="39"/>
        <v/>
      </c>
      <c r="BR153" s="16" t="str">
        <f t="shared" si="39"/>
        <v/>
      </c>
      <c r="BS153" s="16" t="str">
        <f t="shared" si="39"/>
        <v/>
      </c>
      <c r="BT153" s="16" t="str">
        <f t="shared" si="39"/>
        <v/>
      </c>
      <c r="BU153" s="16" t="str">
        <f t="shared" si="53"/>
        <v/>
      </c>
      <c r="BV153" s="16" t="str">
        <f t="shared" si="54"/>
        <v/>
      </c>
      <c r="BW153" s="16" t="str">
        <f t="shared" si="43"/>
        <v/>
      </c>
      <c r="BX153" s="16" t="str">
        <f t="shared" si="44"/>
        <v/>
      </c>
      <c r="BY153" s="16" t="str">
        <f t="shared" si="45"/>
        <v/>
      </c>
      <c r="BZ153" s="16" t="str">
        <f t="shared" si="46"/>
        <v/>
      </c>
      <c r="CA153" s="16" t="str">
        <f t="shared" si="47"/>
        <v/>
      </c>
      <c r="CB153" s="16" t="str">
        <f t="shared" si="48"/>
        <v>Skrubbskadda</v>
      </c>
      <c r="CC153" s="16" t="str">
        <f t="shared" si="49"/>
        <v/>
      </c>
      <c r="CD153" s="16" t="str">
        <f t="shared" si="50"/>
        <v/>
      </c>
      <c r="CE153" s="16" t="str">
        <f t="shared" si="51"/>
        <v/>
      </c>
      <c r="CF153" s="16" t="str">
        <f t="shared" si="52"/>
        <v/>
      </c>
      <c r="CG153" s="16" t="str">
        <f t="shared" si="42"/>
        <v/>
      </c>
      <c r="CH153" s="16" t="str">
        <f t="shared" si="42"/>
        <v/>
      </c>
      <c r="CI153" s="16" t="str">
        <f t="shared" si="42"/>
        <v/>
      </c>
      <c r="CK153" s="115" t="str">
        <f t="shared" si="37"/>
        <v>AlSkrubbskadda</v>
      </c>
      <c r="CM153" s="88"/>
      <c r="CN153" s="115"/>
      <c r="CO153" s="88"/>
      <c r="CP153" s="116"/>
    </row>
    <row r="154" spans="1:94" x14ac:dyDescent="0.2">
      <c r="A154" t="s">
        <v>390</v>
      </c>
      <c r="B154" s="22">
        <v>18</v>
      </c>
      <c r="C154" s="14" t="s">
        <v>270</v>
      </c>
      <c r="D154" s="104">
        <v>146</v>
      </c>
      <c r="E154" s="230">
        <v>0</v>
      </c>
      <c r="F154" s="230">
        <v>0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0">
        <v>0</v>
      </c>
      <c r="O154" s="230">
        <v>0</v>
      </c>
      <c r="P154" s="230">
        <v>0</v>
      </c>
      <c r="Q154" s="230">
        <v>0</v>
      </c>
      <c r="R154" s="230">
        <v>0</v>
      </c>
      <c r="S154" s="230">
        <v>0</v>
      </c>
      <c r="T154" s="230">
        <v>0</v>
      </c>
      <c r="U154" s="230">
        <v>0</v>
      </c>
      <c r="V154" s="230">
        <v>0</v>
      </c>
      <c r="W154" s="230">
        <v>0</v>
      </c>
      <c r="X154" s="230">
        <v>126.20074074074073</v>
      </c>
      <c r="Y154" s="230">
        <v>0</v>
      </c>
      <c r="Z154" s="230">
        <v>0</v>
      </c>
      <c r="AA154" s="230">
        <v>3.0711111111111111</v>
      </c>
      <c r="AB154" s="230">
        <v>0</v>
      </c>
      <c r="AC154" s="230">
        <v>0</v>
      </c>
      <c r="AD154" s="230">
        <v>0</v>
      </c>
      <c r="AE154" s="230">
        <v>0</v>
      </c>
      <c r="AF154" s="230">
        <v>0</v>
      </c>
      <c r="AG154" s="230">
        <v>0</v>
      </c>
      <c r="AH154" s="230">
        <v>0</v>
      </c>
      <c r="AI154" s="230">
        <v>0</v>
      </c>
      <c r="AJ154" s="230">
        <v>0</v>
      </c>
      <c r="AK154" s="230">
        <v>0</v>
      </c>
      <c r="AL154" s="230">
        <v>0</v>
      </c>
      <c r="AM154" s="230">
        <v>0</v>
      </c>
      <c r="AN154" s="230">
        <v>0</v>
      </c>
      <c r="AO154" s="230">
        <v>0</v>
      </c>
      <c r="AP154" s="230">
        <v>0</v>
      </c>
      <c r="AQ154" s="230">
        <v>0</v>
      </c>
      <c r="AR154" s="230">
        <v>0</v>
      </c>
      <c r="AS154" s="230">
        <v>0</v>
      </c>
      <c r="AT154" s="103">
        <f t="shared" si="36"/>
        <v>129.27185185185184</v>
      </c>
      <c r="AU154" s="16">
        <v>146</v>
      </c>
      <c r="AV154" s="16" t="str">
        <f t="shared" si="40"/>
        <v/>
      </c>
      <c r="AW154" s="16" t="str">
        <f t="shared" si="40"/>
        <v/>
      </c>
      <c r="AX154" s="16" t="str">
        <f t="shared" si="40"/>
        <v/>
      </c>
      <c r="AY154" s="16" t="str">
        <f t="shared" si="40"/>
        <v/>
      </c>
      <c r="AZ154" s="16" t="str">
        <f t="shared" si="40"/>
        <v/>
      </c>
      <c r="BA154" s="16" t="str">
        <f t="shared" si="40"/>
        <v/>
      </c>
      <c r="BB154" s="16" t="str">
        <f t="shared" si="40"/>
        <v/>
      </c>
      <c r="BC154" s="16" t="str">
        <f t="shared" si="40"/>
        <v/>
      </c>
      <c r="BD154" s="16" t="str">
        <f t="shared" si="40"/>
        <v/>
      </c>
      <c r="BE154" s="16" t="str">
        <f t="shared" si="40"/>
        <v/>
      </c>
      <c r="BF154" s="16" t="str">
        <f t="shared" si="40"/>
        <v/>
      </c>
      <c r="BG154" s="16" t="str">
        <f t="shared" si="39"/>
        <v/>
      </c>
      <c r="BH154" s="16" t="str">
        <f t="shared" si="39"/>
        <v/>
      </c>
      <c r="BI154" s="16" t="str">
        <f t="shared" si="39"/>
        <v/>
      </c>
      <c r="BJ154" s="16" t="str">
        <f t="shared" si="39"/>
        <v/>
      </c>
      <c r="BK154" s="16" t="str">
        <f t="shared" si="39"/>
        <v/>
      </c>
      <c r="BL154" s="16" t="str">
        <f t="shared" si="39"/>
        <v/>
      </c>
      <c r="BM154" s="16" t="str">
        <f t="shared" si="39"/>
        <v/>
      </c>
      <c r="BN154" s="16" t="str">
        <f t="shared" si="39"/>
        <v/>
      </c>
      <c r="BO154" s="16" t="str">
        <f t="shared" si="39"/>
        <v>Lax</v>
      </c>
      <c r="BP154" s="16" t="str">
        <f t="shared" si="39"/>
        <v/>
      </c>
      <c r="BQ154" s="16" t="str">
        <f t="shared" si="39"/>
        <v/>
      </c>
      <c r="BR154" s="16" t="str">
        <f t="shared" si="39"/>
        <v>Oring</v>
      </c>
      <c r="BS154" s="16" t="str">
        <f t="shared" si="39"/>
        <v/>
      </c>
      <c r="BT154" s="16" t="str">
        <f t="shared" si="39"/>
        <v/>
      </c>
      <c r="BU154" s="16" t="str">
        <f t="shared" si="53"/>
        <v/>
      </c>
      <c r="BV154" s="16" t="str">
        <f t="shared" si="54"/>
        <v/>
      </c>
      <c r="BW154" s="16" t="str">
        <f t="shared" si="43"/>
        <v/>
      </c>
      <c r="BX154" s="16" t="str">
        <f t="shared" si="44"/>
        <v/>
      </c>
      <c r="BY154" s="16" t="str">
        <f t="shared" si="45"/>
        <v/>
      </c>
      <c r="BZ154" s="16" t="str">
        <f t="shared" si="46"/>
        <v/>
      </c>
      <c r="CA154" s="16" t="str">
        <f t="shared" si="47"/>
        <v/>
      </c>
      <c r="CB154" s="16" t="str">
        <f t="shared" si="48"/>
        <v/>
      </c>
      <c r="CC154" s="16" t="str">
        <f t="shared" si="49"/>
        <v/>
      </c>
      <c r="CD154" s="16" t="str">
        <f t="shared" si="50"/>
        <v/>
      </c>
      <c r="CE154" s="16" t="str">
        <f t="shared" si="51"/>
        <v/>
      </c>
      <c r="CF154" s="16" t="str">
        <f t="shared" si="52"/>
        <v/>
      </c>
      <c r="CG154" s="16" t="str">
        <f t="shared" si="42"/>
        <v/>
      </c>
      <c r="CH154" s="16" t="str">
        <f t="shared" si="42"/>
        <v/>
      </c>
      <c r="CI154" s="16" t="str">
        <f t="shared" si="42"/>
        <v/>
      </c>
      <c r="CK154" s="115" t="str">
        <f t="shared" si="37"/>
        <v>LaxOring</v>
      </c>
      <c r="CM154" s="88"/>
      <c r="CN154" s="115"/>
      <c r="CO154" s="88"/>
      <c r="CP154" s="116"/>
    </row>
    <row r="155" spans="1:94" x14ac:dyDescent="0.2">
      <c r="A155" t="s">
        <v>389</v>
      </c>
      <c r="B155" s="22">
        <v>18</v>
      </c>
      <c r="C155" s="14" t="s">
        <v>270</v>
      </c>
      <c r="D155" s="104">
        <v>147</v>
      </c>
      <c r="E155" s="230">
        <v>0</v>
      </c>
      <c r="F155" s="230">
        <v>0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0">
        <v>0</v>
      </c>
      <c r="O155" s="230">
        <v>0</v>
      </c>
      <c r="P155" s="230">
        <v>0</v>
      </c>
      <c r="Q155" s="230">
        <v>0</v>
      </c>
      <c r="R155" s="230">
        <v>0</v>
      </c>
      <c r="S155" s="230">
        <v>0</v>
      </c>
      <c r="T155" s="230">
        <v>0</v>
      </c>
      <c r="U155" s="230">
        <v>0</v>
      </c>
      <c r="V155" s="230">
        <v>0</v>
      </c>
      <c r="W155" s="230">
        <v>0</v>
      </c>
      <c r="X155" s="230">
        <v>0</v>
      </c>
      <c r="Y155" s="230">
        <v>0</v>
      </c>
      <c r="Z155" s="230">
        <v>0</v>
      </c>
      <c r="AA155" s="230">
        <v>0</v>
      </c>
      <c r="AB155" s="230">
        <v>0</v>
      </c>
      <c r="AC155" s="230">
        <v>0</v>
      </c>
      <c r="AD155" s="230">
        <v>0</v>
      </c>
      <c r="AE155" s="230">
        <v>0</v>
      </c>
      <c r="AF155" s="230">
        <v>0</v>
      </c>
      <c r="AG155" s="230">
        <v>0</v>
      </c>
      <c r="AH155" s="230">
        <v>0</v>
      </c>
      <c r="AI155" s="230">
        <v>0</v>
      </c>
      <c r="AJ155" s="230">
        <v>0</v>
      </c>
      <c r="AK155" s="230">
        <v>0</v>
      </c>
      <c r="AL155" s="230">
        <v>0</v>
      </c>
      <c r="AM155" s="230">
        <v>0</v>
      </c>
      <c r="AN155" s="230">
        <v>0</v>
      </c>
      <c r="AO155" s="230">
        <v>0</v>
      </c>
      <c r="AP155" s="230">
        <v>0</v>
      </c>
      <c r="AQ155" s="230">
        <v>412.21338028169015</v>
      </c>
      <c r="AR155" s="230">
        <v>0</v>
      </c>
      <c r="AS155" s="230">
        <v>0</v>
      </c>
      <c r="AT155" s="103">
        <f t="shared" si="36"/>
        <v>412.21338028169015</v>
      </c>
      <c r="AU155" s="16">
        <v>147</v>
      </c>
      <c r="AV155" s="16" t="str">
        <f t="shared" si="40"/>
        <v/>
      </c>
      <c r="AW155" s="16" t="str">
        <f t="shared" si="40"/>
        <v/>
      </c>
      <c r="AX155" s="16" t="str">
        <f t="shared" si="40"/>
        <v/>
      </c>
      <c r="AY155" s="16" t="str">
        <f t="shared" si="40"/>
        <v/>
      </c>
      <c r="AZ155" s="16" t="str">
        <f t="shared" si="40"/>
        <v/>
      </c>
      <c r="BA155" s="16" t="str">
        <f t="shared" si="40"/>
        <v/>
      </c>
      <c r="BB155" s="16" t="str">
        <f t="shared" si="40"/>
        <v/>
      </c>
      <c r="BC155" s="16" t="str">
        <f t="shared" si="40"/>
        <v/>
      </c>
      <c r="BD155" s="16" t="str">
        <f t="shared" si="40"/>
        <v/>
      </c>
      <c r="BE155" s="16" t="str">
        <f t="shared" si="40"/>
        <v/>
      </c>
      <c r="BF155" s="16" t="str">
        <f t="shared" si="40"/>
        <v/>
      </c>
      <c r="BG155" s="16" t="str">
        <f t="shared" si="39"/>
        <v/>
      </c>
      <c r="BH155" s="16" t="str">
        <f t="shared" si="39"/>
        <v/>
      </c>
      <c r="BI155" s="16" t="str">
        <f t="shared" si="39"/>
        <v/>
      </c>
      <c r="BJ155" s="16" t="str">
        <f t="shared" si="39"/>
        <v/>
      </c>
      <c r="BK155" s="16" t="str">
        <f t="shared" si="39"/>
        <v/>
      </c>
      <c r="BL155" s="16" t="str">
        <f t="shared" si="39"/>
        <v/>
      </c>
      <c r="BM155" s="16" t="str">
        <f t="shared" si="39"/>
        <v/>
      </c>
      <c r="BN155" s="16" t="str">
        <f t="shared" si="39"/>
        <v/>
      </c>
      <c r="BO155" s="16" t="str">
        <f t="shared" si="39"/>
        <v/>
      </c>
      <c r="BP155" s="16" t="str">
        <f t="shared" si="39"/>
        <v/>
      </c>
      <c r="BQ155" s="16" t="str">
        <f t="shared" si="39"/>
        <v/>
      </c>
      <c r="BR155" s="16" t="str">
        <f t="shared" si="39"/>
        <v/>
      </c>
      <c r="BS155" s="16" t="str">
        <f t="shared" si="39"/>
        <v/>
      </c>
      <c r="BT155" s="16" t="str">
        <f t="shared" si="39"/>
        <v/>
      </c>
      <c r="BU155" s="16" t="str">
        <f t="shared" si="53"/>
        <v/>
      </c>
      <c r="BV155" s="16" t="str">
        <f t="shared" si="54"/>
        <v/>
      </c>
      <c r="BW155" s="16" t="str">
        <f t="shared" si="43"/>
        <v/>
      </c>
      <c r="BX155" s="16" t="str">
        <f t="shared" si="44"/>
        <v/>
      </c>
      <c r="BY155" s="16" t="str">
        <f t="shared" si="45"/>
        <v/>
      </c>
      <c r="BZ155" s="16" t="str">
        <f t="shared" si="46"/>
        <v/>
      </c>
      <c r="CA155" s="16" t="str">
        <f t="shared" si="47"/>
        <v/>
      </c>
      <c r="CB155" s="16" t="str">
        <f t="shared" si="48"/>
        <v/>
      </c>
      <c r="CC155" s="16" t="str">
        <f t="shared" si="49"/>
        <v/>
      </c>
      <c r="CD155" s="16" t="str">
        <f t="shared" si="50"/>
        <v/>
      </c>
      <c r="CE155" s="16" t="str">
        <f t="shared" si="51"/>
        <v/>
      </c>
      <c r="CF155" s="16" t="str">
        <f t="shared" si="52"/>
        <v/>
      </c>
      <c r="CG155" s="16" t="str">
        <f t="shared" si="42"/>
        <v/>
      </c>
      <c r="CH155" s="16" t="str">
        <f t="shared" si="42"/>
        <v>Torsk</v>
      </c>
      <c r="CI155" s="16" t="str">
        <f t="shared" si="42"/>
        <v/>
      </c>
      <c r="CK155" s="115" t="str">
        <f t="shared" si="37"/>
        <v>Torsk</v>
      </c>
      <c r="CM155" s="88"/>
      <c r="CN155" s="115"/>
      <c r="CO155" s="88"/>
      <c r="CP155" s="116"/>
    </row>
    <row r="156" spans="1:94" x14ac:dyDescent="0.2">
      <c r="A156" t="s">
        <v>362</v>
      </c>
      <c r="B156" s="22">
        <v>18</v>
      </c>
      <c r="C156" s="14" t="s">
        <v>270</v>
      </c>
      <c r="D156" s="104">
        <v>148</v>
      </c>
      <c r="E156" s="230">
        <v>0</v>
      </c>
      <c r="F156" s="230">
        <v>0</v>
      </c>
      <c r="G156" s="230">
        <v>0</v>
      </c>
      <c r="H156" s="230">
        <v>0</v>
      </c>
      <c r="I156" s="230">
        <v>0</v>
      </c>
      <c r="J156" s="230">
        <v>0</v>
      </c>
      <c r="K156" s="230">
        <v>0</v>
      </c>
      <c r="L156" s="230">
        <v>0</v>
      </c>
      <c r="M156" s="230">
        <v>0</v>
      </c>
      <c r="N156" s="230">
        <v>0</v>
      </c>
      <c r="O156" s="230">
        <v>0</v>
      </c>
      <c r="P156" s="230">
        <v>0</v>
      </c>
      <c r="Q156" s="230">
        <v>0</v>
      </c>
      <c r="R156" s="230">
        <v>0</v>
      </c>
      <c r="S156" s="230">
        <v>0</v>
      </c>
      <c r="T156" s="230">
        <v>0</v>
      </c>
      <c r="U156" s="230">
        <v>0</v>
      </c>
      <c r="V156" s="230">
        <v>0</v>
      </c>
      <c r="W156" s="230">
        <v>0</v>
      </c>
      <c r="X156" s="230">
        <v>0</v>
      </c>
      <c r="Y156" s="230">
        <v>0</v>
      </c>
      <c r="Z156" s="230">
        <v>0</v>
      </c>
      <c r="AA156" s="230">
        <v>0</v>
      </c>
      <c r="AB156" s="230">
        <v>0</v>
      </c>
      <c r="AC156" s="230">
        <v>0</v>
      </c>
      <c r="AD156" s="230">
        <v>0</v>
      </c>
      <c r="AE156" s="230">
        <v>0</v>
      </c>
      <c r="AF156" s="230">
        <v>0</v>
      </c>
      <c r="AG156" s="230">
        <v>0</v>
      </c>
      <c r="AH156" s="230">
        <v>0</v>
      </c>
      <c r="AI156" s="230">
        <v>0</v>
      </c>
      <c r="AJ156" s="230">
        <v>0</v>
      </c>
      <c r="AK156" s="230">
        <v>0</v>
      </c>
      <c r="AL156" s="230">
        <v>0</v>
      </c>
      <c r="AM156" s="230">
        <v>0</v>
      </c>
      <c r="AN156" s="230">
        <v>0</v>
      </c>
      <c r="AO156" s="230">
        <v>0</v>
      </c>
      <c r="AP156" s="230">
        <v>0</v>
      </c>
      <c r="AQ156" s="230">
        <v>656.34705882352944</v>
      </c>
      <c r="AR156" s="230">
        <v>0</v>
      </c>
      <c r="AS156" s="230">
        <v>0</v>
      </c>
      <c r="AT156" s="103">
        <f t="shared" si="36"/>
        <v>656.34705882352944</v>
      </c>
      <c r="AU156" s="16">
        <v>148</v>
      </c>
      <c r="AV156" s="16" t="str">
        <f t="shared" si="40"/>
        <v/>
      </c>
      <c r="AW156" s="16" t="str">
        <f t="shared" si="40"/>
        <v/>
      </c>
      <c r="AX156" s="16" t="str">
        <f t="shared" si="40"/>
        <v/>
      </c>
      <c r="AY156" s="16" t="str">
        <f t="shared" si="40"/>
        <v/>
      </c>
      <c r="AZ156" s="16" t="str">
        <f t="shared" si="40"/>
        <v/>
      </c>
      <c r="BA156" s="16" t="str">
        <f t="shared" si="40"/>
        <v/>
      </c>
      <c r="BB156" s="16" t="str">
        <f t="shared" si="40"/>
        <v/>
      </c>
      <c r="BC156" s="16" t="str">
        <f t="shared" si="40"/>
        <v/>
      </c>
      <c r="BD156" s="16" t="str">
        <f t="shared" si="40"/>
        <v/>
      </c>
      <c r="BE156" s="16" t="str">
        <f t="shared" si="40"/>
        <v/>
      </c>
      <c r="BF156" s="16" t="str">
        <f t="shared" si="40"/>
        <v/>
      </c>
      <c r="BG156" s="16" t="str">
        <f t="shared" si="39"/>
        <v/>
      </c>
      <c r="BH156" s="16" t="str">
        <f t="shared" si="39"/>
        <v/>
      </c>
      <c r="BI156" s="16" t="str">
        <f t="shared" si="39"/>
        <v/>
      </c>
      <c r="BJ156" s="16" t="str">
        <f t="shared" si="39"/>
        <v/>
      </c>
      <c r="BK156" s="16" t="str">
        <f t="shared" si="39"/>
        <v/>
      </c>
      <c r="BL156" s="16" t="str">
        <f t="shared" si="39"/>
        <v/>
      </c>
      <c r="BM156" s="16" t="str">
        <f t="shared" si="39"/>
        <v/>
      </c>
      <c r="BN156" s="16" t="str">
        <f t="shared" si="39"/>
        <v/>
      </c>
      <c r="BO156" s="16" t="str">
        <f t="shared" si="39"/>
        <v/>
      </c>
      <c r="BP156" s="16" t="str">
        <f t="shared" si="39"/>
        <v/>
      </c>
      <c r="BQ156" s="16" t="str">
        <f t="shared" si="39"/>
        <v/>
      </c>
      <c r="BR156" s="16" t="str">
        <f t="shared" si="39"/>
        <v/>
      </c>
      <c r="BS156" s="16" t="str">
        <f t="shared" si="39"/>
        <v/>
      </c>
      <c r="BT156" s="16" t="str">
        <f t="shared" si="39"/>
        <v/>
      </c>
      <c r="BU156" s="16" t="str">
        <f t="shared" si="53"/>
        <v/>
      </c>
      <c r="BV156" s="16" t="str">
        <f t="shared" si="54"/>
        <v/>
      </c>
      <c r="BW156" s="16" t="str">
        <f t="shared" si="43"/>
        <v/>
      </c>
      <c r="BX156" s="16" t="str">
        <f t="shared" si="44"/>
        <v/>
      </c>
      <c r="BY156" s="16" t="str">
        <f t="shared" si="45"/>
        <v/>
      </c>
      <c r="BZ156" s="16" t="str">
        <f t="shared" si="46"/>
        <v/>
      </c>
      <c r="CA156" s="16" t="str">
        <f t="shared" si="47"/>
        <v/>
      </c>
      <c r="CB156" s="16" t="str">
        <f t="shared" si="48"/>
        <v/>
      </c>
      <c r="CC156" s="16" t="str">
        <f t="shared" si="49"/>
        <v/>
      </c>
      <c r="CD156" s="16" t="str">
        <f t="shared" si="50"/>
        <v/>
      </c>
      <c r="CE156" s="16" t="str">
        <f t="shared" si="51"/>
        <v/>
      </c>
      <c r="CF156" s="16" t="str">
        <f t="shared" si="52"/>
        <v/>
      </c>
      <c r="CG156" s="16" t="str">
        <f t="shared" si="42"/>
        <v/>
      </c>
      <c r="CH156" s="16" t="str">
        <f t="shared" si="42"/>
        <v>Torsk</v>
      </c>
      <c r="CI156" s="16" t="str">
        <f t="shared" si="42"/>
        <v/>
      </c>
      <c r="CK156" s="115" t="str">
        <f t="shared" si="37"/>
        <v>Torsk</v>
      </c>
      <c r="CM156" s="88"/>
      <c r="CN156" s="115"/>
      <c r="CO156" s="88"/>
      <c r="CP156" s="116"/>
    </row>
    <row r="157" spans="1:94" x14ac:dyDescent="0.2">
      <c r="A157" t="s">
        <v>383</v>
      </c>
      <c r="B157" s="22">
        <v>19</v>
      </c>
      <c r="C157" s="14" t="s">
        <v>192</v>
      </c>
      <c r="D157" s="104">
        <v>149</v>
      </c>
      <c r="E157" s="230">
        <v>0</v>
      </c>
      <c r="F157" s="230">
        <v>0</v>
      </c>
      <c r="G157" s="230">
        <v>0</v>
      </c>
      <c r="H157" s="230">
        <v>0</v>
      </c>
      <c r="I157" s="230">
        <v>21.316831683168317</v>
      </c>
      <c r="J157" s="230">
        <v>0</v>
      </c>
      <c r="K157" s="230">
        <v>0</v>
      </c>
      <c r="L157" s="230">
        <v>0</v>
      </c>
      <c r="M157" s="230">
        <v>0</v>
      </c>
      <c r="N157" s="230">
        <v>0</v>
      </c>
      <c r="O157" s="230">
        <v>0</v>
      </c>
      <c r="P157" s="230">
        <v>0</v>
      </c>
      <c r="Q157" s="230">
        <v>0</v>
      </c>
      <c r="R157" s="230">
        <v>0</v>
      </c>
      <c r="S157" s="230">
        <v>0</v>
      </c>
      <c r="T157" s="230">
        <v>0</v>
      </c>
      <c r="U157" s="230">
        <v>9.5940594059405946</v>
      </c>
      <c r="V157" s="230">
        <v>0</v>
      </c>
      <c r="W157" s="230">
        <v>0</v>
      </c>
      <c r="X157" s="230">
        <v>0</v>
      </c>
      <c r="Y157" s="230">
        <v>0</v>
      </c>
      <c r="Z157" s="230">
        <v>0</v>
      </c>
      <c r="AA157" s="230">
        <v>0</v>
      </c>
      <c r="AB157" s="230">
        <v>0</v>
      </c>
      <c r="AC157" s="230">
        <v>16.10891089108911</v>
      </c>
      <c r="AD157" s="230">
        <v>0</v>
      </c>
      <c r="AE157" s="230">
        <v>61.227722772277225</v>
      </c>
      <c r="AF157" s="230">
        <v>0</v>
      </c>
      <c r="AG157" s="230">
        <v>0</v>
      </c>
      <c r="AH157" s="230">
        <v>0</v>
      </c>
      <c r="AI157" s="230">
        <v>0</v>
      </c>
      <c r="AJ157" s="230">
        <v>20.970297029702969</v>
      </c>
      <c r="AK157" s="230">
        <v>29.009900990099009</v>
      </c>
      <c r="AL157" s="230">
        <v>14.495049504950495</v>
      </c>
      <c r="AM157" s="230">
        <v>0</v>
      </c>
      <c r="AN157" s="230">
        <v>0</v>
      </c>
      <c r="AO157" s="230">
        <v>0</v>
      </c>
      <c r="AP157" s="230">
        <v>0</v>
      </c>
      <c r="AQ157" s="230">
        <v>23.316831683168317</v>
      </c>
      <c r="AR157" s="230">
        <v>137.87128712871288</v>
      </c>
      <c r="AS157" s="230">
        <v>0</v>
      </c>
      <c r="AT157" s="103">
        <f t="shared" si="36"/>
        <v>333.91089108910887</v>
      </c>
      <c r="AU157" s="16">
        <v>149</v>
      </c>
      <c r="AV157" s="16" t="str">
        <f t="shared" si="40"/>
        <v/>
      </c>
      <c r="AW157" s="16" t="str">
        <f t="shared" si="40"/>
        <v/>
      </c>
      <c r="AX157" s="16" t="str">
        <f t="shared" si="40"/>
        <v/>
      </c>
      <c r="AY157" s="16" t="str">
        <f t="shared" si="40"/>
        <v/>
      </c>
      <c r="AZ157" s="16" t="str">
        <f t="shared" si="40"/>
        <v>Bleka</v>
      </c>
      <c r="BA157" s="16" t="str">
        <f t="shared" si="40"/>
        <v/>
      </c>
      <c r="BB157" s="16" t="str">
        <f t="shared" si="40"/>
        <v/>
      </c>
      <c r="BC157" s="16" t="str">
        <f t="shared" si="40"/>
        <v/>
      </c>
      <c r="BD157" s="16" t="str">
        <f t="shared" si="40"/>
        <v/>
      </c>
      <c r="BE157" s="16" t="str">
        <f t="shared" si="40"/>
        <v/>
      </c>
      <c r="BF157" s="16" t="str">
        <f t="shared" si="40"/>
        <v/>
      </c>
      <c r="BG157" s="16" t="str">
        <f t="shared" si="39"/>
        <v/>
      </c>
      <c r="BH157" s="16" t="str">
        <f t="shared" si="39"/>
        <v/>
      </c>
      <c r="BI157" s="16" t="str">
        <f t="shared" si="39"/>
        <v/>
      </c>
      <c r="BJ157" s="16" t="str">
        <f t="shared" si="39"/>
        <v/>
      </c>
      <c r="BK157" s="16" t="str">
        <f t="shared" si="39"/>
        <v/>
      </c>
      <c r="BL157" s="16" t="str">
        <f t="shared" si="39"/>
        <v>Krabbtaska</v>
      </c>
      <c r="BM157" s="16" t="str">
        <f t="shared" si="39"/>
        <v/>
      </c>
      <c r="BN157" s="16" t="str">
        <f t="shared" si="39"/>
        <v/>
      </c>
      <c r="BO157" s="16" t="str">
        <f t="shared" si="39"/>
        <v/>
      </c>
      <c r="BP157" s="16" t="str">
        <f t="shared" si="39"/>
        <v/>
      </c>
      <c r="BQ157" s="16" t="str">
        <f t="shared" si="39"/>
        <v/>
      </c>
      <c r="BR157" s="16" t="str">
        <f t="shared" si="39"/>
        <v/>
      </c>
      <c r="BS157" s="16" t="str">
        <f t="shared" si="39"/>
        <v/>
      </c>
      <c r="BT157" s="16" t="str">
        <f t="shared" si="39"/>
        <v>Piggvar</v>
      </c>
      <c r="BU157" s="16" t="str">
        <f t="shared" si="53"/>
        <v/>
      </c>
      <c r="BV157" s="16" t="str">
        <f t="shared" si="54"/>
        <v>Rodspotta</v>
      </c>
      <c r="BW157" s="16" t="str">
        <f t="shared" si="43"/>
        <v/>
      </c>
      <c r="BX157" s="16" t="str">
        <f t="shared" si="44"/>
        <v/>
      </c>
      <c r="BY157" s="16" t="str">
        <f t="shared" si="45"/>
        <v/>
      </c>
      <c r="BZ157" s="16" t="str">
        <f t="shared" si="46"/>
        <v/>
      </c>
      <c r="CA157" s="16" t="str">
        <f t="shared" si="47"/>
        <v>Sjurygg</v>
      </c>
      <c r="CB157" s="16" t="str">
        <f t="shared" si="48"/>
        <v>Skrubbskadda</v>
      </c>
      <c r="CC157" s="16" t="str">
        <f t="shared" si="49"/>
        <v>Slatvar</v>
      </c>
      <c r="CD157" s="16" t="str">
        <f t="shared" si="50"/>
        <v/>
      </c>
      <c r="CE157" s="16" t="str">
        <f t="shared" si="51"/>
        <v/>
      </c>
      <c r="CF157" s="16" t="str">
        <f t="shared" si="52"/>
        <v/>
      </c>
      <c r="CG157" s="16" t="str">
        <f t="shared" si="42"/>
        <v/>
      </c>
      <c r="CH157" s="16" t="str">
        <f t="shared" si="42"/>
        <v>Torsk</v>
      </c>
      <c r="CI157" s="16" t="str">
        <f t="shared" si="42"/>
        <v>Tunga</v>
      </c>
      <c r="CK157" s="115" t="str">
        <f t="shared" si="37"/>
        <v>BlekaKrabbtaskaPiggvarRodspottaSjuryggSkrubbskaddaSlatvarTorskTunga</v>
      </c>
      <c r="CM157" s="88"/>
      <c r="CN157" s="115"/>
      <c r="CO157" s="88"/>
      <c r="CP157" s="116"/>
    </row>
    <row r="158" spans="1:94" x14ac:dyDescent="0.2">
      <c r="A158" t="s">
        <v>389</v>
      </c>
      <c r="B158" s="22">
        <v>19</v>
      </c>
      <c r="C158" s="14" t="s">
        <v>190</v>
      </c>
      <c r="D158" s="104">
        <v>150</v>
      </c>
      <c r="E158" s="230">
        <v>0</v>
      </c>
      <c r="F158" s="230">
        <v>0</v>
      </c>
      <c r="G158" s="230">
        <v>0</v>
      </c>
      <c r="H158" s="230">
        <v>0</v>
      </c>
      <c r="I158" s="230">
        <v>17.244186046511629</v>
      </c>
      <c r="J158" s="230">
        <v>0</v>
      </c>
      <c r="K158" s="230">
        <v>0</v>
      </c>
      <c r="L158" s="230">
        <v>0</v>
      </c>
      <c r="M158" s="230">
        <v>0</v>
      </c>
      <c r="N158" s="230">
        <v>55.430232558139537</v>
      </c>
      <c r="O158" s="230">
        <v>0</v>
      </c>
      <c r="P158" s="230">
        <v>0</v>
      </c>
      <c r="Q158" s="230">
        <v>0</v>
      </c>
      <c r="R158" s="230">
        <v>0</v>
      </c>
      <c r="S158" s="230">
        <v>0</v>
      </c>
      <c r="T158" s="230">
        <v>137.74418604651163</v>
      </c>
      <c r="U158" s="230">
        <v>0</v>
      </c>
      <c r="V158" s="230">
        <v>0</v>
      </c>
      <c r="W158" s="230">
        <v>112.32558139534883</v>
      </c>
      <c r="X158" s="230">
        <v>0</v>
      </c>
      <c r="Y158" s="230">
        <v>0</v>
      </c>
      <c r="Z158" s="230">
        <v>0</v>
      </c>
      <c r="AA158" s="230">
        <v>0</v>
      </c>
      <c r="AB158" s="230">
        <v>0</v>
      </c>
      <c r="AC158" s="230">
        <v>0</v>
      </c>
      <c r="AD158" s="230">
        <v>0</v>
      </c>
      <c r="AE158" s="230">
        <v>0</v>
      </c>
      <c r="AF158" s="230">
        <v>0</v>
      </c>
      <c r="AG158" s="230">
        <v>0</v>
      </c>
      <c r="AH158" s="230">
        <v>0</v>
      </c>
      <c r="AI158" s="230">
        <v>0</v>
      </c>
      <c r="AJ158" s="230">
        <v>0</v>
      </c>
      <c r="AK158" s="230">
        <v>0</v>
      </c>
      <c r="AL158" s="230">
        <v>0</v>
      </c>
      <c r="AM158" s="230">
        <v>0</v>
      </c>
      <c r="AN158" s="230">
        <v>0</v>
      </c>
      <c r="AO158" s="230">
        <v>0</v>
      </c>
      <c r="AP158" s="230">
        <v>0</v>
      </c>
      <c r="AQ158" s="230">
        <v>1038.3720930232557</v>
      </c>
      <c r="AR158" s="230">
        <v>0</v>
      </c>
      <c r="AS158" s="230">
        <v>0</v>
      </c>
      <c r="AT158" s="103">
        <f t="shared" si="36"/>
        <v>1361.1162790697674</v>
      </c>
      <c r="AU158" s="16">
        <v>150</v>
      </c>
      <c r="AV158" s="16" t="str">
        <f t="shared" si="40"/>
        <v/>
      </c>
      <c r="AW158" s="16" t="str">
        <f t="shared" si="40"/>
        <v/>
      </c>
      <c r="AX158" s="16" t="str">
        <f t="shared" si="40"/>
        <v/>
      </c>
      <c r="AY158" s="16" t="str">
        <f t="shared" si="40"/>
        <v/>
      </c>
      <c r="AZ158" s="16" t="str">
        <f t="shared" si="40"/>
        <v>Bleka</v>
      </c>
      <c r="BA158" s="16" t="str">
        <f t="shared" si="40"/>
        <v/>
      </c>
      <c r="BB158" s="16" t="str">
        <f t="shared" si="40"/>
        <v/>
      </c>
      <c r="BC158" s="16" t="str">
        <f t="shared" si="40"/>
        <v/>
      </c>
      <c r="BD158" s="16" t="str">
        <f t="shared" si="40"/>
        <v/>
      </c>
      <c r="BE158" s="16" t="str">
        <f t="shared" si="40"/>
        <v>Grasej</v>
      </c>
      <c r="BF158" s="16" t="str">
        <f t="shared" si="40"/>
        <v/>
      </c>
      <c r="BG158" s="16" t="str">
        <f t="shared" si="39"/>
        <v/>
      </c>
      <c r="BH158" s="16" t="str">
        <f t="shared" si="39"/>
        <v/>
      </c>
      <c r="BI158" s="16" t="str">
        <f t="shared" si="39"/>
        <v/>
      </c>
      <c r="BJ158" s="16" t="str">
        <f t="shared" si="39"/>
        <v/>
      </c>
      <c r="BK158" s="16" t="str">
        <f t="shared" si="39"/>
        <v>Kolja</v>
      </c>
      <c r="BL158" s="16" t="str">
        <f t="shared" si="39"/>
        <v/>
      </c>
      <c r="BM158" s="16" t="str">
        <f t="shared" si="39"/>
        <v/>
      </c>
      <c r="BN158" s="16" t="str">
        <f t="shared" si="39"/>
        <v>Langa</v>
      </c>
      <c r="BO158" s="16" t="str">
        <f t="shared" si="39"/>
        <v/>
      </c>
      <c r="BP158" s="16" t="str">
        <f t="shared" si="39"/>
        <v/>
      </c>
      <c r="BQ158" s="16" t="str">
        <f t="shared" si="39"/>
        <v/>
      </c>
      <c r="BR158" s="16" t="str">
        <f t="shared" si="39"/>
        <v/>
      </c>
      <c r="BS158" s="16" t="str">
        <f t="shared" si="39"/>
        <v/>
      </c>
      <c r="BT158" s="16" t="str">
        <f t="shared" si="39"/>
        <v/>
      </c>
      <c r="BU158" s="16" t="str">
        <f t="shared" si="53"/>
        <v/>
      </c>
      <c r="BV158" s="16" t="str">
        <f t="shared" si="54"/>
        <v/>
      </c>
      <c r="BW158" s="16" t="str">
        <f t="shared" si="43"/>
        <v/>
      </c>
      <c r="BX158" s="16" t="str">
        <f t="shared" si="44"/>
        <v/>
      </c>
      <c r="BY158" s="16" t="str">
        <f t="shared" si="45"/>
        <v/>
      </c>
      <c r="BZ158" s="16" t="str">
        <f t="shared" si="46"/>
        <v/>
      </c>
      <c r="CA158" s="16" t="str">
        <f t="shared" si="47"/>
        <v/>
      </c>
      <c r="CB158" s="16" t="str">
        <f t="shared" si="48"/>
        <v/>
      </c>
      <c r="CC158" s="16" t="str">
        <f t="shared" si="49"/>
        <v/>
      </c>
      <c r="CD158" s="16" t="str">
        <f t="shared" si="50"/>
        <v/>
      </c>
      <c r="CE158" s="16" t="str">
        <f t="shared" si="51"/>
        <v/>
      </c>
      <c r="CF158" s="16" t="str">
        <f t="shared" si="52"/>
        <v/>
      </c>
      <c r="CG158" s="16" t="str">
        <f t="shared" si="42"/>
        <v/>
      </c>
      <c r="CH158" s="16" t="str">
        <f t="shared" si="42"/>
        <v>Torsk</v>
      </c>
      <c r="CI158" s="16" t="str">
        <f t="shared" si="42"/>
        <v/>
      </c>
      <c r="CK158" s="115" t="str">
        <f t="shared" si="37"/>
        <v>BlekaGrasejKoljaLangaTorsk</v>
      </c>
      <c r="CM158" s="88"/>
      <c r="CN158" s="115"/>
      <c r="CO158" s="88"/>
      <c r="CP158" s="116"/>
    </row>
    <row r="159" spans="1:94" x14ac:dyDescent="0.2">
      <c r="A159" t="s">
        <v>383</v>
      </c>
      <c r="B159" s="22">
        <v>19</v>
      </c>
      <c r="C159" s="14" t="s">
        <v>191</v>
      </c>
      <c r="D159" s="104">
        <v>151</v>
      </c>
      <c r="E159" s="230">
        <v>0</v>
      </c>
      <c r="F159" s="230">
        <v>0</v>
      </c>
      <c r="G159" s="230">
        <v>0</v>
      </c>
      <c r="H159" s="230">
        <v>0</v>
      </c>
      <c r="I159" s="230">
        <v>0</v>
      </c>
      <c r="J159" s="230">
        <v>0</v>
      </c>
      <c r="K159" s="230">
        <v>0</v>
      </c>
      <c r="L159" s="230">
        <v>0</v>
      </c>
      <c r="M159" s="230">
        <v>0</v>
      </c>
      <c r="N159" s="230">
        <v>0</v>
      </c>
      <c r="O159" s="230">
        <v>0</v>
      </c>
      <c r="P159" s="230">
        <v>0</v>
      </c>
      <c r="Q159" s="230">
        <v>0</v>
      </c>
      <c r="R159" s="230">
        <v>0</v>
      </c>
      <c r="S159" s="230">
        <v>0</v>
      </c>
      <c r="T159" s="230">
        <v>0</v>
      </c>
      <c r="U159" s="230">
        <v>0</v>
      </c>
      <c r="V159" s="230">
        <v>0</v>
      </c>
      <c r="W159" s="230">
        <v>0</v>
      </c>
      <c r="X159" s="230">
        <v>0</v>
      </c>
      <c r="Y159" s="230">
        <v>0</v>
      </c>
      <c r="Z159" s="230">
        <v>0</v>
      </c>
      <c r="AA159" s="230">
        <v>0</v>
      </c>
      <c r="AB159" s="230">
        <v>0</v>
      </c>
      <c r="AC159" s="230">
        <v>0</v>
      </c>
      <c r="AD159" s="230">
        <v>0</v>
      </c>
      <c r="AE159" s="230">
        <v>44.790909090909089</v>
      </c>
      <c r="AF159" s="230">
        <v>0</v>
      </c>
      <c r="AG159" s="230">
        <v>0</v>
      </c>
      <c r="AH159" s="230">
        <v>0</v>
      </c>
      <c r="AI159" s="230">
        <v>0</v>
      </c>
      <c r="AJ159" s="230">
        <v>0</v>
      </c>
      <c r="AK159" s="230">
        <v>0</v>
      </c>
      <c r="AL159" s="230">
        <v>0</v>
      </c>
      <c r="AM159" s="230">
        <v>0</v>
      </c>
      <c r="AN159" s="230">
        <v>0</v>
      </c>
      <c r="AO159" s="230">
        <v>0</v>
      </c>
      <c r="AP159" s="230">
        <v>0</v>
      </c>
      <c r="AQ159" s="230">
        <v>534.9515151515152</v>
      </c>
      <c r="AR159" s="230">
        <v>0</v>
      </c>
      <c r="AS159" s="230">
        <v>0</v>
      </c>
      <c r="AT159" s="103">
        <f t="shared" si="36"/>
        <v>579.74242424242425</v>
      </c>
      <c r="AU159" s="16">
        <v>151</v>
      </c>
      <c r="AV159" s="16" t="str">
        <f t="shared" si="40"/>
        <v/>
      </c>
      <c r="AW159" s="16" t="str">
        <f t="shared" si="40"/>
        <v/>
      </c>
      <c r="AX159" s="16" t="str">
        <f t="shared" si="40"/>
        <v/>
      </c>
      <c r="AY159" s="16" t="str">
        <f t="shared" si="40"/>
        <v/>
      </c>
      <c r="AZ159" s="16" t="str">
        <f t="shared" si="40"/>
        <v/>
      </c>
      <c r="BA159" s="16" t="str">
        <f t="shared" si="40"/>
        <v/>
      </c>
      <c r="BB159" s="16" t="str">
        <f t="shared" si="40"/>
        <v/>
      </c>
      <c r="BC159" s="16" t="str">
        <f t="shared" si="40"/>
        <v/>
      </c>
      <c r="BD159" s="16" t="str">
        <f t="shared" si="40"/>
        <v/>
      </c>
      <c r="BE159" s="16" t="str">
        <f t="shared" si="40"/>
        <v/>
      </c>
      <c r="BF159" s="16" t="str">
        <f t="shared" si="40"/>
        <v/>
      </c>
      <c r="BG159" s="16" t="str">
        <f t="shared" si="39"/>
        <v/>
      </c>
      <c r="BH159" s="16" t="str">
        <f t="shared" si="39"/>
        <v/>
      </c>
      <c r="BI159" s="16" t="str">
        <f t="shared" si="39"/>
        <v/>
      </c>
      <c r="BJ159" s="16" t="str">
        <f t="shared" si="39"/>
        <v/>
      </c>
      <c r="BK159" s="16" t="str">
        <f t="shared" si="39"/>
        <v/>
      </c>
      <c r="BL159" s="16" t="str">
        <f t="shared" si="39"/>
        <v/>
      </c>
      <c r="BM159" s="16" t="str">
        <f t="shared" si="39"/>
        <v/>
      </c>
      <c r="BN159" s="16" t="str">
        <f t="shared" si="39"/>
        <v/>
      </c>
      <c r="BO159" s="16" t="str">
        <f t="shared" si="39"/>
        <v/>
      </c>
      <c r="BP159" s="16" t="str">
        <f t="shared" si="39"/>
        <v/>
      </c>
      <c r="BQ159" s="16" t="str">
        <f t="shared" si="39"/>
        <v/>
      </c>
      <c r="BR159" s="16" t="str">
        <f t="shared" si="39"/>
        <v/>
      </c>
      <c r="BS159" s="16" t="str">
        <f t="shared" si="39"/>
        <v/>
      </c>
      <c r="BT159" s="16" t="str">
        <f t="shared" si="39"/>
        <v/>
      </c>
      <c r="BU159" s="16" t="str">
        <f t="shared" si="53"/>
        <v/>
      </c>
      <c r="BV159" s="16" t="str">
        <f t="shared" si="54"/>
        <v>Rodspotta</v>
      </c>
      <c r="BW159" s="16" t="str">
        <f t="shared" si="43"/>
        <v/>
      </c>
      <c r="BX159" s="16" t="str">
        <f t="shared" si="44"/>
        <v/>
      </c>
      <c r="BY159" s="16" t="str">
        <f t="shared" si="45"/>
        <v/>
      </c>
      <c r="BZ159" s="16" t="str">
        <f t="shared" si="46"/>
        <v/>
      </c>
      <c r="CA159" s="16" t="str">
        <f t="shared" si="47"/>
        <v/>
      </c>
      <c r="CB159" s="16" t="str">
        <f t="shared" si="48"/>
        <v/>
      </c>
      <c r="CC159" s="16" t="str">
        <f t="shared" si="49"/>
        <v/>
      </c>
      <c r="CD159" s="16" t="str">
        <f t="shared" si="50"/>
        <v/>
      </c>
      <c r="CE159" s="16" t="str">
        <f t="shared" si="51"/>
        <v/>
      </c>
      <c r="CF159" s="16" t="str">
        <f t="shared" si="52"/>
        <v/>
      </c>
      <c r="CG159" s="16" t="str">
        <f t="shared" si="42"/>
        <v/>
      </c>
      <c r="CH159" s="16" t="str">
        <f t="shared" si="42"/>
        <v>Torsk</v>
      </c>
      <c r="CI159" s="16" t="str">
        <f t="shared" si="42"/>
        <v/>
      </c>
      <c r="CK159" s="115" t="str">
        <f t="shared" si="37"/>
        <v>RodspottaTorsk</v>
      </c>
      <c r="CM159" s="88"/>
      <c r="CN159" s="115"/>
      <c r="CO159" s="88"/>
      <c r="CP159" s="116"/>
    </row>
    <row r="160" spans="1:94" x14ac:dyDescent="0.2">
      <c r="A160" t="s">
        <v>385</v>
      </c>
      <c r="B160" s="22">
        <v>19</v>
      </c>
      <c r="C160" s="14" t="s">
        <v>191</v>
      </c>
      <c r="D160" s="104">
        <v>152</v>
      </c>
      <c r="E160" s="230">
        <v>0</v>
      </c>
      <c r="F160" s="230">
        <v>0</v>
      </c>
      <c r="G160" s="230">
        <v>0</v>
      </c>
      <c r="H160" s="230">
        <v>0</v>
      </c>
      <c r="I160" s="230">
        <v>0</v>
      </c>
      <c r="J160" s="230">
        <v>0</v>
      </c>
      <c r="K160" s="230">
        <v>0</v>
      </c>
      <c r="L160" s="230">
        <v>0</v>
      </c>
      <c r="M160" s="230">
        <v>0</v>
      </c>
      <c r="N160" s="230">
        <v>0</v>
      </c>
      <c r="O160" s="230">
        <v>0</v>
      </c>
      <c r="P160" s="230">
        <v>0</v>
      </c>
      <c r="Q160" s="230">
        <v>0</v>
      </c>
      <c r="R160" s="230">
        <v>3397.7310924369749</v>
      </c>
      <c r="S160" s="230">
        <v>0</v>
      </c>
      <c r="T160" s="230">
        <v>0</v>
      </c>
      <c r="U160" s="230">
        <v>0</v>
      </c>
      <c r="V160" s="230">
        <v>0</v>
      </c>
      <c r="W160" s="230">
        <v>0</v>
      </c>
      <c r="X160" s="230">
        <v>0</v>
      </c>
      <c r="Y160" s="230">
        <v>0</v>
      </c>
      <c r="Z160" s="230">
        <v>0</v>
      </c>
      <c r="AA160" s="230">
        <v>0</v>
      </c>
      <c r="AB160" s="230">
        <v>0</v>
      </c>
      <c r="AC160" s="230">
        <v>0</v>
      </c>
      <c r="AD160" s="230">
        <v>0</v>
      </c>
      <c r="AE160" s="230">
        <v>0</v>
      </c>
      <c r="AF160" s="230">
        <v>0</v>
      </c>
      <c r="AG160" s="230">
        <v>0</v>
      </c>
      <c r="AH160" s="230">
        <v>0</v>
      </c>
      <c r="AI160" s="230">
        <v>0</v>
      </c>
      <c r="AJ160" s="230">
        <v>0</v>
      </c>
      <c r="AK160" s="230">
        <v>0</v>
      </c>
      <c r="AL160" s="230">
        <v>0</v>
      </c>
      <c r="AM160" s="230">
        <v>0</v>
      </c>
      <c r="AN160" s="230">
        <v>0</v>
      </c>
      <c r="AO160" s="230">
        <v>0</v>
      </c>
      <c r="AP160" s="230">
        <v>0</v>
      </c>
      <c r="AQ160" s="230">
        <v>0</v>
      </c>
      <c r="AR160" s="230">
        <v>0</v>
      </c>
      <c r="AS160" s="230">
        <v>0</v>
      </c>
      <c r="AT160" s="103">
        <f t="shared" si="36"/>
        <v>3397.7310924369749</v>
      </c>
      <c r="AU160" s="16">
        <v>152</v>
      </c>
      <c r="AV160" s="16" t="str">
        <f t="shared" si="40"/>
        <v/>
      </c>
      <c r="AW160" s="16" t="str">
        <f t="shared" si="40"/>
        <v/>
      </c>
      <c r="AX160" s="16" t="str">
        <f t="shared" si="40"/>
        <v/>
      </c>
      <c r="AY160" s="16" t="str">
        <f t="shared" si="40"/>
        <v/>
      </c>
      <c r="AZ160" s="16" t="str">
        <f t="shared" si="40"/>
        <v/>
      </c>
      <c r="BA160" s="16" t="str">
        <f t="shared" si="40"/>
        <v/>
      </c>
      <c r="BB160" s="16" t="str">
        <f t="shared" si="40"/>
        <v/>
      </c>
      <c r="BC160" s="16" t="str">
        <f t="shared" si="40"/>
        <v/>
      </c>
      <c r="BD160" s="16" t="str">
        <f t="shared" si="40"/>
        <v/>
      </c>
      <c r="BE160" s="16" t="str">
        <f t="shared" si="40"/>
        <v/>
      </c>
      <c r="BF160" s="16" t="str">
        <f t="shared" si="40"/>
        <v/>
      </c>
      <c r="BG160" s="16" t="str">
        <f t="shared" si="39"/>
        <v/>
      </c>
      <c r="BH160" s="16" t="str">
        <f t="shared" si="39"/>
        <v/>
      </c>
      <c r="BI160" s="16" t="str">
        <f t="shared" si="39"/>
        <v>Sill_konsum</v>
      </c>
      <c r="BJ160" s="16" t="str">
        <f t="shared" si="39"/>
        <v/>
      </c>
      <c r="BK160" s="16" t="str">
        <f t="shared" si="39"/>
        <v/>
      </c>
      <c r="BL160" s="16" t="str">
        <f t="shared" si="39"/>
        <v/>
      </c>
      <c r="BM160" s="16" t="str">
        <f t="shared" si="39"/>
        <v/>
      </c>
      <c r="BN160" s="16" t="str">
        <f t="shared" si="39"/>
        <v/>
      </c>
      <c r="BO160" s="16" t="str">
        <f t="shared" si="39"/>
        <v/>
      </c>
      <c r="BP160" s="16" t="str">
        <f t="shared" si="39"/>
        <v/>
      </c>
      <c r="BQ160" s="16" t="str">
        <f t="shared" si="39"/>
        <v/>
      </c>
      <c r="BR160" s="16" t="str">
        <f t="shared" si="39"/>
        <v/>
      </c>
      <c r="BS160" s="16" t="str">
        <f t="shared" si="39"/>
        <v/>
      </c>
      <c r="BT160" s="16" t="str">
        <f t="shared" si="39"/>
        <v/>
      </c>
      <c r="BU160" s="16" t="str">
        <f t="shared" si="53"/>
        <v/>
      </c>
      <c r="BV160" s="16" t="str">
        <f t="shared" si="54"/>
        <v/>
      </c>
      <c r="BW160" s="16" t="str">
        <f t="shared" si="43"/>
        <v/>
      </c>
      <c r="BX160" s="16" t="str">
        <f t="shared" si="44"/>
        <v/>
      </c>
      <c r="BY160" s="16" t="str">
        <f t="shared" si="45"/>
        <v/>
      </c>
      <c r="BZ160" s="16" t="str">
        <f t="shared" si="46"/>
        <v/>
      </c>
      <c r="CA160" s="16" t="str">
        <f t="shared" si="47"/>
        <v/>
      </c>
      <c r="CB160" s="16" t="str">
        <f t="shared" si="48"/>
        <v/>
      </c>
      <c r="CC160" s="16" t="str">
        <f t="shared" si="49"/>
        <v/>
      </c>
      <c r="CD160" s="16" t="str">
        <f t="shared" si="50"/>
        <v/>
      </c>
      <c r="CE160" s="16" t="str">
        <f t="shared" si="51"/>
        <v/>
      </c>
      <c r="CF160" s="16" t="str">
        <f t="shared" si="52"/>
        <v/>
      </c>
      <c r="CG160" s="16" t="str">
        <f t="shared" si="42"/>
        <v/>
      </c>
      <c r="CH160" s="16" t="str">
        <f t="shared" si="42"/>
        <v/>
      </c>
      <c r="CI160" s="16" t="str">
        <f t="shared" si="42"/>
        <v/>
      </c>
      <c r="CK160" s="115" t="str">
        <f t="shared" si="37"/>
        <v>Sill_konsum</v>
      </c>
      <c r="CM160" s="88"/>
      <c r="CN160" s="115"/>
      <c r="CO160" s="88"/>
      <c r="CP160" s="116"/>
    </row>
    <row r="161" spans="1:94" x14ac:dyDescent="0.2">
      <c r="A161" t="s">
        <v>383</v>
      </c>
      <c r="B161" s="22">
        <v>19</v>
      </c>
      <c r="C161" s="14" t="s">
        <v>270</v>
      </c>
      <c r="D161" s="104">
        <v>153</v>
      </c>
      <c r="E161" s="230">
        <v>0</v>
      </c>
      <c r="F161" s="230">
        <v>0</v>
      </c>
      <c r="G161" s="230">
        <v>0</v>
      </c>
      <c r="H161" s="230">
        <v>0</v>
      </c>
      <c r="I161" s="230">
        <v>0</v>
      </c>
      <c r="J161" s="230">
        <v>0</v>
      </c>
      <c r="K161" s="230">
        <v>0</v>
      </c>
      <c r="L161" s="230">
        <v>0</v>
      </c>
      <c r="M161" s="230">
        <v>0</v>
      </c>
      <c r="N161" s="230">
        <v>0</v>
      </c>
      <c r="O161" s="230">
        <v>0</v>
      </c>
      <c r="P161" s="230">
        <v>0</v>
      </c>
      <c r="Q161" s="230">
        <v>0</v>
      </c>
      <c r="R161" s="230">
        <v>0</v>
      </c>
      <c r="S161" s="230">
        <v>0</v>
      </c>
      <c r="T161" s="230">
        <v>0</v>
      </c>
      <c r="U161" s="230">
        <v>0</v>
      </c>
      <c r="V161" s="230">
        <v>0</v>
      </c>
      <c r="W161" s="230">
        <v>0</v>
      </c>
      <c r="X161" s="230">
        <v>0</v>
      </c>
      <c r="Y161" s="230">
        <v>0</v>
      </c>
      <c r="Z161" s="230">
        <v>0</v>
      </c>
      <c r="AA161" s="230">
        <v>0</v>
      </c>
      <c r="AB161" s="230">
        <v>0</v>
      </c>
      <c r="AC161" s="230">
        <v>0</v>
      </c>
      <c r="AD161" s="230">
        <v>0</v>
      </c>
      <c r="AE161" s="230">
        <v>0</v>
      </c>
      <c r="AF161" s="230">
        <v>0</v>
      </c>
      <c r="AG161" s="230">
        <v>0</v>
      </c>
      <c r="AH161" s="230">
        <v>0</v>
      </c>
      <c r="AI161" s="230">
        <v>0</v>
      </c>
      <c r="AJ161" s="230">
        <v>0</v>
      </c>
      <c r="AK161" s="230">
        <v>5.2650602409638552</v>
      </c>
      <c r="AL161" s="230">
        <v>0</v>
      </c>
      <c r="AM161" s="230">
        <v>0</v>
      </c>
      <c r="AN161" s="230">
        <v>0</v>
      </c>
      <c r="AO161" s="230">
        <v>0</v>
      </c>
      <c r="AP161" s="230">
        <v>0</v>
      </c>
      <c r="AQ161" s="230">
        <v>472.9292168674699</v>
      </c>
      <c r="AR161" s="230">
        <v>0</v>
      </c>
      <c r="AS161" s="230">
        <v>0</v>
      </c>
      <c r="AT161" s="103">
        <f t="shared" si="36"/>
        <v>478.19427710843377</v>
      </c>
      <c r="AU161" s="16">
        <v>153</v>
      </c>
      <c r="AV161" s="16" t="str">
        <f t="shared" si="40"/>
        <v/>
      </c>
      <c r="AW161" s="16" t="str">
        <f t="shared" si="40"/>
        <v/>
      </c>
      <c r="AX161" s="16" t="str">
        <f t="shared" si="40"/>
        <v/>
      </c>
      <c r="AY161" s="16" t="str">
        <f t="shared" si="40"/>
        <v/>
      </c>
      <c r="AZ161" s="16" t="str">
        <f t="shared" si="40"/>
        <v/>
      </c>
      <c r="BA161" s="16" t="str">
        <f t="shared" si="40"/>
        <v/>
      </c>
      <c r="BB161" s="16" t="str">
        <f t="shared" si="40"/>
        <v/>
      </c>
      <c r="BC161" s="16" t="str">
        <f t="shared" si="40"/>
        <v/>
      </c>
      <c r="BD161" s="16" t="str">
        <f t="shared" si="40"/>
        <v/>
      </c>
      <c r="BE161" s="16" t="str">
        <f t="shared" si="40"/>
        <v/>
      </c>
      <c r="BF161" s="16" t="str">
        <f t="shared" si="40"/>
        <v/>
      </c>
      <c r="BG161" s="16" t="str">
        <f t="shared" si="39"/>
        <v/>
      </c>
      <c r="BH161" s="16" t="str">
        <f t="shared" si="39"/>
        <v/>
      </c>
      <c r="BI161" s="16" t="str">
        <f t="shared" si="39"/>
        <v/>
      </c>
      <c r="BJ161" s="16" t="str">
        <f t="shared" si="39"/>
        <v/>
      </c>
      <c r="BK161" s="16" t="str">
        <f t="shared" si="39"/>
        <v/>
      </c>
      <c r="BL161" s="16" t="str">
        <f t="shared" si="39"/>
        <v/>
      </c>
      <c r="BM161" s="16" t="str">
        <f t="shared" si="39"/>
        <v/>
      </c>
      <c r="BN161" s="16" t="str">
        <f t="shared" si="39"/>
        <v/>
      </c>
      <c r="BO161" s="16" t="str">
        <f t="shared" si="39"/>
        <v/>
      </c>
      <c r="BP161" s="16" t="str">
        <f t="shared" si="39"/>
        <v/>
      </c>
      <c r="BQ161" s="16" t="str">
        <f t="shared" si="39"/>
        <v/>
      </c>
      <c r="BR161" s="16" t="str">
        <f t="shared" si="39"/>
        <v/>
      </c>
      <c r="BS161" s="16" t="str">
        <f t="shared" si="39"/>
        <v/>
      </c>
      <c r="BT161" s="16" t="str">
        <f t="shared" si="39"/>
        <v/>
      </c>
      <c r="BU161" s="16" t="str">
        <f t="shared" si="53"/>
        <v/>
      </c>
      <c r="BV161" s="16" t="str">
        <f t="shared" si="54"/>
        <v/>
      </c>
      <c r="BW161" s="16" t="str">
        <f t="shared" si="43"/>
        <v/>
      </c>
      <c r="BX161" s="16" t="str">
        <f t="shared" si="44"/>
        <v/>
      </c>
      <c r="BY161" s="16" t="str">
        <f t="shared" si="45"/>
        <v/>
      </c>
      <c r="BZ161" s="16" t="str">
        <f t="shared" si="46"/>
        <v/>
      </c>
      <c r="CA161" s="16" t="str">
        <f t="shared" si="47"/>
        <v/>
      </c>
      <c r="CB161" s="16" t="str">
        <f t="shared" si="48"/>
        <v>Skrubbskadda</v>
      </c>
      <c r="CC161" s="16" t="str">
        <f t="shared" si="49"/>
        <v/>
      </c>
      <c r="CD161" s="16" t="str">
        <f t="shared" si="50"/>
        <v/>
      </c>
      <c r="CE161" s="16" t="str">
        <f t="shared" si="51"/>
        <v/>
      </c>
      <c r="CF161" s="16" t="str">
        <f t="shared" si="52"/>
        <v/>
      </c>
      <c r="CG161" s="16" t="str">
        <f t="shared" si="42"/>
        <v/>
      </c>
      <c r="CH161" s="16" t="str">
        <f t="shared" si="42"/>
        <v>Torsk</v>
      </c>
      <c r="CI161" s="16" t="str">
        <f t="shared" si="42"/>
        <v/>
      </c>
      <c r="CK161" s="115" t="str">
        <f t="shared" si="37"/>
        <v>SkrubbskaddaTorsk</v>
      </c>
      <c r="CM161" s="88"/>
      <c r="CN161" s="115"/>
      <c r="CO161" s="88"/>
      <c r="CP161" s="116"/>
    </row>
    <row r="162" spans="1:94" x14ac:dyDescent="0.2">
      <c r="A162" t="s">
        <v>390</v>
      </c>
      <c r="B162" s="22">
        <v>19</v>
      </c>
      <c r="C162" s="14" t="s">
        <v>270</v>
      </c>
      <c r="D162" s="104">
        <v>154</v>
      </c>
      <c r="E162" s="230">
        <v>0</v>
      </c>
      <c r="F162" s="230">
        <v>0</v>
      </c>
      <c r="G162" s="230">
        <v>0</v>
      </c>
      <c r="H162" s="230">
        <v>0</v>
      </c>
      <c r="I162" s="230">
        <v>0</v>
      </c>
      <c r="J162" s="230">
        <v>0</v>
      </c>
      <c r="K162" s="230">
        <v>0</v>
      </c>
      <c r="L162" s="230">
        <v>0</v>
      </c>
      <c r="M162" s="230">
        <v>0</v>
      </c>
      <c r="N162" s="230">
        <v>0</v>
      </c>
      <c r="O162" s="230">
        <v>0</v>
      </c>
      <c r="P162" s="230">
        <v>0</v>
      </c>
      <c r="Q162" s="230">
        <v>0</v>
      </c>
      <c r="R162" s="230">
        <v>0</v>
      </c>
      <c r="S162" s="230">
        <v>0</v>
      </c>
      <c r="T162" s="230">
        <v>0</v>
      </c>
      <c r="U162" s="230">
        <v>0</v>
      </c>
      <c r="V162" s="230">
        <v>0</v>
      </c>
      <c r="W162" s="230">
        <v>0</v>
      </c>
      <c r="X162" s="230">
        <v>245.56913580246911</v>
      </c>
      <c r="Y162" s="230">
        <v>0</v>
      </c>
      <c r="Z162" s="230">
        <v>0</v>
      </c>
      <c r="AA162" s="230">
        <v>3.0123456790123457</v>
      </c>
      <c r="AB162" s="230">
        <v>0</v>
      </c>
      <c r="AC162" s="230">
        <v>0</v>
      </c>
      <c r="AD162" s="230">
        <v>0</v>
      </c>
      <c r="AE162" s="230">
        <v>0</v>
      </c>
      <c r="AF162" s="230">
        <v>0</v>
      </c>
      <c r="AG162" s="230">
        <v>0</v>
      </c>
      <c r="AH162" s="230">
        <v>0</v>
      </c>
      <c r="AI162" s="230">
        <v>0</v>
      </c>
      <c r="AJ162" s="230">
        <v>0</v>
      </c>
      <c r="AK162" s="230">
        <v>0</v>
      </c>
      <c r="AL162" s="230">
        <v>0</v>
      </c>
      <c r="AM162" s="230">
        <v>0</v>
      </c>
      <c r="AN162" s="230">
        <v>0</v>
      </c>
      <c r="AO162" s="230">
        <v>0</v>
      </c>
      <c r="AP162" s="230">
        <v>0</v>
      </c>
      <c r="AQ162" s="230">
        <v>7.8148148148148149</v>
      </c>
      <c r="AR162" s="230">
        <v>0</v>
      </c>
      <c r="AS162" s="230">
        <v>0</v>
      </c>
      <c r="AT162" s="103">
        <f t="shared" si="36"/>
        <v>256.39629629629627</v>
      </c>
      <c r="AU162" s="86">
        <v>154</v>
      </c>
      <c r="AV162" s="16" t="str">
        <f t="shared" si="40"/>
        <v/>
      </c>
      <c r="AW162" s="16" t="str">
        <f t="shared" si="40"/>
        <v/>
      </c>
      <c r="AX162" s="16" t="str">
        <f t="shared" si="40"/>
        <v/>
      </c>
      <c r="AY162" s="16" t="str">
        <f t="shared" si="40"/>
        <v/>
      </c>
      <c r="AZ162" s="16" t="str">
        <f t="shared" si="40"/>
        <v/>
      </c>
      <c r="BA162" s="16" t="str">
        <f t="shared" si="40"/>
        <v/>
      </c>
      <c r="BB162" s="16" t="str">
        <f t="shared" si="40"/>
        <v/>
      </c>
      <c r="BC162" s="16" t="str">
        <f t="shared" si="40"/>
        <v/>
      </c>
      <c r="BD162" s="16" t="str">
        <f t="shared" si="40"/>
        <v/>
      </c>
      <c r="BE162" s="16" t="str">
        <f t="shared" si="40"/>
        <v/>
      </c>
      <c r="BF162" s="16" t="str">
        <f t="shared" si="40"/>
        <v/>
      </c>
      <c r="BG162" s="16" t="str">
        <f t="shared" si="40"/>
        <v/>
      </c>
      <c r="BH162" s="16" t="str">
        <f t="shared" si="40"/>
        <v/>
      </c>
      <c r="BI162" s="16" t="str">
        <f t="shared" si="40"/>
        <v/>
      </c>
      <c r="BJ162" s="16" t="str">
        <f t="shared" si="40"/>
        <v/>
      </c>
      <c r="BK162" s="16" t="str">
        <f t="shared" si="40"/>
        <v/>
      </c>
      <c r="BL162" s="16" t="str">
        <f t="shared" si="39"/>
        <v/>
      </c>
      <c r="BM162" s="16" t="str">
        <f t="shared" si="39"/>
        <v/>
      </c>
      <c r="BN162" s="16" t="str">
        <f t="shared" si="39"/>
        <v/>
      </c>
      <c r="BO162" s="16" t="str">
        <f t="shared" si="39"/>
        <v>Lax</v>
      </c>
      <c r="BP162" s="16" t="str">
        <f t="shared" si="39"/>
        <v/>
      </c>
      <c r="BQ162" s="16" t="str">
        <f t="shared" si="39"/>
        <v/>
      </c>
      <c r="BR162" s="16" t="str">
        <f t="shared" si="39"/>
        <v>Oring</v>
      </c>
      <c r="BS162" s="16" t="str">
        <f t="shared" si="39"/>
        <v/>
      </c>
      <c r="BT162" s="16" t="str">
        <f t="shared" si="39"/>
        <v/>
      </c>
      <c r="BU162" s="16" t="str">
        <f t="shared" si="53"/>
        <v/>
      </c>
      <c r="BV162" s="16" t="str">
        <f t="shared" si="54"/>
        <v/>
      </c>
      <c r="BW162" s="16" t="str">
        <f t="shared" si="43"/>
        <v/>
      </c>
      <c r="BX162" s="16" t="str">
        <f t="shared" si="44"/>
        <v/>
      </c>
      <c r="BY162" s="16" t="str">
        <f t="shared" si="45"/>
        <v/>
      </c>
      <c r="BZ162" s="16" t="str">
        <f t="shared" si="46"/>
        <v/>
      </c>
      <c r="CA162" s="16" t="str">
        <f t="shared" si="47"/>
        <v/>
      </c>
      <c r="CB162" s="16" t="str">
        <f t="shared" si="48"/>
        <v/>
      </c>
      <c r="CC162" s="16" t="str">
        <f t="shared" si="49"/>
        <v/>
      </c>
      <c r="CD162" s="16" t="str">
        <f t="shared" si="50"/>
        <v/>
      </c>
      <c r="CE162" s="16" t="str">
        <f t="shared" si="51"/>
        <v/>
      </c>
      <c r="CF162" s="16" t="str">
        <f t="shared" si="52"/>
        <v/>
      </c>
      <c r="CG162" s="16" t="str">
        <f t="shared" si="42"/>
        <v/>
      </c>
      <c r="CH162" s="16" t="str">
        <f t="shared" si="42"/>
        <v>Torsk</v>
      </c>
      <c r="CI162" s="16" t="str">
        <f t="shared" si="42"/>
        <v/>
      </c>
      <c r="CK162" s="115" t="str">
        <f t="shared" si="37"/>
        <v>LaxOringTorsk</v>
      </c>
      <c r="CM162" s="88"/>
      <c r="CN162" s="115"/>
      <c r="CO162" s="88"/>
      <c r="CP162" s="116"/>
    </row>
    <row r="163" spans="1:94" x14ac:dyDescent="0.2">
      <c r="A163" t="s">
        <v>389</v>
      </c>
      <c r="B163" s="22">
        <v>19</v>
      </c>
      <c r="C163" s="14" t="s">
        <v>270</v>
      </c>
      <c r="D163" s="104">
        <v>155</v>
      </c>
      <c r="E163" s="230">
        <v>0</v>
      </c>
      <c r="F163" s="230">
        <v>0</v>
      </c>
      <c r="G163" s="230">
        <v>0</v>
      </c>
      <c r="H163" s="230">
        <v>0</v>
      </c>
      <c r="I163" s="230">
        <v>0</v>
      </c>
      <c r="J163" s="230">
        <v>0</v>
      </c>
      <c r="K163" s="230">
        <v>0</v>
      </c>
      <c r="L163" s="230">
        <v>0</v>
      </c>
      <c r="M163" s="230">
        <v>0</v>
      </c>
      <c r="N163" s="230">
        <v>0</v>
      </c>
      <c r="O163" s="230">
        <v>0</v>
      </c>
      <c r="P163" s="230">
        <v>0</v>
      </c>
      <c r="Q163" s="230">
        <v>0</v>
      </c>
      <c r="R163" s="230">
        <v>0</v>
      </c>
      <c r="S163" s="230">
        <v>0</v>
      </c>
      <c r="T163" s="230">
        <v>0</v>
      </c>
      <c r="U163" s="230">
        <v>0</v>
      </c>
      <c r="V163" s="230">
        <v>0</v>
      </c>
      <c r="W163" s="230">
        <v>0</v>
      </c>
      <c r="X163" s="230">
        <v>0</v>
      </c>
      <c r="Y163" s="230">
        <v>0</v>
      </c>
      <c r="Z163" s="230">
        <v>0</v>
      </c>
      <c r="AA163" s="230">
        <v>0</v>
      </c>
      <c r="AB163" s="230">
        <v>0</v>
      </c>
      <c r="AC163" s="230">
        <v>0</v>
      </c>
      <c r="AD163" s="230">
        <v>0</v>
      </c>
      <c r="AE163" s="230">
        <v>0</v>
      </c>
      <c r="AF163" s="230">
        <v>0</v>
      </c>
      <c r="AG163" s="230">
        <v>0</v>
      </c>
      <c r="AH163" s="230">
        <v>0</v>
      </c>
      <c r="AI163" s="230">
        <v>0</v>
      </c>
      <c r="AJ163" s="230">
        <v>0</v>
      </c>
      <c r="AK163" s="230">
        <v>0</v>
      </c>
      <c r="AL163" s="230">
        <v>0</v>
      </c>
      <c r="AM163" s="230">
        <v>0</v>
      </c>
      <c r="AN163" s="230">
        <v>0</v>
      </c>
      <c r="AO163" s="230">
        <v>0</v>
      </c>
      <c r="AP163" s="230">
        <v>0</v>
      </c>
      <c r="AQ163" s="230">
        <v>782.96239316239325</v>
      </c>
      <c r="AR163" s="230">
        <v>0</v>
      </c>
      <c r="AS163" s="230">
        <v>0</v>
      </c>
      <c r="AT163" s="103">
        <f t="shared" si="36"/>
        <v>782.96239316239325</v>
      </c>
      <c r="AU163" s="86">
        <v>155</v>
      </c>
      <c r="AV163" s="16" t="str">
        <f t="shared" si="40"/>
        <v/>
      </c>
      <c r="AW163" s="16" t="str">
        <f t="shared" si="40"/>
        <v/>
      </c>
      <c r="AX163" s="16" t="str">
        <f t="shared" si="40"/>
        <v/>
      </c>
      <c r="AY163" s="16" t="str">
        <f t="shared" si="40"/>
        <v/>
      </c>
      <c r="AZ163" s="16" t="str">
        <f t="shared" si="40"/>
        <v/>
      </c>
      <c r="BA163" s="16" t="str">
        <f t="shared" si="40"/>
        <v/>
      </c>
      <c r="BB163" s="16" t="str">
        <f t="shared" si="40"/>
        <v/>
      </c>
      <c r="BC163" s="16" t="str">
        <f t="shared" si="40"/>
        <v/>
      </c>
      <c r="BD163" s="16" t="str">
        <f t="shared" si="40"/>
        <v/>
      </c>
      <c r="BE163" s="16" t="str">
        <f t="shared" si="40"/>
        <v/>
      </c>
      <c r="BF163" s="16" t="str">
        <f t="shared" si="40"/>
        <v/>
      </c>
      <c r="BG163" s="16" t="str">
        <f t="shared" si="40"/>
        <v/>
      </c>
      <c r="BH163" s="16" t="str">
        <f t="shared" si="40"/>
        <v/>
      </c>
      <c r="BI163" s="16" t="str">
        <f t="shared" si="40"/>
        <v/>
      </c>
      <c r="BJ163" s="16" t="str">
        <f t="shared" si="40"/>
        <v/>
      </c>
      <c r="BK163" s="16" t="str">
        <f t="shared" si="40"/>
        <v/>
      </c>
      <c r="BL163" s="16" t="str">
        <f t="shared" si="39"/>
        <v/>
      </c>
      <c r="BM163" s="16" t="str">
        <f t="shared" si="39"/>
        <v/>
      </c>
      <c r="BN163" s="16" t="str">
        <f t="shared" si="39"/>
        <v/>
      </c>
      <c r="BO163" s="16" t="str">
        <f t="shared" si="39"/>
        <v/>
      </c>
      <c r="BP163" s="16" t="str">
        <f t="shared" si="39"/>
        <v/>
      </c>
      <c r="BQ163" s="16" t="str">
        <f t="shared" si="39"/>
        <v/>
      </c>
      <c r="BR163" s="16" t="str">
        <f t="shared" si="39"/>
        <v/>
      </c>
      <c r="BS163" s="16" t="str">
        <f t="shared" si="39"/>
        <v/>
      </c>
      <c r="BT163" s="16" t="str">
        <f t="shared" si="39"/>
        <v/>
      </c>
      <c r="BU163" s="16" t="str">
        <f t="shared" si="53"/>
        <v/>
      </c>
      <c r="BV163" s="16" t="str">
        <f t="shared" si="54"/>
        <v/>
      </c>
      <c r="BW163" s="16" t="str">
        <f t="shared" si="43"/>
        <v/>
      </c>
      <c r="BX163" s="16" t="str">
        <f t="shared" si="44"/>
        <v/>
      </c>
      <c r="BY163" s="16" t="str">
        <f t="shared" si="45"/>
        <v/>
      </c>
      <c r="BZ163" s="16" t="str">
        <f t="shared" si="46"/>
        <v/>
      </c>
      <c r="CA163" s="16" t="str">
        <f t="shared" si="47"/>
        <v/>
      </c>
      <c r="CB163" s="16" t="str">
        <f t="shared" si="48"/>
        <v/>
      </c>
      <c r="CC163" s="16" t="str">
        <f t="shared" si="49"/>
        <v/>
      </c>
      <c r="CD163" s="16" t="str">
        <f t="shared" si="50"/>
        <v/>
      </c>
      <c r="CE163" s="16" t="str">
        <f t="shared" si="51"/>
        <v/>
      </c>
      <c r="CF163" s="16" t="str">
        <f t="shared" si="52"/>
        <v/>
      </c>
      <c r="CG163" s="16" t="str">
        <f t="shared" si="42"/>
        <v/>
      </c>
      <c r="CH163" s="16" t="str">
        <f t="shared" si="42"/>
        <v>Torsk</v>
      </c>
      <c r="CI163" s="16" t="str">
        <f t="shared" si="42"/>
        <v/>
      </c>
      <c r="CK163" s="115" t="str">
        <f t="shared" si="37"/>
        <v>Torsk</v>
      </c>
      <c r="CM163" s="88"/>
      <c r="CN163" s="115"/>
      <c r="CO163" s="88"/>
      <c r="CP163" s="116"/>
    </row>
    <row r="164" spans="1:94" x14ac:dyDescent="0.2">
      <c r="A164" s="14" t="s">
        <v>364</v>
      </c>
      <c r="B164" s="248">
        <v>20</v>
      </c>
      <c r="C164" s="14" t="s">
        <v>191</v>
      </c>
      <c r="D164" s="104">
        <v>156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4000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03">
        <f t="shared" si="36"/>
        <v>4000</v>
      </c>
      <c r="AU164" s="51">
        <v>156</v>
      </c>
      <c r="AV164" s="16" t="str">
        <f t="shared" si="40"/>
        <v/>
      </c>
      <c r="AW164" s="16" t="str">
        <f t="shared" si="40"/>
        <v/>
      </c>
      <c r="AX164" s="16" t="str">
        <f t="shared" si="40"/>
        <v/>
      </c>
      <c r="AY164" s="16" t="str">
        <f t="shared" si="40"/>
        <v/>
      </c>
      <c r="AZ164" s="16" t="str">
        <f t="shared" si="40"/>
        <v/>
      </c>
      <c r="BA164" s="16" t="str">
        <f t="shared" si="40"/>
        <v/>
      </c>
      <c r="BB164" s="16" t="str">
        <f t="shared" si="40"/>
        <v/>
      </c>
      <c r="BC164" s="16" t="str">
        <f t="shared" si="40"/>
        <v/>
      </c>
      <c r="BD164" s="16" t="str">
        <f t="shared" si="40"/>
        <v/>
      </c>
      <c r="BE164" s="16" t="str">
        <f t="shared" si="40"/>
        <v/>
      </c>
      <c r="BF164" s="16" t="str">
        <f t="shared" si="40"/>
        <v/>
      </c>
      <c r="BG164" s="16" t="str">
        <f t="shared" si="40"/>
        <v/>
      </c>
      <c r="BH164" s="16" t="str">
        <f t="shared" si="40"/>
        <v/>
      </c>
      <c r="BI164" s="16" t="str">
        <f t="shared" si="40"/>
        <v>Sill_konsum</v>
      </c>
      <c r="BJ164" s="16" t="str">
        <f t="shared" si="40"/>
        <v/>
      </c>
      <c r="BK164" s="16" t="str">
        <f t="shared" si="40"/>
        <v/>
      </c>
      <c r="BL164" s="16" t="str">
        <f t="shared" si="39"/>
        <v/>
      </c>
      <c r="BM164" s="16" t="str">
        <f t="shared" si="39"/>
        <v/>
      </c>
      <c r="BN164" s="16" t="str">
        <f t="shared" si="39"/>
        <v/>
      </c>
      <c r="BO164" s="16" t="str">
        <f t="shared" si="39"/>
        <v/>
      </c>
      <c r="BP164" s="16" t="str">
        <f t="shared" si="39"/>
        <v/>
      </c>
      <c r="BQ164" s="16" t="str">
        <f t="shared" si="39"/>
        <v/>
      </c>
      <c r="BR164" s="16" t="str">
        <f t="shared" si="39"/>
        <v/>
      </c>
      <c r="BS164" s="16" t="str">
        <f t="shared" si="39"/>
        <v/>
      </c>
      <c r="BT164" s="16" t="str">
        <f t="shared" si="39"/>
        <v/>
      </c>
      <c r="BU164" s="16" t="str">
        <f t="shared" si="53"/>
        <v/>
      </c>
      <c r="BV164" s="16" t="str">
        <f t="shared" si="54"/>
        <v/>
      </c>
      <c r="BW164" s="16" t="str">
        <f t="shared" si="43"/>
        <v/>
      </c>
      <c r="BX164" s="16" t="str">
        <f t="shared" si="44"/>
        <v/>
      </c>
      <c r="BY164" s="16" t="str">
        <f t="shared" si="45"/>
        <v/>
      </c>
      <c r="BZ164" s="16" t="str">
        <f t="shared" si="46"/>
        <v/>
      </c>
      <c r="CA164" s="16" t="str">
        <f t="shared" si="47"/>
        <v/>
      </c>
      <c r="CB164" s="16" t="str">
        <f t="shared" si="48"/>
        <v/>
      </c>
      <c r="CC164" s="16" t="str">
        <f t="shared" si="49"/>
        <v/>
      </c>
      <c r="CD164" s="16" t="str">
        <f t="shared" si="50"/>
        <v/>
      </c>
      <c r="CE164" s="16" t="str">
        <f t="shared" si="51"/>
        <v/>
      </c>
      <c r="CF164" s="16" t="str">
        <f t="shared" si="52"/>
        <v/>
      </c>
      <c r="CG164" s="16" t="str">
        <f t="shared" si="42"/>
        <v/>
      </c>
      <c r="CH164" s="16" t="str">
        <f t="shared" si="42"/>
        <v/>
      </c>
      <c r="CI164" s="16" t="str">
        <f t="shared" si="42"/>
        <v/>
      </c>
      <c r="CK164" s="115" t="str">
        <f t="shared" si="37"/>
        <v>Sill_konsum</v>
      </c>
      <c r="CM164" s="88"/>
      <c r="CN164" s="115"/>
      <c r="CO164" s="88"/>
      <c r="CP164" s="116"/>
    </row>
    <row r="165" spans="1:94" x14ac:dyDescent="0.2">
      <c r="A165" s="14" t="s">
        <v>364</v>
      </c>
      <c r="B165" s="248">
        <v>20</v>
      </c>
      <c r="C165" s="14" t="s">
        <v>191</v>
      </c>
      <c r="D165" s="104">
        <v>157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6000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03">
        <f t="shared" si="36"/>
        <v>6000</v>
      </c>
      <c r="AU165" s="51">
        <v>157</v>
      </c>
      <c r="AV165" s="16" t="str">
        <f t="shared" si="40"/>
        <v/>
      </c>
      <c r="AW165" s="16" t="str">
        <f t="shared" si="40"/>
        <v/>
      </c>
      <c r="AX165" s="16" t="str">
        <f t="shared" si="40"/>
        <v/>
      </c>
      <c r="AY165" s="16" t="str">
        <f t="shared" si="40"/>
        <v/>
      </c>
      <c r="AZ165" s="16" t="str">
        <f t="shared" si="40"/>
        <v/>
      </c>
      <c r="BA165" s="16" t="str">
        <f t="shared" si="40"/>
        <v/>
      </c>
      <c r="BB165" s="16" t="str">
        <f t="shared" si="40"/>
        <v/>
      </c>
      <c r="BC165" s="16" t="str">
        <f t="shared" si="40"/>
        <v/>
      </c>
      <c r="BD165" s="16" t="str">
        <f t="shared" si="40"/>
        <v/>
      </c>
      <c r="BE165" s="16" t="str">
        <f t="shared" si="40"/>
        <v/>
      </c>
      <c r="BF165" s="16" t="str">
        <f t="shared" si="40"/>
        <v/>
      </c>
      <c r="BG165" s="16" t="str">
        <f t="shared" si="40"/>
        <v/>
      </c>
      <c r="BH165" s="16" t="str">
        <f t="shared" si="40"/>
        <v/>
      </c>
      <c r="BI165" s="16" t="str">
        <f t="shared" si="40"/>
        <v/>
      </c>
      <c r="BJ165" s="16" t="str">
        <f t="shared" si="40"/>
        <v/>
      </c>
      <c r="BK165" s="16" t="str">
        <f t="shared" si="40"/>
        <v/>
      </c>
      <c r="BL165" s="16" t="str">
        <f t="shared" si="39"/>
        <v/>
      </c>
      <c r="BM165" s="16" t="str">
        <f t="shared" si="39"/>
        <v/>
      </c>
      <c r="BN165" s="16" t="str">
        <f t="shared" si="39"/>
        <v/>
      </c>
      <c r="BO165" s="16" t="str">
        <f t="shared" si="39"/>
        <v/>
      </c>
      <c r="BP165" s="16" t="str">
        <f t="shared" si="39"/>
        <v/>
      </c>
      <c r="BQ165" s="16" t="str">
        <f t="shared" si="39"/>
        <v/>
      </c>
      <c r="BR165" s="16" t="str">
        <f t="shared" si="39"/>
        <v/>
      </c>
      <c r="BS165" s="16" t="str">
        <f t="shared" si="39"/>
        <v/>
      </c>
      <c r="BT165" s="16" t="str">
        <f t="shared" si="39"/>
        <v/>
      </c>
      <c r="BU165" s="16" t="str">
        <f t="shared" si="53"/>
        <v/>
      </c>
      <c r="BV165" s="16" t="str">
        <f t="shared" si="54"/>
        <v/>
      </c>
      <c r="BW165" s="16" t="str">
        <f t="shared" si="43"/>
        <v/>
      </c>
      <c r="BX165" s="16" t="str">
        <f t="shared" si="44"/>
        <v/>
      </c>
      <c r="BY165" s="16" t="str">
        <f t="shared" si="45"/>
        <v/>
      </c>
      <c r="BZ165" s="16" t="str">
        <f t="shared" si="46"/>
        <v/>
      </c>
      <c r="CA165" s="16" t="str">
        <f t="shared" si="47"/>
        <v/>
      </c>
      <c r="CB165" s="16" t="str">
        <f t="shared" si="48"/>
        <v/>
      </c>
      <c r="CC165" s="16" t="str">
        <f t="shared" si="49"/>
        <v/>
      </c>
      <c r="CD165" s="16" t="str">
        <f t="shared" si="50"/>
        <v>Skarpsill_industri</v>
      </c>
      <c r="CE165" s="16" t="str">
        <f t="shared" si="51"/>
        <v/>
      </c>
      <c r="CF165" s="16" t="str">
        <f t="shared" si="52"/>
        <v/>
      </c>
      <c r="CG165" s="16" t="str">
        <f t="shared" si="42"/>
        <v/>
      </c>
      <c r="CH165" s="16" t="str">
        <f t="shared" si="42"/>
        <v/>
      </c>
      <c r="CI165" s="16" t="str">
        <f t="shared" si="42"/>
        <v/>
      </c>
      <c r="CK165" s="115" t="str">
        <f t="shared" si="37"/>
        <v>Skarpsill_industri</v>
      </c>
      <c r="CM165" s="88"/>
      <c r="CN165" s="115"/>
      <c r="CO165" s="88"/>
      <c r="CP165" s="116"/>
    </row>
    <row r="166" spans="1:94" x14ac:dyDescent="0.2">
      <c r="A166" s="14" t="s">
        <v>364</v>
      </c>
      <c r="B166" s="248">
        <v>20</v>
      </c>
      <c r="C166" s="14" t="s">
        <v>270</v>
      </c>
      <c r="D166" s="104">
        <v>158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4804.545454545455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45.454545454545453</v>
      </c>
      <c r="AR166" s="14">
        <v>0</v>
      </c>
      <c r="AS166" s="14">
        <v>0</v>
      </c>
      <c r="AT166" s="103">
        <f t="shared" si="36"/>
        <v>4850</v>
      </c>
      <c r="AU166" s="51">
        <v>158</v>
      </c>
      <c r="AV166" s="16" t="str">
        <f t="shared" si="40"/>
        <v/>
      </c>
      <c r="AW166" s="16" t="str">
        <f t="shared" si="40"/>
        <v/>
      </c>
      <c r="AX166" s="16" t="str">
        <f t="shared" si="40"/>
        <v/>
      </c>
      <c r="AY166" s="16" t="str">
        <f t="shared" si="40"/>
        <v/>
      </c>
      <c r="AZ166" s="16" t="str">
        <f t="shared" si="40"/>
        <v/>
      </c>
      <c r="BA166" s="16" t="str">
        <f t="shared" si="40"/>
        <v/>
      </c>
      <c r="BB166" s="16" t="str">
        <f t="shared" si="40"/>
        <v/>
      </c>
      <c r="BC166" s="16" t="str">
        <f t="shared" si="40"/>
        <v/>
      </c>
      <c r="BD166" s="16" t="str">
        <f t="shared" si="40"/>
        <v/>
      </c>
      <c r="BE166" s="16" t="str">
        <f t="shared" si="40"/>
        <v/>
      </c>
      <c r="BF166" s="16" t="str">
        <f t="shared" si="40"/>
        <v/>
      </c>
      <c r="BG166" s="16" t="str">
        <f t="shared" si="40"/>
        <v/>
      </c>
      <c r="BH166" s="16" t="str">
        <f t="shared" si="40"/>
        <v/>
      </c>
      <c r="BI166" s="16" t="str">
        <f t="shared" si="40"/>
        <v>Sill_konsum</v>
      </c>
      <c r="BJ166" s="16" t="str">
        <f t="shared" si="40"/>
        <v/>
      </c>
      <c r="BK166" s="16" t="str">
        <f t="shared" si="40"/>
        <v/>
      </c>
      <c r="BL166" s="16" t="str">
        <f t="shared" si="39"/>
        <v/>
      </c>
      <c r="BM166" s="16" t="str">
        <f t="shared" si="39"/>
        <v/>
      </c>
      <c r="BN166" s="16" t="str">
        <f t="shared" si="39"/>
        <v/>
      </c>
      <c r="BO166" s="16" t="str">
        <f t="shared" si="39"/>
        <v/>
      </c>
      <c r="BP166" s="16" t="str">
        <f t="shared" si="39"/>
        <v/>
      </c>
      <c r="BQ166" s="16" t="str">
        <f t="shared" si="39"/>
        <v/>
      </c>
      <c r="BR166" s="16" t="str">
        <f t="shared" si="39"/>
        <v/>
      </c>
      <c r="BS166" s="16" t="str">
        <f t="shared" si="39"/>
        <v/>
      </c>
      <c r="BT166" s="16" t="str">
        <f t="shared" si="39"/>
        <v/>
      </c>
      <c r="BU166" s="16" t="str">
        <f t="shared" si="53"/>
        <v/>
      </c>
      <c r="BV166" s="16" t="str">
        <f t="shared" si="54"/>
        <v/>
      </c>
      <c r="BW166" s="16" t="str">
        <f t="shared" si="43"/>
        <v/>
      </c>
      <c r="BX166" s="16" t="str">
        <f t="shared" si="44"/>
        <v/>
      </c>
      <c r="BY166" s="16" t="str">
        <f t="shared" si="45"/>
        <v/>
      </c>
      <c r="BZ166" s="16" t="str">
        <f t="shared" si="46"/>
        <v/>
      </c>
      <c r="CA166" s="16" t="str">
        <f t="shared" si="47"/>
        <v/>
      </c>
      <c r="CB166" s="16" t="str">
        <f t="shared" si="48"/>
        <v/>
      </c>
      <c r="CC166" s="16" t="str">
        <f t="shared" si="49"/>
        <v/>
      </c>
      <c r="CD166" s="16" t="str">
        <f t="shared" si="50"/>
        <v/>
      </c>
      <c r="CE166" s="16" t="str">
        <f t="shared" si="51"/>
        <v/>
      </c>
      <c r="CF166" s="16" t="str">
        <f t="shared" si="52"/>
        <v/>
      </c>
      <c r="CG166" s="16" t="str">
        <f t="shared" si="42"/>
        <v/>
      </c>
      <c r="CH166" s="16" t="str">
        <f t="shared" si="42"/>
        <v>Torsk</v>
      </c>
      <c r="CI166" s="16" t="str">
        <f t="shared" si="42"/>
        <v/>
      </c>
      <c r="CK166" s="115" t="str">
        <f t="shared" si="37"/>
        <v>Sill_konsumTorsk</v>
      </c>
      <c r="CM166" s="88"/>
      <c r="CN166" s="115"/>
      <c r="CO166" s="88"/>
      <c r="CP166" s="116"/>
    </row>
    <row r="167" spans="1:94" x14ac:dyDescent="0.2">
      <c r="A167" s="14" t="s">
        <v>364</v>
      </c>
      <c r="B167" s="248">
        <v>20</v>
      </c>
      <c r="C167" s="14" t="s">
        <v>270</v>
      </c>
      <c r="D167" s="104">
        <v>159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21220</v>
      </c>
      <c r="AN167" s="14">
        <v>0</v>
      </c>
      <c r="AO167" s="14">
        <v>0</v>
      </c>
      <c r="AP167" s="14">
        <v>0</v>
      </c>
      <c r="AQ167" s="14">
        <v>200</v>
      </c>
      <c r="AR167" s="14">
        <v>0</v>
      </c>
      <c r="AS167" s="14">
        <v>0</v>
      </c>
      <c r="AT167" s="103">
        <f t="shared" si="36"/>
        <v>21420</v>
      </c>
      <c r="AU167" s="51">
        <v>159</v>
      </c>
      <c r="AV167" s="16" t="str">
        <f t="shared" si="40"/>
        <v/>
      </c>
      <c r="AW167" s="16" t="str">
        <f t="shared" si="40"/>
        <v/>
      </c>
      <c r="AX167" s="16" t="str">
        <f t="shared" si="40"/>
        <v/>
      </c>
      <c r="AY167" s="16" t="str">
        <f t="shared" si="40"/>
        <v/>
      </c>
      <c r="AZ167" s="16" t="str">
        <f t="shared" si="40"/>
        <v/>
      </c>
      <c r="BA167" s="16" t="str">
        <f t="shared" si="40"/>
        <v/>
      </c>
      <c r="BB167" s="16" t="str">
        <f t="shared" si="40"/>
        <v/>
      </c>
      <c r="BC167" s="16" t="str">
        <f t="shared" si="40"/>
        <v/>
      </c>
      <c r="BD167" s="16" t="str">
        <f t="shared" si="40"/>
        <v/>
      </c>
      <c r="BE167" s="16" t="str">
        <f t="shared" si="40"/>
        <v/>
      </c>
      <c r="BF167" s="16" t="str">
        <f t="shared" ref="BF167:BO184" si="55">IF(O167&gt;0,O$8,"")</f>
        <v/>
      </c>
      <c r="BG167" s="16" t="str">
        <f t="shared" si="55"/>
        <v/>
      </c>
      <c r="BH167" s="16" t="str">
        <f t="shared" si="55"/>
        <v/>
      </c>
      <c r="BI167" s="16" t="str">
        <f t="shared" si="55"/>
        <v/>
      </c>
      <c r="BJ167" s="16" t="str">
        <f t="shared" si="55"/>
        <v/>
      </c>
      <c r="BK167" s="16" t="str">
        <f t="shared" si="55"/>
        <v/>
      </c>
      <c r="BL167" s="16" t="str">
        <f t="shared" si="39"/>
        <v/>
      </c>
      <c r="BM167" s="16" t="str">
        <f t="shared" si="39"/>
        <v/>
      </c>
      <c r="BN167" s="16" t="str">
        <f t="shared" si="39"/>
        <v/>
      </c>
      <c r="BO167" s="16" t="str">
        <f t="shared" si="39"/>
        <v/>
      </c>
      <c r="BP167" s="16" t="str">
        <f t="shared" si="39"/>
        <v/>
      </c>
      <c r="BQ167" s="16" t="str">
        <f t="shared" si="39"/>
        <v/>
      </c>
      <c r="BR167" s="16" t="str">
        <f t="shared" si="39"/>
        <v/>
      </c>
      <c r="BS167" s="16" t="str">
        <f t="shared" si="39"/>
        <v/>
      </c>
      <c r="BT167" s="16" t="str">
        <f t="shared" si="39"/>
        <v/>
      </c>
      <c r="BU167" s="16" t="str">
        <f t="shared" si="53"/>
        <v/>
      </c>
      <c r="BV167" s="16" t="str">
        <f t="shared" si="54"/>
        <v/>
      </c>
      <c r="BW167" s="16" t="str">
        <f t="shared" si="43"/>
        <v/>
      </c>
      <c r="BX167" s="16" t="str">
        <f t="shared" si="44"/>
        <v/>
      </c>
      <c r="BY167" s="16" t="str">
        <f t="shared" si="45"/>
        <v/>
      </c>
      <c r="BZ167" s="16" t="str">
        <f t="shared" si="46"/>
        <v/>
      </c>
      <c r="CA167" s="16" t="str">
        <f t="shared" si="47"/>
        <v/>
      </c>
      <c r="CB167" s="16" t="str">
        <f t="shared" si="48"/>
        <v/>
      </c>
      <c r="CC167" s="16" t="str">
        <f t="shared" si="49"/>
        <v/>
      </c>
      <c r="CD167" s="16" t="str">
        <f t="shared" si="50"/>
        <v>Skarpsill_industri</v>
      </c>
      <c r="CE167" s="16" t="str">
        <f t="shared" si="51"/>
        <v/>
      </c>
      <c r="CF167" s="16" t="str">
        <f t="shared" si="52"/>
        <v/>
      </c>
      <c r="CG167" s="16" t="str">
        <f t="shared" si="42"/>
        <v/>
      </c>
      <c r="CH167" s="16" t="str">
        <f t="shared" si="42"/>
        <v>Torsk</v>
      </c>
      <c r="CI167" s="16" t="str">
        <f t="shared" si="42"/>
        <v/>
      </c>
      <c r="CK167" s="115" t="str">
        <f t="shared" si="37"/>
        <v>Skarpsill_industriTorsk</v>
      </c>
      <c r="CM167" s="88"/>
      <c r="CN167" s="115"/>
      <c r="CO167" s="88"/>
      <c r="CP167" s="116"/>
    </row>
    <row r="168" spans="1:94" x14ac:dyDescent="0.2">
      <c r="A168" s="80" t="s">
        <v>391</v>
      </c>
      <c r="B168" s="249">
        <v>21</v>
      </c>
      <c r="C168" s="242" t="s">
        <v>192</v>
      </c>
      <c r="D168" s="104">
        <v>160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41261.904761904763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952.38095238095241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03">
        <f t="shared" si="36"/>
        <v>42214.285714285717</v>
      </c>
      <c r="AU168" s="51">
        <v>160</v>
      </c>
      <c r="AV168" s="16" t="str">
        <f t="shared" ref="AV168:BE184" si="56">IF(E168&gt;0,E$8,"")</f>
        <v/>
      </c>
      <c r="AW168" s="16" t="str">
        <f t="shared" si="56"/>
        <v/>
      </c>
      <c r="AX168" s="16" t="str">
        <f t="shared" si="56"/>
        <v/>
      </c>
      <c r="AY168" s="16" t="str">
        <f t="shared" si="56"/>
        <v/>
      </c>
      <c r="AZ168" s="16" t="str">
        <f t="shared" si="56"/>
        <v/>
      </c>
      <c r="BA168" s="16" t="str">
        <f t="shared" si="56"/>
        <v/>
      </c>
      <c r="BB168" s="16" t="str">
        <f t="shared" si="56"/>
        <v/>
      </c>
      <c r="BC168" s="16" t="str">
        <f t="shared" si="56"/>
        <v/>
      </c>
      <c r="BD168" s="16" t="str">
        <f t="shared" si="56"/>
        <v/>
      </c>
      <c r="BE168" s="16" t="str">
        <f t="shared" si="56"/>
        <v/>
      </c>
      <c r="BF168" s="16" t="str">
        <f t="shared" si="55"/>
        <v/>
      </c>
      <c r="BG168" s="16" t="str">
        <f t="shared" si="55"/>
        <v/>
      </c>
      <c r="BH168" s="16" t="str">
        <f t="shared" si="55"/>
        <v/>
      </c>
      <c r="BI168" s="16" t="str">
        <f t="shared" si="55"/>
        <v>Sill_konsum</v>
      </c>
      <c r="BJ168" s="16" t="str">
        <f t="shared" si="55"/>
        <v/>
      </c>
      <c r="BK168" s="16" t="str">
        <f t="shared" si="55"/>
        <v/>
      </c>
      <c r="BL168" s="16" t="str">
        <f t="shared" si="39"/>
        <v/>
      </c>
      <c r="BM168" s="16" t="str">
        <f t="shared" si="39"/>
        <v/>
      </c>
      <c r="BN168" s="16" t="str">
        <f t="shared" si="39"/>
        <v/>
      </c>
      <c r="BO168" s="16" t="str">
        <f t="shared" si="39"/>
        <v/>
      </c>
      <c r="BP168" s="16" t="str">
        <f t="shared" si="39"/>
        <v/>
      </c>
      <c r="BQ168" s="16" t="str">
        <f t="shared" si="39"/>
        <v/>
      </c>
      <c r="BR168" s="16" t="str">
        <f t="shared" si="39"/>
        <v/>
      </c>
      <c r="BS168" s="16" t="str">
        <f t="shared" si="39"/>
        <v/>
      </c>
      <c r="BT168" s="16" t="str">
        <f t="shared" si="39"/>
        <v/>
      </c>
      <c r="BU168" s="16" t="str">
        <f t="shared" si="53"/>
        <v/>
      </c>
      <c r="BV168" s="16" t="str">
        <f t="shared" si="54"/>
        <v/>
      </c>
      <c r="BW168" s="16" t="str">
        <f t="shared" si="43"/>
        <v/>
      </c>
      <c r="BX168" s="16" t="str">
        <f t="shared" si="44"/>
        <v/>
      </c>
      <c r="BY168" s="16" t="str">
        <f t="shared" si="45"/>
        <v/>
      </c>
      <c r="BZ168" s="16" t="str">
        <f t="shared" si="46"/>
        <v/>
      </c>
      <c r="CA168" s="16" t="str">
        <f t="shared" si="47"/>
        <v/>
      </c>
      <c r="CB168" s="16" t="str">
        <f t="shared" si="48"/>
        <v/>
      </c>
      <c r="CC168" s="16" t="str">
        <f t="shared" si="49"/>
        <v/>
      </c>
      <c r="CD168" s="16" t="str">
        <f t="shared" si="50"/>
        <v/>
      </c>
      <c r="CE168" s="16" t="str">
        <f t="shared" si="51"/>
        <v>Skarpsill_konsum</v>
      </c>
      <c r="CF168" s="16" t="str">
        <f t="shared" si="52"/>
        <v/>
      </c>
      <c r="CG168" s="16" t="str">
        <f t="shared" si="42"/>
        <v/>
      </c>
      <c r="CH168" s="16" t="str">
        <f t="shared" si="42"/>
        <v/>
      </c>
      <c r="CI168" s="16" t="str">
        <f t="shared" si="42"/>
        <v/>
      </c>
      <c r="CK168" s="115" t="str">
        <f t="shared" si="37"/>
        <v>Sill_konsumSkarpsill_konsum</v>
      </c>
      <c r="CM168" s="88"/>
      <c r="CN168" s="115"/>
      <c r="CO168" s="88"/>
      <c r="CP168" s="116"/>
    </row>
    <row r="169" spans="1:94" x14ac:dyDescent="0.2">
      <c r="A169" s="14" t="s">
        <v>393</v>
      </c>
      <c r="B169" s="249">
        <v>21</v>
      </c>
      <c r="C169" s="80" t="s">
        <v>192</v>
      </c>
      <c r="D169" s="104">
        <v>161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12000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25000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03">
        <f t="shared" si="36"/>
        <v>37000</v>
      </c>
      <c r="AU169" s="51">
        <v>161</v>
      </c>
      <c r="AV169" s="16" t="str">
        <f t="shared" si="56"/>
        <v/>
      </c>
      <c r="AW169" s="16" t="str">
        <f t="shared" si="56"/>
        <v/>
      </c>
      <c r="AX169" s="16" t="str">
        <f t="shared" si="56"/>
        <v/>
      </c>
      <c r="AY169" s="16" t="str">
        <f t="shared" si="56"/>
        <v/>
      </c>
      <c r="AZ169" s="16" t="str">
        <f t="shared" si="56"/>
        <v/>
      </c>
      <c r="BA169" s="16" t="str">
        <f t="shared" si="56"/>
        <v/>
      </c>
      <c r="BB169" s="16" t="str">
        <f t="shared" si="56"/>
        <v/>
      </c>
      <c r="BC169" s="16" t="str">
        <f t="shared" si="56"/>
        <v/>
      </c>
      <c r="BD169" s="16" t="str">
        <f t="shared" si="56"/>
        <v/>
      </c>
      <c r="BE169" s="16" t="str">
        <f t="shared" si="56"/>
        <v/>
      </c>
      <c r="BF169" s="16" t="str">
        <f t="shared" si="55"/>
        <v/>
      </c>
      <c r="BG169" s="16" t="str">
        <f t="shared" si="55"/>
        <v/>
      </c>
      <c r="BH169" s="16" t="str">
        <f t="shared" si="55"/>
        <v/>
      </c>
      <c r="BI169" s="16" t="str">
        <f t="shared" si="55"/>
        <v>Sill_konsum</v>
      </c>
      <c r="BJ169" s="16" t="str">
        <f t="shared" si="55"/>
        <v/>
      </c>
      <c r="BK169" s="16" t="str">
        <f t="shared" si="55"/>
        <v/>
      </c>
      <c r="BL169" s="16" t="str">
        <f t="shared" si="39"/>
        <v/>
      </c>
      <c r="BM169" s="16" t="str">
        <f t="shared" si="39"/>
        <v/>
      </c>
      <c r="BN169" s="16" t="str">
        <f t="shared" si="39"/>
        <v/>
      </c>
      <c r="BO169" s="16" t="str">
        <f t="shared" si="39"/>
        <v/>
      </c>
      <c r="BP169" s="16" t="str">
        <f t="shared" si="39"/>
        <v/>
      </c>
      <c r="BQ169" s="16" t="str">
        <f t="shared" si="39"/>
        <v/>
      </c>
      <c r="BR169" s="16" t="str">
        <f t="shared" si="39"/>
        <v/>
      </c>
      <c r="BS169" s="16" t="str">
        <f t="shared" si="39"/>
        <v/>
      </c>
      <c r="BT169" s="16" t="str">
        <f t="shared" si="39"/>
        <v/>
      </c>
      <c r="BU169" s="16" t="str">
        <f t="shared" si="53"/>
        <v/>
      </c>
      <c r="BV169" s="16" t="str">
        <f t="shared" si="54"/>
        <v/>
      </c>
      <c r="BW169" s="16" t="str">
        <f t="shared" si="43"/>
        <v/>
      </c>
      <c r="BX169" s="16" t="str">
        <f t="shared" si="44"/>
        <v/>
      </c>
      <c r="BY169" s="16" t="str">
        <f t="shared" si="45"/>
        <v/>
      </c>
      <c r="BZ169" s="16" t="str">
        <f t="shared" si="46"/>
        <v/>
      </c>
      <c r="CA169" s="16" t="str">
        <f t="shared" si="47"/>
        <v/>
      </c>
      <c r="CB169" s="16" t="str">
        <f t="shared" si="48"/>
        <v/>
      </c>
      <c r="CC169" s="16" t="str">
        <f t="shared" si="49"/>
        <v/>
      </c>
      <c r="CD169" s="16" t="str">
        <f t="shared" si="50"/>
        <v/>
      </c>
      <c r="CE169" s="16" t="str">
        <f t="shared" si="51"/>
        <v>Skarpsill_konsum</v>
      </c>
      <c r="CF169" s="16" t="str">
        <f t="shared" si="52"/>
        <v/>
      </c>
      <c r="CG169" s="16" t="str">
        <f t="shared" si="42"/>
        <v/>
      </c>
      <c r="CH169" s="16" t="str">
        <f t="shared" si="42"/>
        <v/>
      </c>
      <c r="CI169" s="16" t="str">
        <f t="shared" si="42"/>
        <v/>
      </c>
      <c r="CK169" s="115" t="str">
        <f t="shared" si="37"/>
        <v>Sill_konsumSkarpsill_konsum</v>
      </c>
      <c r="CM169" s="88"/>
      <c r="CN169" s="115"/>
      <c r="CO169" s="88"/>
      <c r="CP169" s="116"/>
    </row>
    <row r="170" spans="1:94" x14ac:dyDescent="0.2">
      <c r="A170" s="14" t="s">
        <v>392</v>
      </c>
      <c r="B170" s="249">
        <v>21</v>
      </c>
      <c r="C170" s="242" t="s">
        <v>190</v>
      </c>
      <c r="D170" s="104">
        <v>162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44302.521008403361</v>
      </c>
      <c r="AQ170" s="14">
        <v>0</v>
      </c>
      <c r="AR170" s="14">
        <v>0</v>
      </c>
      <c r="AS170" s="14">
        <v>0</v>
      </c>
      <c r="AT170" s="103">
        <f t="shared" si="36"/>
        <v>44302.521008403361</v>
      </c>
      <c r="AU170" s="51">
        <v>162</v>
      </c>
      <c r="AV170" s="16" t="str">
        <f t="shared" si="56"/>
        <v/>
      </c>
      <c r="AW170" s="16" t="str">
        <f t="shared" si="56"/>
        <v/>
      </c>
      <c r="AX170" s="16" t="str">
        <f t="shared" si="56"/>
        <v/>
      </c>
      <c r="AY170" s="16" t="str">
        <f t="shared" si="56"/>
        <v/>
      </c>
      <c r="AZ170" s="16" t="str">
        <f t="shared" si="56"/>
        <v/>
      </c>
      <c r="BA170" s="16" t="str">
        <f t="shared" si="56"/>
        <v/>
      </c>
      <c r="BB170" s="16" t="str">
        <f t="shared" si="56"/>
        <v/>
      </c>
      <c r="BC170" s="16" t="str">
        <f t="shared" si="56"/>
        <v/>
      </c>
      <c r="BD170" s="16" t="str">
        <f t="shared" si="56"/>
        <v/>
      </c>
      <c r="BE170" s="16" t="str">
        <f t="shared" si="56"/>
        <v/>
      </c>
      <c r="BF170" s="16" t="str">
        <f t="shared" si="55"/>
        <v/>
      </c>
      <c r="BG170" s="16" t="str">
        <f t="shared" si="55"/>
        <v/>
      </c>
      <c r="BH170" s="16" t="str">
        <f t="shared" si="55"/>
        <v/>
      </c>
      <c r="BI170" s="16" t="str">
        <f t="shared" si="55"/>
        <v/>
      </c>
      <c r="BJ170" s="16" t="str">
        <f t="shared" si="55"/>
        <v/>
      </c>
      <c r="BK170" s="16" t="str">
        <f t="shared" si="55"/>
        <v/>
      </c>
      <c r="BL170" s="16" t="str">
        <f t="shared" si="39"/>
        <v/>
      </c>
      <c r="BM170" s="16" t="str">
        <f t="shared" si="39"/>
        <v/>
      </c>
      <c r="BN170" s="16" t="str">
        <f t="shared" si="39"/>
        <v/>
      </c>
      <c r="BO170" s="16" t="str">
        <f t="shared" si="39"/>
        <v/>
      </c>
      <c r="BP170" s="16" t="str">
        <f t="shared" si="39"/>
        <v/>
      </c>
      <c r="BQ170" s="16" t="str">
        <f t="shared" si="39"/>
        <v/>
      </c>
      <c r="BR170" s="16" t="str">
        <f t="shared" si="39"/>
        <v/>
      </c>
      <c r="BS170" s="16" t="str">
        <f t="shared" si="39"/>
        <v/>
      </c>
      <c r="BT170" s="16" t="str">
        <f t="shared" si="39"/>
        <v/>
      </c>
      <c r="BU170" s="16" t="str">
        <f t="shared" si="53"/>
        <v/>
      </c>
      <c r="BV170" s="16" t="str">
        <f t="shared" si="54"/>
        <v/>
      </c>
      <c r="BW170" s="16" t="str">
        <f t="shared" si="43"/>
        <v/>
      </c>
      <c r="BX170" s="16" t="str">
        <f t="shared" si="44"/>
        <v/>
      </c>
      <c r="BY170" s="16" t="str">
        <f t="shared" si="45"/>
        <v/>
      </c>
      <c r="BZ170" s="16" t="str">
        <f t="shared" si="46"/>
        <v/>
      </c>
      <c r="CA170" s="16" t="str">
        <f t="shared" si="47"/>
        <v/>
      </c>
      <c r="CB170" s="16" t="str">
        <f t="shared" si="48"/>
        <v/>
      </c>
      <c r="CC170" s="16" t="str">
        <f t="shared" si="49"/>
        <v/>
      </c>
      <c r="CD170" s="16" t="str">
        <f t="shared" si="50"/>
        <v/>
      </c>
      <c r="CE170" s="16" t="str">
        <f t="shared" si="51"/>
        <v/>
      </c>
      <c r="CF170" s="16" t="str">
        <f t="shared" si="52"/>
        <v/>
      </c>
      <c r="CG170" s="16" t="str">
        <f t="shared" si="42"/>
        <v>Tobis</v>
      </c>
      <c r="CH170" s="16" t="str">
        <f t="shared" si="42"/>
        <v/>
      </c>
      <c r="CI170" s="16" t="str">
        <f t="shared" si="42"/>
        <v/>
      </c>
      <c r="CK170" s="115" t="str">
        <f t="shared" si="37"/>
        <v>Tobis</v>
      </c>
      <c r="CM170" s="88"/>
      <c r="CN170" s="115"/>
      <c r="CO170" s="88"/>
      <c r="CP170" s="116"/>
    </row>
    <row r="171" spans="1:94" x14ac:dyDescent="0.2">
      <c r="A171" s="14" t="s">
        <v>393</v>
      </c>
      <c r="B171" s="249">
        <v>21</v>
      </c>
      <c r="C171" s="80" t="s">
        <v>190</v>
      </c>
      <c r="D171" s="104">
        <v>163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59062.5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03">
        <f t="shared" si="36"/>
        <v>59062.5</v>
      </c>
      <c r="AU171" s="51">
        <v>163</v>
      </c>
      <c r="AV171" s="16" t="str">
        <f t="shared" si="56"/>
        <v/>
      </c>
      <c r="AW171" s="16" t="str">
        <f t="shared" si="56"/>
        <v/>
      </c>
      <c r="AX171" s="16" t="str">
        <f t="shared" si="56"/>
        <v/>
      </c>
      <c r="AY171" s="16" t="str">
        <f t="shared" si="56"/>
        <v/>
      </c>
      <c r="AZ171" s="16" t="str">
        <f t="shared" si="56"/>
        <v/>
      </c>
      <c r="BA171" s="16" t="str">
        <f t="shared" si="56"/>
        <v/>
      </c>
      <c r="BB171" s="16" t="str">
        <f t="shared" si="56"/>
        <v/>
      </c>
      <c r="BC171" s="16" t="str">
        <f t="shared" si="56"/>
        <v/>
      </c>
      <c r="BD171" s="16" t="str">
        <f t="shared" si="56"/>
        <v/>
      </c>
      <c r="BE171" s="16" t="str">
        <f t="shared" si="56"/>
        <v/>
      </c>
      <c r="BF171" s="16" t="str">
        <f t="shared" si="55"/>
        <v/>
      </c>
      <c r="BG171" s="16" t="str">
        <f t="shared" si="55"/>
        <v/>
      </c>
      <c r="BH171" s="16" t="str">
        <f t="shared" si="55"/>
        <v/>
      </c>
      <c r="BI171" s="16" t="str">
        <f t="shared" si="55"/>
        <v>Sill_konsum</v>
      </c>
      <c r="BJ171" s="16" t="str">
        <f t="shared" si="55"/>
        <v/>
      </c>
      <c r="BK171" s="16" t="str">
        <f t="shared" si="55"/>
        <v/>
      </c>
      <c r="BL171" s="16" t="str">
        <f t="shared" si="39"/>
        <v/>
      </c>
      <c r="BM171" s="16" t="str">
        <f t="shared" si="39"/>
        <v/>
      </c>
      <c r="BN171" s="16" t="str">
        <f t="shared" si="39"/>
        <v/>
      </c>
      <c r="BO171" s="16" t="str">
        <f t="shared" si="39"/>
        <v/>
      </c>
      <c r="BP171" s="16" t="str">
        <f t="shared" ref="BP171:BT184" si="57">IF(Y171&gt;0,Y$8,"")</f>
        <v/>
      </c>
      <c r="BQ171" s="16" t="str">
        <f t="shared" si="57"/>
        <v/>
      </c>
      <c r="BR171" s="16" t="str">
        <f t="shared" si="57"/>
        <v/>
      </c>
      <c r="BS171" s="16" t="str">
        <f t="shared" si="57"/>
        <v/>
      </c>
      <c r="BT171" s="16" t="str">
        <f t="shared" si="57"/>
        <v/>
      </c>
      <c r="BU171" s="16" t="str">
        <f t="shared" si="53"/>
        <v/>
      </c>
      <c r="BV171" s="16" t="str">
        <f t="shared" si="54"/>
        <v/>
      </c>
      <c r="BW171" s="16" t="str">
        <f t="shared" si="43"/>
        <v/>
      </c>
      <c r="BX171" s="16" t="str">
        <f t="shared" si="44"/>
        <v/>
      </c>
      <c r="BY171" s="16" t="str">
        <f t="shared" si="45"/>
        <v/>
      </c>
      <c r="BZ171" s="16" t="str">
        <f t="shared" si="46"/>
        <v/>
      </c>
      <c r="CA171" s="16" t="str">
        <f t="shared" si="47"/>
        <v/>
      </c>
      <c r="CB171" s="16" t="str">
        <f t="shared" si="48"/>
        <v/>
      </c>
      <c r="CC171" s="16" t="str">
        <f t="shared" si="49"/>
        <v/>
      </c>
      <c r="CD171" s="16" t="str">
        <f t="shared" si="50"/>
        <v/>
      </c>
      <c r="CE171" s="16" t="str">
        <f t="shared" si="51"/>
        <v/>
      </c>
      <c r="CF171" s="16" t="str">
        <f t="shared" si="52"/>
        <v/>
      </c>
      <c r="CG171" s="16" t="str">
        <f t="shared" si="42"/>
        <v/>
      </c>
      <c r="CH171" s="16" t="str">
        <f t="shared" si="42"/>
        <v/>
      </c>
      <c r="CI171" s="16" t="str">
        <f t="shared" si="42"/>
        <v/>
      </c>
      <c r="CK171" s="115" t="str">
        <f t="shared" si="37"/>
        <v>Sill_konsum</v>
      </c>
      <c r="CM171" s="88"/>
      <c r="CN171" s="115"/>
      <c r="CO171" s="88"/>
      <c r="CP171" s="116"/>
    </row>
    <row r="172" spans="1:94" x14ac:dyDescent="0.2">
      <c r="A172" s="14" t="s">
        <v>393</v>
      </c>
      <c r="B172" s="249">
        <v>21</v>
      </c>
      <c r="C172" s="80" t="s">
        <v>190</v>
      </c>
      <c r="D172" s="104">
        <v>164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68000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03">
        <f t="shared" si="36"/>
        <v>68000</v>
      </c>
      <c r="AU172" s="51">
        <v>164</v>
      </c>
      <c r="AV172" s="16" t="str">
        <f t="shared" si="56"/>
        <v/>
      </c>
      <c r="AW172" s="16" t="str">
        <f t="shared" si="56"/>
        <v/>
      </c>
      <c r="AX172" s="16" t="str">
        <f t="shared" si="56"/>
        <v/>
      </c>
      <c r="AY172" s="16" t="str">
        <f t="shared" si="56"/>
        <v/>
      </c>
      <c r="AZ172" s="16" t="str">
        <f t="shared" si="56"/>
        <v/>
      </c>
      <c r="BA172" s="16" t="str">
        <f t="shared" si="56"/>
        <v/>
      </c>
      <c r="BB172" s="16" t="str">
        <f t="shared" si="56"/>
        <v/>
      </c>
      <c r="BC172" s="16" t="str">
        <f t="shared" si="56"/>
        <v/>
      </c>
      <c r="BD172" s="16" t="str">
        <f t="shared" si="56"/>
        <v/>
      </c>
      <c r="BE172" s="16" t="str">
        <f t="shared" si="56"/>
        <v/>
      </c>
      <c r="BF172" s="16" t="str">
        <f t="shared" si="55"/>
        <v/>
      </c>
      <c r="BG172" s="16" t="str">
        <f t="shared" si="55"/>
        <v/>
      </c>
      <c r="BH172" s="16" t="str">
        <f t="shared" si="55"/>
        <v/>
      </c>
      <c r="BI172" s="16" t="str">
        <f t="shared" si="55"/>
        <v/>
      </c>
      <c r="BJ172" s="16" t="str">
        <f t="shared" si="55"/>
        <v/>
      </c>
      <c r="BK172" s="16" t="str">
        <f t="shared" si="55"/>
        <v/>
      </c>
      <c r="BL172" s="16" t="str">
        <f t="shared" si="55"/>
        <v/>
      </c>
      <c r="BM172" s="16" t="str">
        <f t="shared" si="55"/>
        <v/>
      </c>
      <c r="BN172" s="16" t="str">
        <f t="shared" si="55"/>
        <v/>
      </c>
      <c r="BO172" s="16" t="str">
        <f t="shared" si="55"/>
        <v/>
      </c>
      <c r="BP172" s="16" t="str">
        <f t="shared" si="57"/>
        <v>Makrill</v>
      </c>
      <c r="BQ172" s="16" t="str">
        <f t="shared" si="57"/>
        <v/>
      </c>
      <c r="BR172" s="16" t="str">
        <f t="shared" si="57"/>
        <v/>
      </c>
      <c r="BS172" s="16" t="str">
        <f t="shared" si="57"/>
        <v/>
      </c>
      <c r="BT172" s="16" t="str">
        <f t="shared" si="57"/>
        <v/>
      </c>
      <c r="BU172" s="16" t="str">
        <f t="shared" si="53"/>
        <v/>
      </c>
      <c r="BV172" s="16" t="str">
        <f t="shared" si="54"/>
        <v/>
      </c>
      <c r="BW172" s="16" t="str">
        <f t="shared" si="43"/>
        <v/>
      </c>
      <c r="BX172" s="16" t="str">
        <f t="shared" si="44"/>
        <v/>
      </c>
      <c r="BY172" s="16" t="str">
        <f t="shared" si="45"/>
        <v/>
      </c>
      <c r="BZ172" s="16" t="str">
        <f t="shared" si="46"/>
        <v/>
      </c>
      <c r="CA172" s="16" t="str">
        <f t="shared" si="47"/>
        <v/>
      </c>
      <c r="CB172" s="16" t="str">
        <f t="shared" si="48"/>
        <v/>
      </c>
      <c r="CC172" s="16" t="str">
        <f t="shared" si="49"/>
        <v/>
      </c>
      <c r="CD172" s="16" t="str">
        <f t="shared" si="50"/>
        <v/>
      </c>
      <c r="CE172" s="16" t="str">
        <f t="shared" si="51"/>
        <v/>
      </c>
      <c r="CF172" s="16" t="str">
        <f t="shared" si="52"/>
        <v/>
      </c>
      <c r="CG172" s="16" t="str">
        <f t="shared" ref="CG172:CI179" si="58">IF(AP172&gt;0,AP$8,"")</f>
        <v/>
      </c>
      <c r="CH172" s="16" t="str">
        <f t="shared" si="58"/>
        <v/>
      </c>
      <c r="CI172" s="16" t="str">
        <f t="shared" si="58"/>
        <v/>
      </c>
      <c r="CK172" s="115" t="str">
        <f t="shared" si="37"/>
        <v>Makrill</v>
      </c>
      <c r="CM172" s="88"/>
      <c r="CN172" s="115"/>
      <c r="CO172" s="88"/>
      <c r="CP172" s="116"/>
    </row>
    <row r="173" spans="1:94" x14ac:dyDescent="0.2">
      <c r="A173" s="14" t="s">
        <v>393</v>
      </c>
      <c r="B173" s="249">
        <v>21</v>
      </c>
      <c r="C173" s="80" t="s">
        <v>190</v>
      </c>
      <c r="D173" s="104">
        <v>165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126666.66666666667</v>
      </c>
      <c r="AP173" s="14">
        <v>0</v>
      </c>
      <c r="AQ173" s="14">
        <v>0</v>
      </c>
      <c r="AR173" s="14">
        <v>0</v>
      </c>
      <c r="AS173" s="14">
        <v>0</v>
      </c>
      <c r="AT173" s="103">
        <f t="shared" si="36"/>
        <v>126666.66666666667</v>
      </c>
      <c r="AU173" s="51">
        <v>165</v>
      </c>
      <c r="AV173" s="16" t="str">
        <f t="shared" si="56"/>
        <v/>
      </c>
      <c r="AW173" s="16" t="str">
        <f t="shared" si="56"/>
        <v/>
      </c>
      <c r="AX173" s="16" t="str">
        <f t="shared" si="56"/>
        <v/>
      </c>
      <c r="AY173" s="16" t="str">
        <f t="shared" si="56"/>
        <v/>
      </c>
      <c r="AZ173" s="16" t="str">
        <f t="shared" si="56"/>
        <v/>
      </c>
      <c r="BA173" s="16" t="str">
        <f t="shared" si="56"/>
        <v/>
      </c>
      <c r="BB173" s="16" t="str">
        <f t="shared" si="56"/>
        <v/>
      </c>
      <c r="BC173" s="16" t="str">
        <f t="shared" si="56"/>
        <v/>
      </c>
      <c r="BD173" s="16" t="str">
        <f t="shared" si="56"/>
        <v/>
      </c>
      <c r="BE173" s="16" t="str">
        <f t="shared" si="56"/>
        <v/>
      </c>
      <c r="BF173" s="16" t="str">
        <f t="shared" si="55"/>
        <v/>
      </c>
      <c r="BG173" s="16" t="str">
        <f t="shared" si="55"/>
        <v/>
      </c>
      <c r="BH173" s="16" t="str">
        <f t="shared" si="55"/>
        <v/>
      </c>
      <c r="BI173" s="16" t="str">
        <f t="shared" si="55"/>
        <v/>
      </c>
      <c r="BJ173" s="16" t="str">
        <f t="shared" si="55"/>
        <v/>
      </c>
      <c r="BK173" s="16" t="str">
        <f t="shared" si="55"/>
        <v/>
      </c>
      <c r="BL173" s="16" t="str">
        <f t="shared" si="55"/>
        <v/>
      </c>
      <c r="BM173" s="16" t="str">
        <f t="shared" si="55"/>
        <v/>
      </c>
      <c r="BN173" s="16" t="str">
        <f t="shared" si="55"/>
        <v/>
      </c>
      <c r="BO173" s="16" t="str">
        <f t="shared" si="55"/>
        <v/>
      </c>
      <c r="BP173" s="16" t="str">
        <f t="shared" si="57"/>
        <v/>
      </c>
      <c r="BQ173" s="16" t="str">
        <f t="shared" si="57"/>
        <v/>
      </c>
      <c r="BR173" s="16" t="str">
        <f t="shared" si="57"/>
        <v/>
      </c>
      <c r="BS173" s="16" t="str">
        <f t="shared" si="57"/>
        <v/>
      </c>
      <c r="BT173" s="16" t="str">
        <f t="shared" si="57"/>
        <v/>
      </c>
      <c r="BU173" s="16" t="str">
        <f t="shared" si="53"/>
        <v/>
      </c>
      <c r="BV173" s="16" t="str">
        <f t="shared" si="54"/>
        <v/>
      </c>
      <c r="BW173" s="16" t="str">
        <f t="shared" si="43"/>
        <v/>
      </c>
      <c r="BX173" s="16" t="str">
        <f t="shared" si="44"/>
        <v/>
      </c>
      <c r="BY173" s="16" t="str">
        <f t="shared" si="45"/>
        <v/>
      </c>
      <c r="BZ173" s="16" t="str">
        <f t="shared" si="46"/>
        <v/>
      </c>
      <c r="CA173" s="16" t="str">
        <f t="shared" si="47"/>
        <v/>
      </c>
      <c r="CB173" s="16" t="str">
        <f t="shared" si="48"/>
        <v/>
      </c>
      <c r="CC173" s="16" t="str">
        <f t="shared" si="49"/>
        <v/>
      </c>
      <c r="CD173" s="16" t="str">
        <f t="shared" si="50"/>
        <v/>
      </c>
      <c r="CE173" s="16" t="str">
        <f t="shared" si="51"/>
        <v/>
      </c>
      <c r="CF173" s="16" t="str">
        <f t="shared" si="52"/>
        <v>Taggmakrill</v>
      </c>
      <c r="CG173" s="16" t="str">
        <f t="shared" si="58"/>
        <v/>
      </c>
      <c r="CH173" s="16" t="str">
        <f t="shared" si="58"/>
        <v/>
      </c>
      <c r="CI173" s="16" t="str">
        <f t="shared" si="58"/>
        <v/>
      </c>
      <c r="CK173" s="115" t="str">
        <f t="shared" si="37"/>
        <v>Taggmakrill</v>
      </c>
      <c r="CM173" s="88"/>
      <c r="CN173" s="115"/>
      <c r="CO173" s="88"/>
      <c r="CP173" s="116"/>
    </row>
    <row r="174" spans="1:94" x14ac:dyDescent="0.2">
      <c r="A174" s="14" t="s">
        <v>366</v>
      </c>
      <c r="B174" s="249">
        <v>21</v>
      </c>
      <c r="C174" s="80" t="s">
        <v>190</v>
      </c>
      <c r="D174" s="104">
        <v>166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38833.333333333336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03">
        <f t="shared" si="36"/>
        <v>38833.333333333336</v>
      </c>
      <c r="AU174" s="51">
        <v>166</v>
      </c>
      <c r="AV174" s="16" t="str">
        <f t="shared" si="56"/>
        <v/>
      </c>
      <c r="AW174" s="16" t="str">
        <f t="shared" si="56"/>
        <v/>
      </c>
      <c r="AX174" s="16" t="str">
        <f t="shared" si="56"/>
        <v/>
      </c>
      <c r="AY174" s="16" t="str">
        <f t="shared" si="56"/>
        <v/>
      </c>
      <c r="AZ174" s="16" t="str">
        <f t="shared" si="56"/>
        <v/>
      </c>
      <c r="BA174" s="16" t="str">
        <f t="shared" si="56"/>
        <v/>
      </c>
      <c r="BB174" s="16" t="str">
        <f t="shared" si="56"/>
        <v/>
      </c>
      <c r="BC174" s="16" t="str">
        <f t="shared" si="56"/>
        <v/>
      </c>
      <c r="BD174" s="16" t="str">
        <f t="shared" si="56"/>
        <v/>
      </c>
      <c r="BE174" s="16" t="str">
        <f t="shared" si="56"/>
        <v/>
      </c>
      <c r="BF174" s="16" t="str">
        <f t="shared" si="55"/>
        <v/>
      </c>
      <c r="BG174" s="16" t="str">
        <f t="shared" si="55"/>
        <v/>
      </c>
      <c r="BH174" s="16" t="str">
        <f t="shared" si="55"/>
        <v/>
      </c>
      <c r="BI174" s="16" t="str">
        <f t="shared" si="55"/>
        <v>Sill_konsum</v>
      </c>
      <c r="BJ174" s="16" t="str">
        <f t="shared" si="55"/>
        <v/>
      </c>
      <c r="BK174" s="16" t="str">
        <f t="shared" si="55"/>
        <v/>
      </c>
      <c r="BL174" s="16" t="str">
        <f t="shared" si="55"/>
        <v/>
      </c>
      <c r="BM174" s="16" t="str">
        <f t="shared" si="55"/>
        <v/>
      </c>
      <c r="BN174" s="16" t="str">
        <f t="shared" si="55"/>
        <v/>
      </c>
      <c r="BO174" s="16" t="str">
        <f t="shared" si="55"/>
        <v/>
      </c>
      <c r="BP174" s="16" t="str">
        <f t="shared" si="57"/>
        <v/>
      </c>
      <c r="BQ174" s="16" t="str">
        <f t="shared" si="57"/>
        <v/>
      </c>
      <c r="BR174" s="16" t="str">
        <f t="shared" si="57"/>
        <v/>
      </c>
      <c r="BS174" s="16" t="str">
        <f t="shared" si="57"/>
        <v/>
      </c>
      <c r="BT174" s="16" t="str">
        <f t="shared" si="57"/>
        <v/>
      </c>
      <c r="BU174" s="16" t="str">
        <f t="shared" si="53"/>
        <v/>
      </c>
      <c r="BV174" s="16" t="str">
        <f t="shared" si="54"/>
        <v/>
      </c>
      <c r="BW174" s="16" t="str">
        <f t="shared" si="43"/>
        <v/>
      </c>
      <c r="BX174" s="16" t="str">
        <f t="shared" si="44"/>
        <v/>
      </c>
      <c r="BY174" s="16" t="str">
        <f t="shared" si="45"/>
        <v/>
      </c>
      <c r="BZ174" s="16" t="str">
        <f t="shared" si="46"/>
        <v/>
      </c>
      <c r="CA174" s="16" t="str">
        <f t="shared" si="47"/>
        <v/>
      </c>
      <c r="CB174" s="16" t="str">
        <f t="shared" si="48"/>
        <v/>
      </c>
      <c r="CC174" s="16" t="str">
        <f t="shared" si="49"/>
        <v/>
      </c>
      <c r="CD174" s="16" t="str">
        <f t="shared" si="50"/>
        <v/>
      </c>
      <c r="CE174" s="16" t="str">
        <f t="shared" si="51"/>
        <v/>
      </c>
      <c r="CF174" s="16" t="str">
        <f t="shared" si="52"/>
        <v/>
      </c>
      <c r="CG174" s="16" t="str">
        <f t="shared" si="58"/>
        <v/>
      </c>
      <c r="CH174" s="16" t="str">
        <f t="shared" si="58"/>
        <v/>
      </c>
      <c r="CI174" s="16" t="str">
        <f t="shared" si="58"/>
        <v/>
      </c>
      <c r="CK174" s="115" t="str">
        <f t="shared" si="37"/>
        <v>Sill_konsum</v>
      </c>
      <c r="CM174" s="88"/>
      <c r="CN174" s="115"/>
      <c r="CO174" s="88"/>
      <c r="CP174" s="116"/>
    </row>
    <row r="175" spans="1:94" x14ac:dyDescent="0.2">
      <c r="A175" s="14" t="s">
        <v>366</v>
      </c>
      <c r="B175" s="249">
        <v>21</v>
      </c>
      <c r="C175" s="80" t="s">
        <v>190</v>
      </c>
      <c r="D175" s="104">
        <v>167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39285.714285714283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03">
        <f t="shared" si="36"/>
        <v>39285.714285714283</v>
      </c>
      <c r="AU175" s="51">
        <v>167</v>
      </c>
      <c r="AV175" s="16" t="str">
        <f t="shared" si="56"/>
        <v/>
      </c>
      <c r="AW175" s="16" t="str">
        <f t="shared" si="56"/>
        <v/>
      </c>
      <c r="AX175" s="16" t="str">
        <f t="shared" si="56"/>
        <v/>
      </c>
      <c r="AY175" s="16" t="str">
        <f t="shared" si="56"/>
        <v/>
      </c>
      <c r="AZ175" s="16" t="str">
        <f t="shared" si="56"/>
        <v/>
      </c>
      <c r="BA175" s="16" t="str">
        <f t="shared" si="56"/>
        <v/>
      </c>
      <c r="BB175" s="16" t="str">
        <f t="shared" si="56"/>
        <v/>
      </c>
      <c r="BC175" s="16" t="str">
        <f t="shared" si="56"/>
        <v/>
      </c>
      <c r="BD175" s="16" t="str">
        <f t="shared" si="56"/>
        <v/>
      </c>
      <c r="BE175" s="16" t="str">
        <f t="shared" si="56"/>
        <v/>
      </c>
      <c r="BF175" s="16" t="str">
        <f t="shared" si="55"/>
        <v/>
      </c>
      <c r="BG175" s="16" t="str">
        <f t="shared" si="55"/>
        <v/>
      </c>
      <c r="BH175" s="16" t="str">
        <f t="shared" si="55"/>
        <v/>
      </c>
      <c r="BI175" s="16" t="str">
        <f t="shared" si="55"/>
        <v/>
      </c>
      <c r="BJ175" s="16" t="str">
        <f t="shared" si="55"/>
        <v/>
      </c>
      <c r="BK175" s="16" t="str">
        <f t="shared" si="55"/>
        <v/>
      </c>
      <c r="BL175" s="16" t="str">
        <f t="shared" si="55"/>
        <v/>
      </c>
      <c r="BM175" s="16" t="str">
        <f t="shared" si="55"/>
        <v/>
      </c>
      <c r="BN175" s="16" t="str">
        <f t="shared" si="55"/>
        <v/>
      </c>
      <c r="BO175" s="16" t="str">
        <f t="shared" si="55"/>
        <v/>
      </c>
      <c r="BP175" s="16" t="str">
        <f t="shared" si="57"/>
        <v>Makrill</v>
      </c>
      <c r="BQ175" s="16" t="str">
        <f t="shared" si="57"/>
        <v/>
      </c>
      <c r="BR175" s="16" t="str">
        <f t="shared" si="57"/>
        <v/>
      </c>
      <c r="BS175" s="16" t="str">
        <f t="shared" si="57"/>
        <v/>
      </c>
      <c r="BT175" s="16" t="str">
        <f t="shared" si="57"/>
        <v/>
      </c>
      <c r="BU175" s="16" t="str">
        <f t="shared" si="53"/>
        <v/>
      </c>
      <c r="BV175" s="16" t="str">
        <f t="shared" si="54"/>
        <v/>
      </c>
      <c r="BW175" s="16" t="str">
        <f t="shared" si="43"/>
        <v/>
      </c>
      <c r="BX175" s="16" t="str">
        <f t="shared" si="44"/>
        <v/>
      </c>
      <c r="BY175" s="16" t="str">
        <f t="shared" si="45"/>
        <v/>
      </c>
      <c r="BZ175" s="16" t="str">
        <f t="shared" si="46"/>
        <v/>
      </c>
      <c r="CA175" s="16" t="str">
        <f t="shared" si="47"/>
        <v/>
      </c>
      <c r="CB175" s="16" t="str">
        <f t="shared" si="48"/>
        <v/>
      </c>
      <c r="CC175" s="16" t="str">
        <f t="shared" si="49"/>
        <v/>
      </c>
      <c r="CD175" s="16" t="str">
        <f t="shared" si="50"/>
        <v/>
      </c>
      <c r="CE175" s="16" t="str">
        <f t="shared" si="51"/>
        <v/>
      </c>
      <c r="CF175" s="16" t="str">
        <f t="shared" si="52"/>
        <v/>
      </c>
      <c r="CG175" s="16" t="str">
        <f t="shared" si="58"/>
        <v/>
      </c>
      <c r="CH175" s="16" t="str">
        <f t="shared" si="58"/>
        <v/>
      </c>
      <c r="CI175" s="16" t="str">
        <f t="shared" si="58"/>
        <v/>
      </c>
      <c r="CK175" s="115" t="str">
        <f t="shared" si="37"/>
        <v>Makrill</v>
      </c>
      <c r="CM175" s="88"/>
      <c r="CN175" s="115"/>
      <c r="CO175" s="88"/>
      <c r="CP175" s="116"/>
    </row>
    <row r="176" spans="1:94" x14ac:dyDescent="0.2">
      <c r="A176" s="14" t="s">
        <v>391</v>
      </c>
      <c r="B176" s="249">
        <v>21</v>
      </c>
      <c r="C176" s="14" t="s">
        <v>189</v>
      </c>
      <c r="D176" s="104">
        <v>168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4444.4444444444443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03">
        <f t="shared" si="36"/>
        <v>4444.4444444444443</v>
      </c>
      <c r="AU176" s="51">
        <v>168</v>
      </c>
      <c r="AV176" s="16" t="str">
        <f t="shared" si="56"/>
        <v/>
      </c>
      <c r="AW176" s="16" t="str">
        <f t="shared" si="56"/>
        <v/>
      </c>
      <c r="AX176" s="16" t="str">
        <f t="shared" si="56"/>
        <v/>
      </c>
      <c r="AY176" s="16" t="str">
        <f t="shared" si="56"/>
        <v/>
      </c>
      <c r="AZ176" s="16" t="str">
        <f t="shared" si="56"/>
        <v/>
      </c>
      <c r="BA176" s="16" t="str">
        <f t="shared" si="56"/>
        <v/>
      </c>
      <c r="BB176" s="16" t="str">
        <f t="shared" si="56"/>
        <v/>
      </c>
      <c r="BC176" s="16" t="str">
        <f t="shared" si="56"/>
        <v/>
      </c>
      <c r="BD176" s="16" t="str">
        <f t="shared" si="56"/>
        <v/>
      </c>
      <c r="BE176" s="16" t="str">
        <f t="shared" si="56"/>
        <v/>
      </c>
      <c r="BF176" s="16" t="str">
        <f t="shared" si="55"/>
        <v/>
      </c>
      <c r="BG176" s="16" t="str">
        <f t="shared" si="55"/>
        <v/>
      </c>
      <c r="BH176" s="16" t="str">
        <f t="shared" si="55"/>
        <v>Sill_industri</v>
      </c>
      <c r="BI176" s="16" t="str">
        <f t="shared" si="55"/>
        <v/>
      </c>
      <c r="BJ176" s="16" t="str">
        <f t="shared" si="55"/>
        <v/>
      </c>
      <c r="BK176" s="16" t="str">
        <f t="shared" si="55"/>
        <v/>
      </c>
      <c r="BL176" s="16" t="str">
        <f t="shared" si="55"/>
        <v/>
      </c>
      <c r="BM176" s="16" t="str">
        <f t="shared" si="55"/>
        <v/>
      </c>
      <c r="BN176" s="16" t="str">
        <f t="shared" si="55"/>
        <v/>
      </c>
      <c r="BO176" s="16" t="str">
        <f t="shared" si="55"/>
        <v/>
      </c>
      <c r="BP176" s="16" t="str">
        <f t="shared" si="57"/>
        <v/>
      </c>
      <c r="BQ176" s="16" t="str">
        <f t="shared" si="57"/>
        <v/>
      </c>
      <c r="BR176" s="16" t="str">
        <f t="shared" si="57"/>
        <v/>
      </c>
      <c r="BS176" s="16" t="str">
        <f t="shared" si="57"/>
        <v/>
      </c>
      <c r="BT176" s="16" t="str">
        <f t="shared" si="57"/>
        <v/>
      </c>
      <c r="BU176" s="16" t="str">
        <f t="shared" si="53"/>
        <v/>
      </c>
      <c r="BV176" s="16" t="str">
        <f t="shared" si="54"/>
        <v/>
      </c>
      <c r="BW176" s="16" t="str">
        <f t="shared" si="43"/>
        <v/>
      </c>
      <c r="BX176" s="16" t="str">
        <f t="shared" si="44"/>
        <v/>
      </c>
      <c r="BY176" s="16" t="str">
        <f t="shared" si="45"/>
        <v/>
      </c>
      <c r="BZ176" s="16" t="str">
        <f t="shared" si="46"/>
        <v/>
      </c>
      <c r="CA176" s="16" t="str">
        <f t="shared" si="47"/>
        <v/>
      </c>
      <c r="CB176" s="16" t="str">
        <f t="shared" si="48"/>
        <v/>
      </c>
      <c r="CC176" s="16" t="str">
        <f t="shared" si="49"/>
        <v/>
      </c>
      <c r="CD176" s="16" t="str">
        <f t="shared" si="50"/>
        <v/>
      </c>
      <c r="CE176" s="16" t="str">
        <f t="shared" si="51"/>
        <v/>
      </c>
      <c r="CF176" s="16" t="str">
        <f t="shared" si="52"/>
        <v/>
      </c>
      <c r="CG176" s="16" t="str">
        <f t="shared" si="58"/>
        <v/>
      </c>
      <c r="CH176" s="16" t="str">
        <f t="shared" si="58"/>
        <v/>
      </c>
      <c r="CI176" s="16" t="str">
        <f t="shared" si="58"/>
        <v/>
      </c>
      <c r="CK176" s="115" t="str">
        <f t="shared" si="37"/>
        <v>Sill_industri</v>
      </c>
      <c r="CM176" s="88"/>
      <c r="CN176" s="115"/>
      <c r="CO176" s="88"/>
      <c r="CP176" s="116"/>
    </row>
    <row r="177" spans="1:94" x14ac:dyDescent="0.2">
      <c r="A177" s="14" t="s">
        <v>392</v>
      </c>
      <c r="B177" s="249">
        <v>21</v>
      </c>
      <c r="C177" s="80" t="s">
        <v>188</v>
      </c>
      <c r="D177" s="104">
        <v>169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0</v>
      </c>
      <c r="AP177" s="14">
        <v>5142.8571428571431</v>
      </c>
      <c r="AQ177" s="14">
        <v>0</v>
      </c>
      <c r="AR177" s="14">
        <v>0</v>
      </c>
      <c r="AS177" s="14">
        <v>0</v>
      </c>
      <c r="AT177" s="103">
        <f t="shared" si="36"/>
        <v>5142.8571428571431</v>
      </c>
      <c r="AU177" s="51">
        <v>169</v>
      </c>
      <c r="AV177" s="16" t="str">
        <f t="shared" si="56"/>
        <v/>
      </c>
      <c r="AW177" s="16" t="str">
        <f t="shared" si="56"/>
        <v/>
      </c>
      <c r="AX177" s="16" t="str">
        <f t="shared" si="56"/>
        <v/>
      </c>
      <c r="AY177" s="16" t="str">
        <f t="shared" si="56"/>
        <v/>
      </c>
      <c r="AZ177" s="16" t="str">
        <f t="shared" si="56"/>
        <v/>
      </c>
      <c r="BA177" s="16" t="str">
        <f t="shared" si="56"/>
        <v/>
      </c>
      <c r="BB177" s="16" t="str">
        <f t="shared" si="56"/>
        <v/>
      </c>
      <c r="BC177" s="16" t="str">
        <f t="shared" si="56"/>
        <v/>
      </c>
      <c r="BD177" s="16" t="str">
        <f t="shared" si="56"/>
        <v/>
      </c>
      <c r="BE177" s="16" t="str">
        <f t="shared" si="56"/>
        <v/>
      </c>
      <c r="BF177" s="16" t="str">
        <f t="shared" si="55"/>
        <v/>
      </c>
      <c r="BG177" s="16" t="str">
        <f t="shared" si="55"/>
        <v/>
      </c>
      <c r="BH177" s="16" t="str">
        <f t="shared" si="55"/>
        <v/>
      </c>
      <c r="BI177" s="16" t="str">
        <f t="shared" si="55"/>
        <v/>
      </c>
      <c r="BJ177" s="16" t="str">
        <f t="shared" si="55"/>
        <v/>
      </c>
      <c r="BK177" s="16" t="str">
        <f t="shared" si="55"/>
        <v/>
      </c>
      <c r="BL177" s="16" t="str">
        <f t="shared" si="55"/>
        <v/>
      </c>
      <c r="BM177" s="16" t="str">
        <f t="shared" si="55"/>
        <v/>
      </c>
      <c r="BN177" s="16" t="str">
        <f t="shared" si="55"/>
        <v/>
      </c>
      <c r="BO177" s="16" t="str">
        <f t="shared" si="55"/>
        <v/>
      </c>
      <c r="BP177" s="16" t="str">
        <f t="shared" si="57"/>
        <v/>
      </c>
      <c r="BQ177" s="16" t="str">
        <f t="shared" si="57"/>
        <v/>
      </c>
      <c r="BR177" s="16" t="str">
        <f t="shared" si="57"/>
        <v/>
      </c>
      <c r="BS177" s="16" t="str">
        <f t="shared" si="57"/>
        <v/>
      </c>
      <c r="BT177" s="16" t="str">
        <f t="shared" si="57"/>
        <v/>
      </c>
      <c r="BU177" s="16" t="str">
        <f t="shared" si="53"/>
        <v/>
      </c>
      <c r="BV177" s="16" t="str">
        <f t="shared" si="54"/>
        <v/>
      </c>
      <c r="BW177" s="16" t="str">
        <f t="shared" si="43"/>
        <v/>
      </c>
      <c r="BX177" s="16" t="str">
        <f t="shared" si="44"/>
        <v/>
      </c>
      <c r="BY177" s="16" t="str">
        <f t="shared" si="45"/>
        <v/>
      </c>
      <c r="BZ177" s="16" t="str">
        <f t="shared" si="46"/>
        <v/>
      </c>
      <c r="CA177" s="16" t="str">
        <f t="shared" si="47"/>
        <v/>
      </c>
      <c r="CB177" s="16" t="str">
        <f t="shared" si="48"/>
        <v/>
      </c>
      <c r="CC177" s="16" t="str">
        <f t="shared" si="49"/>
        <v/>
      </c>
      <c r="CD177" s="16" t="str">
        <f t="shared" si="50"/>
        <v/>
      </c>
      <c r="CE177" s="16" t="str">
        <f t="shared" si="51"/>
        <v/>
      </c>
      <c r="CF177" s="16" t="str">
        <f t="shared" si="52"/>
        <v/>
      </c>
      <c r="CG177" s="16" t="str">
        <f t="shared" si="58"/>
        <v>Tobis</v>
      </c>
      <c r="CH177" s="16" t="str">
        <f t="shared" si="58"/>
        <v/>
      </c>
      <c r="CI177" s="16" t="str">
        <f t="shared" si="58"/>
        <v/>
      </c>
      <c r="CK177" s="115" t="str">
        <f t="shared" si="37"/>
        <v>Tobis</v>
      </c>
      <c r="CM177" s="88"/>
      <c r="CN177" s="115"/>
      <c r="CO177" s="88"/>
      <c r="CP177" s="116"/>
    </row>
    <row r="178" spans="1:94" x14ac:dyDescent="0.2">
      <c r="A178" s="14" t="s">
        <v>391</v>
      </c>
      <c r="B178" s="249">
        <v>21</v>
      </c>
      <c r="C178" s="80" t="s">
        <v>188</v>
      </c>
      <c r="D178" s="104">
        <v>170</v>
      </c>
      <c r="E178" s="14">
        <v>0</v>
      </c>
      <c r="F178" s="14">
        <v>0</v>
      </c>
      <c r="G178" s="14">
        <v>0</v>
      </c>
      <c r="H178" s="14">
        <v>44.776119402985074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63389.253731343284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0</v>
      </c>
      <c r="AN178" s="14">
        <v>1089.5522388059701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03">
        <f t="shared" si="36"/>
        <v>64523.582089552241</v>
      </c>
      <c r="AU178" s="51">
        <v>170</v>
      </c>
      <c r="AV178" s="16" t="str">
        <f t="shared" si="56"/>
        <v/>
      </c>
      <c r="AW178" s="16" t="str">
        <f t="shared" si="56"/>
        <v/>
      </c>
      <c r="AX178" s="16" t="str">
        <f t="shared" si="56"/>
        <v/>
      </c>
      <c r="AY178" s="16" t="str">
        <f t="shared" si="56"/>
        <v>Blavitling</v>
      </c>
      <c r="AZ178" s="16" t="str">
        <f t="shared" si="56"/>
        <v/>
      </c>
      <c r="BA178" s="16" t="str">
        <f t="shared" si="56"/>
        <v/>
      </c>
      <c r="BB178" s="16" t="str">
        <f t="shared" si="56"/>
        <v/>
      </c>
      <c r="BC178" s="16" t="str">
        <f t="shared" si="56"/>
        <v/>
      </c>
      <c r="BD178" s="16" t="str">
        <f t="shared" si="56"/>
        <v/>
      </c>
      <c r="BE178" s="16" t="str">
        <f t="shared" si="56"/>
        <v/>
      </c>
      <c r="BF178" s="16" t="str">
        <f t="shared" si="55"/>
        <v/>
      </c>
      <c r="BG178" s="16" t="str">
        <f t="shared" si="55"/>
        <v/>
      </c>
      <c r="BH178" s="16" t="str">
        <f t="shared" si="55"/>
        <v/>
      </c>
      <c r="BI178" s="16" t="str">
        <f t="shared" si="55"/>
        <v>Sill_konsum</v>
      </c>
      <c r="BJ178" s="16" t="str">
        <f t="shared" si="55"/>
        <v/>
      </c>
      <c r="BK178" s="16" t="str">
        <f t="shared" si="55"/>
        <v/>
      </c>
      <c r="BL178" s="16" t="str">
        <f t="shared" si="55"/>
        <v/>
      </c>
      <c r="BM178" s="16" t="str">
        <f t="shared" si="55"/>
        <v/>
      </c>
      <c r="BN178" s="16" t="str">
        <f t="shared" si="55"/>
        <v/>
      </c>
      <c r="BO178" s="16" t="str">
        <f t="shared" si="55"/>
        <v/>
      </c>
      <c r="BP178" s="16" t="str">
        <f t="shared" si="57"/>
        <v/>
      </c>
      <c r="BQ178" s="16" t="str">
        <f t="shared" si="57"/>
        <v/>
      </c>
      <c r="BR178" s="16" t="str">
        <f t="shared" si="57"/>
        <v/>
      </c>
      <c r="BS178" s="16" t="str">
        <f t="shared" si="57"/>
        <v/>
      </c>
      <c r="BT178" s="16" t="str">
        <f t="shared" si="57"/>
        <v/>
      </c>
      <c r="BU178" s="16" t="str">
        <f t="shared" si="53"/>
        <v/>
      </c>
      <c r="BV178" s="16" t="str">
        <f t="shared" si="54"/>
        <v/>
      </c>
      <c r="BW178" s="16" t="str">
        <f t="shared" si="43"/>
        <v/>
      </c>
      <c r="BX178" s="16" t="str">
        <f t="shared" si="44"/>
        <v/>
      </c>
      <c r="BY178" s="16" t="str">
        <f t="shared" si="45"/>
        <v/>
      </c>
      <c r="BZ178" s="16" t="str">
        <f t="shared" si="46"/>
        <v/>
      </c>
      <c r="CA178" s="16" t="str">
        <f t="shared" si="47"/>
        <v/>
      </c>
      <c r="CB178" s="16" t="str">
        <f t="shared" si="48"/>
        <v/>
      </c>
      <c r="CC178" s="16" t="str">
        <f t="shared" si="49"/>
        <v/>
      </c>
      <c r="CD178" s="16" t="str">
        <f t="shared" si="50"/>
        <v/>
      </c>
      <c r="CE178" s="16" t="str">
        <f t="shared" si="51"/>
        <v>Skarpsill_konsum</v>
      </c>
      <c r="CF178" s="16" t="str">
        <f t="shared" si="52"/>
        <v/>
      </c>
      <c r="CG178" s="16" t="str">
        <f t="shared" si="58"/>
        <v/>
      </c>
      <c r="CH178" s="16" t="str">
        <f t="shared" si="58"/>
        <v/>
      </c>
      <c r="CI178" s="16" t="str">
        <f t="shared" si="58"/>
        <v/>
      </c>
      <c r="CK178" s="115" t="str">
        <f t="shared" si="37"/>
        <v>BlavitlingSill_konsumSkarpsill_konsum</v>
      </c>
      <c r="CM178" s="88"/>
      <c r="CN178" s="115"/>
      <c r="CO178" s="88"/>
      <c r="CP178" s="116"/>
    </row>
    <row r="179" spans="1:94" x14ac:dyDescent="0.2">
      <c r="A179" s="80" t="s">
        <v>393</v>
      </c>
      <c r="B179" s="249">
        <v>21</v>
      </c>
      <c r="C179" s="80" t="s">
        <v>188</v>
      </c>
      <c r="D179" s="104">
        <v>171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58658.571428571428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03">
        <f t="shared" si="36"/>
        <v>58658.571428571428</v>
      </c>
      <c r="AU179" s="51">
        <v>171</v>
      </c>
      <c r="AV179" s="16" t="str">
        <f t="shared" si="56"/>
        <v/>
      </c>
      <c r="AW179" s="16" t="str">
        <f t="shared" si="56"/>
        <v/>
      </c>
      <c r="AX179" s="16" t="str">
        <f t="shared" si="56"/>
        <v/>
      </c>
      <c r="AY179" s="16" t="str">
        <f t="shared" si="56"/>
        <v/>
      </c>
      <c r="AZ179" s="16" t="str">
        <f t="shared" si="56"/>
        <v/>
      </c>
      <c r="BA179" s="16" t="str">
        <f t="shared" si="56"/>
        <v/>
      </c>
      <c r="BB179" s="16" t="str">
        <f t="shared" si="56"/>
        <v/>
      </c>
      <c r="BC179" s="16" t="str">
        <f t="shared" si="56"/>
        <v/>
      </c>
      <c r="BD179" s="16" t="str">
        <f t="shared" si="56"/>
        <v/>
      </c>
      <c r="BE179" s="16" t="str">
        <f t="shared" si="56"/>
        <v/>
      </c>
      <c r="BF179" s="16" t="str">
        <f t="shared" si="55"/>
        <v/>
      </c>
      <c r="BG179" s="16" t="str">
        <f t="shared" si="55"/>
        <v/>
      </c>
      <c r="BH179" s="16" t="str">
        <f t="shared" si="55"/>
        <v/>
      </c>
      <c r="BI179" s="16" t="str">
        <f t="shared" si="55"/>
        <v>Sill_konsum</v>
      </c>
      <c r="BJ179" s="16" t="str">
        <f t="shared" si="55"/>
        <v/>
      </c>
      <c r="BK179" s="16" t="str">
        <f t="shared" si="55"/>
        <v/>
      </c>
      <c r="BL179" s="16" t="str">
        <f t="shared" si="55"/>
        <v/>
      </c>
      <c r="BM179" s="16" t="str">
        <f t="shared" si="55"/>
        <v/>
      </c>
      <c r="BN179" s="16" t="str">
        <f t="shared" si="55"/>
        <v/>
      </c>
      <c r="BO179" s="16" t="str">
        <f t="shared" si="55"/>
        <v/>
      </c>
      <c r="BP179" s="16" t="str">
        <f t="shared" si="57"/>
        <v/>
      </c>
      <c r="BQ179" s="16" t="str">
        <f t="shared" si="57"/>
        <v/>
      </c>
      <c r="BR179" s="16" t="str">
        <f t="shared" si="57"/>
        <v/>
      </c>
      <c r="BS179" s="16" t="str">
        <f t="shared" si="57"/>
        <v/>
      </c>
      <c r="BT179" s="16" t="str">
        <f t="shared" si="57"/>
        <v/>
      </c>
      <c r="BU179" s="16" t="str">
        <f t="shared" si="53"/>
        <v/>
      </c>
      <c r="BV179" s="16" t="str">
        <f t="shared" si="54"/>
        <v/>
      </c>
      <c r="BW179" s="16" t="str">
        <f t="shared" si="43"/>
        <v/>
      </c>
      <c r="BX179" s="16" t="str">
        <f t="shared" si="44"/>
        <v/>
      </c>
      <c r="BY179" s="16" t="str">
        <f t="shared" si="45"/>
        <v/>
      </c>
      <c r="BZ179" s="16" t="str">
        <f t="shared" si="46"/>
        <v/>
      </c>
      <c r="CA179" s="16" t="str">
        <f t="shared" si="47"/>
        <v/>
      </c>
      <c r="CB179" s="16" t="str">
        <f t="shared" si="48"/>
        <v/>
      </c>
      <c r="CC179" s="16" t="str">
        <f t="shared" si="49"/>
        <v/>
      </c>
      <c r="CD179" s="16" t="str">
        <f t="shared" si="50"/>
        <v/>
      </c>
      <c r="CE179" s="16" t="str">
        <f t="shared" si="51"/>
        <v/>
      </c>
      <c r="CF179" s="16" t="str">
        <f t="shared" si="52"/>
        <v/>
      </c>
      <c r="CG179" s="16" t="str">
        <f t="shared" si="58"/>
        <v/>
      </c>
      <c r="CH179" s="16" t="str">
        <f t="shared" si="58"/>
        <v/>
      </c>
      <c r="CI179" s="16" t="str">
        <f t="shared" si="58"/>
        <v/>
      </c>
      <c r="CK179" s="115" t="str">
        <f t="shared" si="37"/>
        <v>Sill_konsum</v>
      </c>
      <c r="CM179" s="88"/>
      <c r="CN179" s="115"/>
      <c r="CO179" s="88"/>
      <c r="CP179" s="116"/>
    </row>
    <row r="180" spans="1:94" x14ac:dyDescent="0.2">
      <c r="A180" s="80" t="s">
        <v>393</v>
      </c>
      <c r="B180" s="249">
        <v>21</v>
      </c>
      <c r="C180" s="80" t="s">
        <v>188</v>
      </c>
      <c r="D180" s="104">
        <v>172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0</v>
      </c>
      <c r="AN180" s="14">
        <v>34105.26315789474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03">
        <f t="shared" si="36"/>
        <v>34105.26315789474</v>
      </c>
      <c r="AU180" s="51">
        <v>172</v>
      </c>
      <c r="AV180" s="16" t="str">
        <f t="shared" si="56"/>
        <v/>
      </c>
      <c r="AW180" s="16" t="str">
        <f t="shared" si="56"/>
        <v/>
      </c>
      <c r="AX180" s="16" t="str">
        <f t="shared" si="56"/>
        <v/>
      </c>
      <c r="AY180" s="16" t="str">
        <f t="shared" si="56"/>
        <v/>
      </c>
      <c r="AZ180" s="16" t="str">
        <f t="shared" si="56"/>
        <v/>
      </c>
      <c r="BA180" s="16" t="str">
        <f t="shared" si="56"/>
        <v/>
      </c>
      <c r="BB180" s="16" t="str">
        <f t="shared" si="56"/>
        <v/>
      </c>
      <c r="BC180" s="16" t="str">
        <f t="shared" si="56"/>
        <v/>
      </c>
      <c r="BD180" s="16" t="str">
        <f t="shared" si="56"/>
        <v/>
      </c>
      <c r="BE180" s="16" t="str">
        <f t="shared" si="56"/>
        <v/>
      </c>
      <c r="BF180" s="16" t="str">
        <f t="shared" si="55"/>
        <v/>
      </c>
      <c r="BG180" s="16" t="str">
        <f t="shared" si="55"/>
        <v/>
      </c>
      <c r="BH180" s="16" t="str">
        <f t="shared" si="55"/>
        <v/>
      </c>
      <c r="BI180" s="16" t="str">
        <f t="shared" si="55"/>
        <v/>
      </c>
      <c r="BJ180" s="16" t="str">
        <f t="shared" si="55"/>
        <v/>
      </c>
      <c r="BK180" s="16" t="str">
        <f t="shared" si="55"/>
        <v/>
      </c>
      <c r="BL180" s="16" t="str">
        <f t="shared" si="55"/>
        <v/>
      </c>
      <c r="BM180" s="16" t="str">
        <f t="shared" si="55"/>
        <v/>
      </c>
      <c r="BN180" s="16" t="str">
        <f t="shared" si="55"/>
        <v/>
      </c>
      <c r="BO180" s="16" t="str">
        <f t="shared" si="55"/>
        <v/>
      </c>
      <c r="BP180" s="16" t="str">
        <f t="shared" si="57"/>
        <v/>
      </c>
      <c r="BQ180" s="16" t="str">
        <f t="shared" si="57"/>
        <v/>
      </c>
      <c r="BR180" s="16" t="str">
        <f t="shared" si="57"/>
        <v/>
      </c>
      <c r="BS180" s="16" t="str">
        <f t="shared" si="57"/>
        <v/>
      </c>
      <c r="BT180" s="16" t="str">
        <f t="shared" si="57"/>
        <v/>
      </c>
      <c r="BU180" s="16" t="str">
        <f t="shared" si="53"/>
        <v/>
      </c>
      <c r="BV180" s="16" t="str">
        <f t="shared" si="54"/>
        <v/>
      </c>
      <c r="BW180" s="16" t="str">
        <f t="shared" ref="BW180:CA184" si="59">IF(AF180&gt;0,AF$8,"")</f>
        <v/>
      </c>
      <c r="BX180" s="16" t="str">
        <f t="shared" si="59"/>
        <v/>
      </c>
      <c r="BY180" s="16" t="str">
        <f t="shared" si="59"/>
        <v/>
      </c>
      <c r="BZ180" s="16" t="str">
        <f t="shared" si="59"/>
        <v/>
      </c>
      <c r="CA180" s="16" t="str">
        <f t="shared" si="59"/>
        <v/>
      </c>
      <c r="CB180" s="16" t="str">
        <f t="shared" ref="CB180:CI184" si="60">IF(AK180&gt;0,AK$8,"")</f>
        <v/>
      </c>
      <c r="CC180" s="16" t="str">
        <f t="shared" si="60"/>
        <v/>
      </c>
      <c r="CD180" s="16" t="str">
        <f t="shared" si="60"/>
        <v/>
      </c>
      <c r="CE180" s="16" t="str">
        <f t="shared" si="60"/>
        <v>Skarpsill_konsum</v>
      </c>
      <c r="CF180" s="16" t="str">
        <f t="shared" si="60"/>
        <v/>
      </c>
      <c r="CG180" s="16" t="str">
        <f t="shared" si="60"/>
        <v/>
      </c>
      <c r="CH180" s="16" t="str">
        <f t="shared" si="60"/>
        <v/>
      </c>
      <c r="CI180" s="16" t="str">
        <f t="shared" si="60"/>
        <v/>
      </c>
      <c r="CK180" s="115" t="str">
        <f t="shared" si="37"/>
        <v>Skarpsill_konsum</v>
      </c>
      <c r="CM180" s="88"/>
      <c r="CN180" s="115"/>
      <c r="CO180" s="88"/>
      <c r="CP180" s="116"/>
    </row>
    <row r="181" spans="1:94" x14ac:dyDescent="0.2">
      <c r="A181" s="14" t="s">
        <v>362</v>
      </c>
      <c r="B181" s="249">
        <v>21</v>
      </c>
      <c r="C181" s="14" t="s">
        <v>191</v>
      </c>
      <c r="D181" s="104">
        <v>173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0</v>
      </c>
      <c r="AN181" s="14">
        <v>0</v>
      </c>
      <c r="AO181" s="14">
        <v>0</v>
      </c>
      <c r="AP181" s="14">
        <v>0</v>
      </c>
      <c r="AQ181" s="14">
        <v>1810</v>
      </c>
      <c r="AR181" s="14">
        <v>0</v>
      </c>
      <c r="AS181" s="14">
        <v>0</v>
      </c>
      <c r="AT181" s="103">
        <f t="shared" si="36"/>
        <v>1810</v>
      </c>
      <c r="AU181" s="51">
        <v>173</v>
      </c>
      <c r="AV181" s="16" t="str">
        <f t="shared" si="56"/>
        <v/>
      </c>
      <c r="AW181" s="16" t="str">
        <f t="shared" si="56"/>
        <v/>
      </c>
      <c r="AX181" s="16" t="str">
        <f t="shared" si="56"/>
        <v/>
      </c>
      <c r="AY181" s="16" t="str">
        <f t="shared" si="56"/>
        <v/>
      </c>
      <c r="AZ181" s="16" t="str">
        <f t="shared" si="56"/>
        <v/>
      </c>
      <c r="BA181" s="16" t="str">
        <f t="shared" si="56"/>
        <v/>
      </c>
      <c r="BB181" s="16" t="str">
        <f t="shared" si="56"/>
        <v/>
      </c>
      <c r="BC181" s="16" t="str">
        <f t="shared" si="56"/>
        <v/>
      </c>
      <c r="BD181" s="16" t="str">
        <f t="shared" si="56"/>
        <v/>
      </c>
      <c r="BE181" s="16" t="str">
        <f t="shared" si="56"/>
        <v/>
      </c>
      <c r="BF181" s="16" t="str">
        <f t="shared" si="55"/>
        <v/>
      </c>
      <c r="BG181" s="16" t="str">
        <f t="shared" si="55"/>
        <v/>
      </c>
      <c r="BH181" s="16" t="str">
        <f t="shared" si="55"/>
        <v/>
      </c>
      <c r="BI181" s="16" t="str">
        <f t="shared" si="55"/>
        <v/>
      </c>
      <c r="BJ181" s="16" t="str">
        <f t="shared" si="55"/>
        <v/>
      </c>
      <c r="BK181" s="16" t="str">
        <f t="shared" si="55"/>
        <v/>
      </c>
      <c r="BL181" s="16" t="str">
        <f t="shared" si="55"/>
        <v/>
      </c>
      <c r="BM181" s="16" t="str">
        <f t="shared" si="55"/>
        <v/>
      </c>
      <c r="BN181" s="16" t="str">
        <f t="shared" si="55"/>
        <v/>
      </c>
      <c r="BO181" s="16" t="str">
        <f t="shared" si="55"/>
        <v/>
      </c>
      <c r="BP181" s="16" t="str">
        <f t="shared" si="57"/>
        <v/>
      </c>
      <c r="BQ181" s="16" t="str">
        <f t="shared" si="57"/>
        <v/>
      </c>
      <c r="BR181" s="16" t="str">
        <f t="shared" si="57"/>
        <v/>
      </c>
      <c r="BS181" s="16" t="str">
        <f t="shared" si="57"/>
        <v/>
      </c>
      <c r="BT181" s="16" t="str">
        <f t="shared" si="57"/>
        <v/>
      </c>
      <c r="BU181" s="16" t="str">
        <f t="shared" si="53"/>
        <v/>
      </c>
      <c r="BV181" s="16" t="str">
        <f t="shared" si="54"/>
        <v/>
      </c>
      <c r="BW181" s="16" t="str">
        <f t="shared" si="59"/>
        <v/>
      </c>
      <c r="BX181" s="16" t="str">
        <f t="shared" si="59"/>
        <v/>
      </c>
      <c r="BY181" s="16" t="str">
        <f t="shared" si="59"/>
        <v/>
      </c>
      <c r="BZ181" s="16" t="str">
        <f t="shared" si="59"/>
        <v/>
      </c>
      <c r="CA181" s="16" t="str">
        <f t="shared" si="59"/>
        <v/>
      </c>
      <c r="CB181" s="16" t="str">
        <f t="shared" si="60"/>
        <v/>
      </c>
      <c r="CC181" s="16" t="str">
        <f t="shared" si="60"/>
        <v/>
      </c>
      <c r="CD181" s="16" t="str">
        <f t="shared" si="60"/>
        <v/>
      </c>
      <c r="CE181" s="16" t="str">
        <f t="shared" si="60"/>
        <v/>
      </c>
      <c r="CF181" s="16" t="str">
        <f t="shared" si="60"/>
        <v/>
      </c>
      <c r="CG181" s="16" t="str">
        <f t="shared" si="60"/>
        <v/>
      </c>
      <c r="CH181" s="16" t="str">
        <f t="shared" si="60"/>
        <v>Torsk</v>
      </c>
      <c r="CI181" s="16" t="str">
        <f t="shared" si="60"/>
        <v/>
      </c>
      <c r="CK181" s="115" t="str">
        <f t="shared" si="37"/>
        <v>Torsk</v>
      </c>
      <c r="CM181" s="88"/>
      <c r="CN181" s="115"/>
      <c r="CO181" s="88"/>
      <c r="CP181" s="116"/>
    </row>
    <row r="182" spans="1:94" x14ac:dyDescent="0.2">
      <c r="A182" s="14" t="s">
        <v>391</v>
      </c>
      <c r="B182" s="249">
        <v>21</v>
      </c>
      <c r="C182" s="14" t="s">
        <v>191</v>
      </c>
      <c r="D182" s="104">
        <v>174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500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16500</v>
      </c>
      <c r="AO182" s="14">
        <v>0</v>
      </c>
      <c r="AP182" s="14">
        <v>0</v>
      </c>
      <c r="AQ182" s="14">
        <v>30</v>
      </c>
      <c r="AR182" s="14">
        <v>0</v>
      </c>
      <c r="AS182" s="14">
        <v>0</v>
      </c>
      <c r="AT182" s="103">
        <f t="shared" si="36"/>
        <v>17030</v>
      </c>
      <c r="AU182" s="51">
        <v>174</v>
      </c>
      <c r="AV182" s="16" t="str">
        <f t="shared" si="56"/>
        <v/>
      </c>
      <c r="AW182" s="16" t="str">
        <f t="shared" si="56"/>
        <v/>
      </c>
      <c r="AX182" s="16" t="str">
        <f t="shared" si="56"/>
        <v/>
      </c>
      <c r="AY182" s="16" t="str">
        <f t="shared" si="56"/>
        <v/>
      </c>
      <c r="AZ182" s="16" t="str">
        <f t="shared" si="56"/>
        <v/>
      </c>
      <c r="BA182" s="16" t="str">
        <f t="shared" si="56"/>
        <v/>
      </c>
      <c r="BB182" s="16" t="str">
        <f t="shared" si="56"/>
        <v/>
      </c>
      <c r="BC182" s="16" t="str">
        <f t="shared" si="56"/>
        <v/>
      </c>
      <c r="BD182" s="16" t="str">
        <f t="shared" si="56"/>
        <v/>
      </c>
      <c r="BE182" s="16" t="str">
        <f t="shared" si="56"/>
        <v/>
      </c>
      <c r="BF182" s="16" t="str">
        <f t="shared" si="55"/>
        <v/>
      </c>
      <c r="BG182" s="16" t="str">
        <f t="shared" si="55"/>
        <v/>
      </c>
      <c r="BH182" s="16" t="str">
        <f t="shared" si="55"/>
        <v/>
      </c>
      <c r="BI182" s="16" t="str">
        <f t="shared" si="55"/>
        <v>Sill_konsum</v>
      </c>
      <c r="BJ182" s="16" t="str">
        <f t="shared" si="55"/>
        <v/>
      </c>
      <c r="BK182" s="16" t="str">
        <f t="shared" si="55"/>
        <v/>
      </c>
      <c r="BL182" s="16" t="str">
        <f t="shared" si="55"/>
        <v/>
      </c>
      <c r="BM182" s="16" t="str">
        <f t="shared" si="55"/>
        <v/>
      </c>
      <c r="BN182" s="16" t="str">
        <f t="shared" si="55"/>
        <v/>
      </c>
      <c r="BO182" s="16" t="str">
        <f t="shared" si="55"/>
        <v/>
      </c>
      <c r="BP182" s="16" t="str">
        <f t="shared" si="57"/>
        <v/>
      </c>
      <c r="BQ182" s="16" t="str">
        <f t="shared" si="57"/>
        <v/>
      </c>
      <c r="BR182" s="16" t="str">
        <f t="shared" si="57"/>
        <v/>
      </c>
      <c r="BS182" s="16" t="str">
        <f t="shared" si="57"/>
        <v/>
      </c>
      <c r="BT182" s="16" t="str">
        <f t="shared" si="57"/>
        <v/>
      </c>
      <c r="BU182" s="16" t="str">
        <f t="shared" si="53"/>
        <v/>
      </c>
      <c r="BV182" s="16" t="str">
        <f t="shared" si="54"/>
        <v/>
      </c>
      <c r="BW182" s="16" t="str">
        <f t="shared" si="59"/>
        <v/>
      </c>
      <c r="BX182" s="16" t="str">
        <f t="shared" si="59"/>
        <v/>
      </c>
      <c r="BY182" s="16" t="str">
        <f t="shared" si="59"/>
        <v/>
      </c>
      <c r="BZ182" s="16" t="str">
        <f t="shared" si="59"/>
        <v/>
      </c>
      <c r="CA182" s="16" t="str">
        <f t="shared" si="59"/>
        <v/>
      </c>
      <c r="CB182" s="16" t="str">
        <f t="shared" si="60"/>
        <v/>
      </c>
      <c r="CC182" s="16" t="str">
        <f t="shared" si="60"/>
        <v/>
      </c>
      <c r="CD182" s="16" t="str">
        <f t="shared" si="60"/>
        <v/>
      </c>
      <c r="CE182" s="16" t="str">
        <f t="shared" si="60"/>
        <v>Skarpsill_konsum</v>
      </c>
      <c r="CF182" s="16" t="str">
        <f t="shared" si="60"/>
        <v/>
      </c>
      <c r="CG182" s="16" t="str">
        <f t="shared" si="60"/>
        <v/>
      </c>
      <c r="CH182" s="16" t="str">
        <f t="shared" si="60"/>
        <v>Torsk</v>
      </c>
      <c r="CI182" s="16" t="str">
        <f t="shared" si="60"/>
        <v/>
      </c>
      <c r="CK182" s="115" t="str">
        <f t="shared" si="37"/>
        <v>Sill_konsumSkarpsill_konsumTorsk</v>
      </c>
      <c r="CM182" s="88"/>
      <c r="CN182" s="115"/>
      <c r="CO182" s="88"/>
      <c r="CP182" s="116"/>
    </row>
    <row r="183" spans="1:94" x14ac:dyDescent="0.2">
      <c r="A183" s="14" t="s">
        <v>393</v>
      </c>
      <c r="B183" s="249">
        <v>21</v>
      </c>
      <c r="C183" s="14" t="s">
        <v>191</v>
      </c>
      <c r="D183" s="104">
        <v>175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1100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03">
        <f t="shared" si="36"/>
        <v>1100</v>
      </c>
      <c r="AU183" s="51">
        <v>175</v>
      </c>
      <c r="AV183" s="16" t="str">
        <f t="shared" si="56"/>
        <v/>
      </c>
      <c r="AW183" s="16" t="str">
        <f t="shared" si="56"/>
        <v/>
      </c>
      <c r="AX183" s="16" t="str">
        <f t="shared" si="56"/>
        <v/>
      </c>
      <c r="AY183" s="16" t="str">
        <f t="shared" si="56"/>
        <v/>
      </c>
      <c r="AZ183" s="16" t="str">
        <f t="shared" si="56"/>
        <v/>
      </c>
      <c r="BA183" s="16" t="str">
        <f t="shared" si="56"/>
        <v/>
      </c>
      <c r="BB183" s="16" t="str">
        <f t="shared" si="56"/>
        <v/>
      </c>
      <c r="BC183" s="16" t="str">
        <f t="shared" si="56"/>
        <v/>
      </c>
      <c r="BD183" s="16" t="str">
        <f t="shared" si="56"/>
        <v/>
      </c>
      <c r="BE183" s="16" t="str">
        <f t="shared" si="56"/>
        <v/>
      </c>
      <c r="BF183" s="16" t="str">
        <f t="shared" si="55"/>
        <v/>
      </c>
      <c r="BG183" s="16" t="str">
        <f t="shared" si="55"/>
        <v/>
      </c>
      <c r="BH183" s="16" t="str">
        <f t="shared" si="55"/>
        <v/>
      </c>
      <c r="BI183" s="16" t="str">
        <f t="shared" si="55"/>
        <v>Sill_konsum</v>
      </c>
      <c r="BJ183" s="16" t="str">
        <f t="shared" si="55"/>
        <v/>
      </c>
      <c r="BK183" s="16" t="str">
        <f t="shared" si="55"/>
        <v/>
      </c>
      <c r="BL183" s="16" t="str">
        <f t="shared" si="55"/>
        <v/>
      </c>
      <c r="BM183" s="16" t="str">
        <f t="shared" si="55"/>
        <v/>
      </c>
      <c r="BN183" s="16" t="str">
        <f t="shared" si="55"/>
        <v/>
      </c>
      <c r="BO183" s="16" t="str">
        <f t="shared" si="55"/>
        <v/>
      </c>
      <c r="BP183" s="16" t="str">
        <f t="shared" si="57"/>
        <v/>
      </c>
      <c r="BQ183" s="16" t="str">
        <f t="shared" si="57"/>
        <v/>
      </c>
      <c r="BR183" s="16" t="str">
        <f t="shared" si="57"/>
        <v/>
      </c>
      <c r="BS183" s="16" t="str">
        <f t="shared" si="57"/>
        <v/>
      </c>
      <c r="BT183" s="16" t="str">
        <f t="shared" si="57"/>
        <v/>
      </c>
      <c r="BU183" s="16" t="str">
        <f t="shared" si="53"/>
        <v/>
      </c>
      <c r="BV183" s="16" t="str">
        <f t="shared" si="54"/>
        <v/>
      </c>
      <c r="BW183" s="16" t="str">
        <f>IF(AF183&gt;0,AF$8,"")</f>
        <v/>
      </c>
      <c r="BX183" s="16" t="str">
        <f>IF(AG183&gt;0,AG$8,"")</f>
        <v/>
      </c>
      <c r="BY183" s="16" t="str">
        <f>IF(AH183&gt;0,AH$8,"")</f>
        <v/>
      </c>
      <c r="BZ183" s="16" t="str">
        <f t="shared" si="59"/>
        <v/>
      </c>
      <c r="CA183" s="16" t="str">
        <f>IF(AJ183&gt;0,AJ$8,"")</f>
        <v/>
      </c>
      <c r="CB183" s="16" t="str">
        <f t="shared" si="60"/>
        <v/>
      </c>
      <c r="CC183" s="16" t="str">
        <f t="shared" si="60"/>
        <v/>
      </c>
      <c r="CD183" s="16" t="str">
        <f t="shared" si="60"/>
        <v/>
      </c>
      <c r="CE183" s="16" t="str">
        <f t="shared" si="60"/>
        <v/>
      </c>
      <c r="CF183" s="16" t="str">
        <f t="shared" si="60"/>
        <v/>
      </c>
      <c r="CG183" s="16" t="str">
        <f t="shared" si="60"/>
        <v/>
      </c>
      <c r="CH183" s="16" t="str">
        <f t="shared" si="60"/>
        <v/>
      </c>
      <c r="CI183" s="16" t="str">
        <f t="shared" si="60"/>
        <v/>
      </c>
      <c r="CK183" s="115" t="str">
        <f t="shared" si="37"/>
        <v>Sill_konsum</v>
      </c>
      <c r="CM183" s="88"/>
      <c r="CN183" s="115"/>
      <c r="CO183" s="88"/>
      <c r="CP183" s="116"/>
    </row>
    <row r="184" spans="1:94" x14ac:dyDescent="0.2">
      <c r="A184" s="14" t="s">
        <v>366</v>
      </c>
      <c r="B184" s="249">
        <v>21</v>
      </c>
      <c r="C184" s="14" t="s">
        <v>191</v>
      </c>
      <c r="D184" s="104">
        <v>176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453.93241080583675</v>
      </c>
      <c r="R184" s="14">
        <v>18807.972351098924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7.074829931972789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98.399683114603988</v>
      </c>
      <c r="AN184" s="14">
        <v>14339.015282871791</v>
      </c>
      <c r="AO184" s="14">
        <v>0</v>
      </c>
      <c r="AP184" s="14">
        <v>0</v>
      </c>
      <c r="AQ184" s="14">
        <v>148.85714285714286</v>
      </c>
      <c r="AR184" s="14">
        <v>0</v>
      </c>
      <c r="AS184" s="14">
        <v>69.292517006802726</v>
      </c>
      <c r="AT184" s="103">
        <f t="shared" si="36"/>
        <v>33924.544217687071</v>
      </c>
      <c r="AU184" s="51">
        <v>176</v>
      </c>
      <c r="AV184" s="16" t="str">
        <f t="shared" si="56"/>
        <v/>
      </c>
      <c r="AW184" s="16" t="str">
        <f t="shared" si="56"/>
        <v/>
      </c>
      <c r="AX184" s="16" t="str">
        <f t="shared" si="56"/>
        <v/>
      </c>
      <c r="AY184" s="16" t="str">
        <f t="shared" si="56"/>
        <v/>
      </c>
      <c r="AZ184" s="16" t="str">
        <f t="shared" si="56"/>
        <v/>
      </c>
      <c r="BA184" s="16" t="str">
        <f t="shared" si="56"/>
        <v/>
      </c>
      <c r="BB184" s="16" t="str">
        <f t="shared" si="56"/>
        <v/>
      </c>
      <c r="BC184" s="16" t="str">
        <f t="shared" si="56"/>
        <v/>
      </c>
      <c r="BD184" s="16" t="str">
        <f t="shared" si="56"/>
        <v/>
      </c>
      <c r="BE184" s="16" t="str">
        <f t="shared" si="56"/>
        <v/>
      </c>
      <c r="BF184" s="16" t="str">
        <f t="shared" si="55"/>
        <v/>
      </c>
      <c r="BG184" s="16" t="str">
        <f t="shared" si="55"/>
        <v/>
      </c>
      <c r="BH184" s="16" t="str">
        <f t="shared" si="55"/>
        <v>Sill_industri</v>
      </c>
      <c r="BI184" s="16" t="str">
        <f t="shared" si="55"/>
        <v>Sill_konsum</v>
      </c>
      <c r="BJ184" s="16" t="str">
        <f t="shared" si="55"/>
        <v/>
      </c>
      <c r="BK184" s="16" t="str">
        <f t="shared" si="55"/>
        <v/>
      </c>
      <c r="BL184" s="16" t="str">
        <f t="shared" si="55"/>
        <v/>
      </c>
      <c r="BM184" s="16" t="str">
        <f t="shared" si="55"/>
        <v/>
      </c>
      <c r="BN184" s="16" t="str">
        <f t="shared" si="55"/>
        <v/>
      </c>
      <c r="BO184" s="16" t="str">
        <f t="shared" si="55"/>
        <v/>
      </c>
      <c r="BP184" s="16" t="str">
        <f t="shared" si="57"/>
        <v>Makrill</v>
      </c>
      <c r="BQ184" s="16" t="str">
        <f t="shared" si="57"/>
        <v/>
      </c>
      <c r="BR184" s="16" t="str">
        <f t="shared" si="57"/>
        <v/>
      </c>
      <c r="BS184" s="16" t="str">
        <f t="shared" si="57"/>
        <v/>
      </c>
      <c r="BT184" s="16" t="str">
        <f t="shared" si="57"/>
        <v/>
      </c>
      <c r="BU184" s="16" t="str">
        <f t="shared" si="53"/>
        <v/>
      </c>
      <c r="BV184" s="16" t="str">
        <f t="shared" si="54"/>
        <v/>
      </c>
      <c r="BW184" s="16" t="str">
        <f>IF(AF184&gt;0,AF$8,"")</f>
        <v/>
      </c>
      <c r="BX184" s="16" t="str">
        <f>IF(AG184&gt;0,AG$8,"")</f>
        <v/>
      </c>
      <c r="BY184" s="16" t="str">
        <f t="shared" ref="BY184:CA184" si="61">IF(AH184&gt;0,AH$8,"")</f>
        <v/>
      </c>
      <c r="BZ184" s="16" t="str">
        <f t="shared" si="59"/>
        <v/>
      </c>
      <c r="CA184" s="16" t="str">
        <f t="shared" si="61"/>
        <v/>
      </c>
      <c r="CB184" s="16" t="str">
        <f t="shared" si="60"/>
        <v/>
      </c>
      <c r="CC184" s="16" t="str">
        <f t="shared" si="60"/>
        <v/>
      </c>
      <c r="CD184" s="16" t="str">
        <f t="shared" si="60"/>
        <v>Skarpsill_industri</v>
      </c>
      <c r="CE184" s="16" t="str">
        <f t="shared" si="60"/>
        <v>Skarpsill_konsum</v>
      </c>
      <c r="CF184" s="16" t="str">
        <f t="shared" si="60"/>
        <v/>
      </c>
      <c r="CG184" s="16" t="str">
        <f t="shared" si="60"/>
        <v/>
      </c>
      <c r="CH184" s="16" t="str">
        <f t="shared" si="60"/>
        <v>Torsk</v>
      </c>
      <c r="CI184" s="16" t="str">
        <f t="shared" si="60"/>
        <v/>
      </c>
      <c r="CK184" s="115" t="str">
        <f t="shared" si="37"/>
        <v>Sill_industriSill_konsumMakrillSkarpsill_industriSkarpsill_konsumTorsk</v>
      </c>
      <c r="CM184" s="88"/>
      <c r="CN184" s="115"/>
      <c r="CO184" s="88"/>
      <c r="CP184" s="116"/>
    </row>
    <row r="185" spans="1:94" x14ac:dyDescent="0.2">
      <c r="A185" s="14" t="s">
        <v>362</v>
      </c>
      <c r="B185" s="249">
        <v>21</v>
      </c>
      <c r="C185" s="14" t="s">
        <v>270</v>
      </c>
      <c r="D185" s="104">
        <v>177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3899.4054054054054</v>
      </c>
      <c r="AR185" s="14">
        <v>0</v>
      </c>
      <c r="AS185" s="14">
        <v>0</v>
      </c>
      <c r="AT185" s="103">
        <f t="shared" ref="AT185:AT207" si="62">SUM(E185:AS185)</f>
        <v>3899.4054054054054</v>
      </c>
      <c r="AU185" s="51">
        <v>177</v>
      </c>
      <c r="AV185" s="16" t="str">
        <f t="shared" ref="AV185:AV207" si="63">IF(E185&gt;0,E$8,"")</f>
        <v/>
      </c>
      <c r="AW185" s="16" t="str">
        <f t="shared" ref="AW185:AW207" si="64">IF(F185&gt;0,F$8,"")</f>
        <v/>
      </c>
      <c r="AX185" s="16" t="str">
        <f t="shared" ref="AX185:AX207" si="65">IF(G185&gt;0,G$8,"")</f>
        <v/>
      </c>
      <c r="AY185" s="16" t="str">
        <f t="shared" ref="AY185:AY207" si="66">IF(H185&gt;0,H$8,"")</f>
        <v/>
      </c>
      <c r="AZ185" s="16" t="str">
        <f t="shared" ref="AZ185:AZ207" si="67">IF(I185&gt;0,I$8,"")</f>
        <v/>
      </c>
      <c r="BA185" s="16" t="str">
        <f t="shared" ref="BA185:BA207" si="68">IF(J185&gt;0,J$8,"")</f>
        <v/>
      </c>
      <c r="BB185" s="16" t="str">
        <f t="shared" ref="BB185:BB207" si="69">IF(K185&gt;0,K$8,"")</f>
        <v/>
      </c>
      <c r="BC185" s="16" t="str">
        <f t="shared" ref="BC185:BC207" si="70">IF(L185&gt;0,L$8,"")</f>
        <v/>
      </c>
      <c r="BD185" s="16" t="str">
        <f t="shared" ref="BD185:BD207" si="71">IF(M185&gt;0,M$8,"")</f>
        <v/>
      </c>
      <c r="BE185" s="16" t="str">
        <f t="shared" ref="BE185:BE207" si="72">IF(N185&gt;0,N$8,"")</f>
        <v/>
      </c>
      <c r="BF185" s="16" t="str">
        <f t="shared" ref="BF185:BF207" si="73">IF(O185&gt;0,O$8,"")</f>
        <v/>
      </c>
      <c r="BG185" s="16" t="str">
        <f t="shared" ref="BG185:BG207" si="74">IF(P185&gt;0,P$8,"")</f>
        <v/>
      </c>
      <c r="BH185" s="16" t="str">
        <f t="shared" ref="BH185:BH207" si="75">IF(Q185&gt;0,Q$8,"")</f>
        <v/>
      </c>
      <c r="BI185" s="16" t="str">
        <f t="shared" ref="BI185:BI207" si="76">IF(R185&gt;0,R$8,"")</f>
        <v/>
      </c>
      <c r="BJ185" s="16" t="str">
        <f t="shared" ref="BJ185:BJ207" si="77">IF(S185&gt;0,S$8,"")</f>
        <v/>
      </c>
      <c r="BK185" s="16" t="str">
        <f t="shared" ref="BK185:BK207" si="78">IF(T185&gt;0,T$8,"")</f>
        <v/>
      </c>
      <c r="BL185" s="16" t="str">
        <f t="shared" ref="BL185:BL207" si="79">IF(U185&gt;0,U$8,"")</f>
        <v/>
      </c>
      <c r="BM185" s="16" t="str">
        <f t="shared" ref="BM185:BM207" si="80">IF(V185&gt;0,V$8,"")</f>
        <v/>
      </c>
      <c r="BN185" s="16" t="str">
        <f t="shared" ref="BN185:BN207" si="81">IF(W185&gt;0,W$8,"")</f>
        <v/>
      </c>
      <c r="BO185" s="16" t="str">
        <f t="shared" ref="BO185:BO207" si="82">IF(X185&gt;0,X$8,"")</f>
        <v/>
      </c>
      <c r="BP185" s="16" t="str">
        <f t="shared" ref="BP185:BP207" si="83">IF(Y185&gt;0,Y$8,"")</f>
        <v/>
      </c>
      <c r="BQ185" s="16" t="str">
        <f t="shared" ref="BQ185:BQ207" si="84">IF(Z185&gt;0,Z$8,"")</f>
        <v/>
      </c>
      <c r="BR185" s="16" t="str">
        <f t="shared" ref="BR185:BR207" si="85">IF(AA185&gt;0,AA$8,"")</f>
        <v/>
      </c>
      <c r="BS185" s="16" t="str">
        <f t="shared" ref="BS185:BS207" si="86">IF(AB185&gt;0,AB$8,"")</f>
        <v/>
      </c>
      <c r="BT185" s="16" t="str">
        <f t="shared" ref="BT185:BT207" si="87">IF(AC185&gt;0,AC$8,"")</f>
        <v/>
      </c>
      <c r="BU185" s="16" t="str">
        <f t="shared" ref="BU185:BU207" si="88">IF(AD185&gt;0,AD$8,"")</f>
        <v/>
      </c>
      <c r="BV185" s="16" t="str">
        <f t="shared" ref="BV185:BV207" si="89">IF(AE185&gt;0,AE$8,"")</f>
        <v/>
      </c>
      <c r="BW185" s="16" t="str">
        <f t="shared" ref="BW185:BW207" si="90">IF(AF185&gt;0,AF$8,"")</f>
        <v/>
      </c>
      <c r="BX185" s="16" t="str">
        <f t="shared" ref="BX185:BX207" si="91">IF(AG185&gt;0,AG$8,"")</f>
        <v/>
      </c>
      <c r="BY185" s="16" t="str">
        <f t="shared" ref="BY185:BY207" si="92">IF(AH185&gt;0,AH$8,"")</f>
        <v/>
      </c>
      <c r="BZ185" s="16" t="str">
        <f t="shared" ref="BZ185:BZ207" si="93">IF(AI185&gt;0,AI$8,"")</f>
        <v/>
      </c>
      <c r="CA185" s="16" t="str">
        <f t="shared" ref="CA185:CA207" si="94">IF(AJ185&gt;0,AJ$8,"")</f>
        <v/>
      </c>
      <c r="CB185" s="16" t="str">
        <f t="shared" ref="CB185:CB207" si="95">IF(AK185&gt;0,AK$8,"")</f>
        <v/>
      </c>
      <c r="CC185" s="16" t="str">
        <f t="shared" ref="CC185:CC207" si="96">IF(AL185&gt;0,AL$8,"")</f>
        <v/>
      </c>
      <c r="CD185" s="16" t="str">
        <f t="shared" ref="CD185:CD207" si="97">IF(AM185&gt;0,AM$8,"")</f>
        <v/>
      </c>
      <c r="CE185" s="16" t="str">
        <f t="shared" ref="CE185:CE207" si="98">IF(AN185&gt;0,AN$8,"")</f>
        <v/>
      </c>
      <c r="CF185" s="16" t="str">
        <f t="shared" ref="CF185:CF207" si="99">IF(AO185&gt;0,AO$8,"")</f>
        <v/>
      </c>
      <c r="CG185" s="16" t="str">
        <f t="shared" ref="CG185:CG207" si="100">IF(AP185&gt;0,AP$8,"")</f>
        <v/>
      </c>
      <c r="CH185" s="16" t="str">
        <f t="shared" ref="CH185:CH207" si="101">IF(AQ185&gt;0,AQ$8,"")</f>
        <v>Torsk</v>
      </c>
      <c r="CI185" s="16" t="str">
        <f t="shared" ref="CI185:CI207" si="102">IF(AR185&gt;0,AR$8,"")</f>
        <v/>
      </c>
      <c r="CK185" s="115" t="str">
        <f t="shared" si="37"/>
        <v>Torsk</v>
      </c>
    </row>
    <row r="186" spans="1:94" x14ac:dyDescent="0.2">
      <c r="A186" s="14" t="s">
        <v>364</v>
      </c>
      <c r="B186" s="249">
        <v>21</v>
      </c>
      <c r="C186" s="14" t="s">
        <v>270</v>
      </c>
      <c r="D186" s="104">
        <v>178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17209.302325581397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14279.069767441861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03">
        <f t="shared" si="62"/>
        <v>31488.372093023259</v>
      </c>
      <c r="AU186" s="51">
        <v>178</v>
      </c>
      <c r="AV186" s="16" t="str">
        <f t="shared" si="63"/>
        <v/>
      </c>
      <c r="AW186" s="16" t="str">
        <f t="shared" si="64"/>
        <v/>
      </c>
      <c r="AX186" s="16" t="str">
        <f t="shared" si="65"/>
        <v/>
      </c>
      <c r="AY186" s="16" t="str">
        <f t="shared" si="66"/>
        <v/>
      </c>
      <c r="AZ186" s="16" t="str">
        <f t="shared" si="67"/>
        <v/>
      </c>
      <c r="BA186" s="16" t="str">
        <f t="shared" si="68"/>
        <v/>
      </c>
      <c r="BB186" s="16" t="str">
        <f t="shared" si="69"/>
        <v/>
      </c>
      <c r="BC186" s="16" t="str">
        <f t="shared" si="70"/>
        <v/>
      </c>
      <c r="BD186" s="16" t="str">
        <f t="shared" si="71"/>
        <v/>
      </c>
      <c r="BE186" s="16" t="str">
        <f t="shared" si="72"/>
        <v/>
      </c>
      <c r="BF186" s="16" t="str">
        <f t="shared" si="73"/>
        <v/>
      </c>
      <c r="BG186" s="16" t="str">
        <f t="shared" si="74"/>
        <v/>
      </c>
      <c r="BH186" s="16" t="str">
        <f t="shared" si="75"/>
        <v/>
      </c>
      <c r="BI186" s="16" t="str">
        <f t="shared" si="76"/>
        <v>Sill_konsum</v>
      </c>
      <c r="BJ186" s="16" t="str">
        <f t="shared" si="77"/>
        <v/>
      </c>
      <c r="BK186" s="16" t="str">
        <f t="shared" si="78"/>
        <v/>
      </c>
      <c r="BL186" s="16" t="str">
        <f t="shared" si="79"/>
        <v/>
      </c>
      <c r="BM186" s="16" t="str">
        <f t="shared" si="80"/>
        <v/>
      </c>
      <c r="BN186" s="16" t="str">
        <f t="shared" si="81"/>
        <v/>
      </c>
      <c r="BO186" s="16" t="str">
        <f t="shared" si="82"/>
        <v/>
      </c>
      <c r="BP186" s="16" t="str">
        <f t="shared" si="83"/>
        <v/>
      </c>
      <c r="BQ186" s="16" t="str">
        <f t="shared" si="84"/>
        <v/>
      </c>
      <c r="BR186" s="16" t="str">
        <f t="shared" si="85"/>
        <v/>
      </c>
      <c r="BS186" s="16" t="str">
        <f t="shared" si="86"/>
        <v/>
      </c>
      <c r="BT186" s="16" t="str">
        <f t="shared" si="87"/>
        <v/>
      </c>
      <c r="BU186" s="16" t="str">
        <f t="shared" si="88"/>
        <v/>
      </c>
      <c r="BV186" s="16" t="str">
        <f t="shared" si="89"/>
        <v/>
      </c>
      <c r="BW186" s="16" t="str">
        <f t="shared" si="90"/>
        <v/>
      </c>
      <c r="BX186" s="16" t="str">
        <f t="shared" si="91"/>
        <v/>
      </c>
      <c r="BY186" s="16" t="str">
        <f t="shared" si="92"/>
        <v/>
      </c>
      <c r="BZ186" s="16" t="str">
        <f t="shared" si="93"/>
        <v/>
      </c>
      <c r="CA186" s="16" t="str">
        <f t="shared" si="94"/>
        <v/>
      </c>
      <c r="CB186" s="16" t="str">
        <f t="shared" si="95"/>
        <v/>
      </c>
      <c r="CC186" s="16" t="str">
        <f t="shared" si="96"/>
        <v/>
      </c>
      <c r="CD186" s="16" t="str">
        <f t="shared" si="97"/>
        <v/>
      </c>
      <c r="CE186" s="16" t="str">
        <f t="shared" si="98"/>
        <v>Skarpsill_konsum</v>
      </c>
      <c r="CF186" s="16" t="str">
        <f t="shared" si="99"/>
        <v/>
      </c>
      <c r="CG186" s="16" t="str">
        <f t="shared" si="100"/>
        <v/>
      </c>
      <c r="CH186" s="16" t="str">
        <f t="shared" si="101"/>
        <v/>
      </c>
      <c r="CI186" s="16" t="str">
        <f t="shared" si="102"/>
        <v/>
      </c>
      <c r="CK186" s="115" t="str">
        <f t="shared" si="37"/>
        <v>Sill_konsumSkarpsill_konsum</v>
      </c>
    </row>
    <row r="187" spans="1:94" x14ac:dyDescent="0.2">
      <c r="A187" s="14" t="s">
        <v>391</v>
      </c>
      <c r="B187" s="249">
        <v>21</v>
      </c>
      <c r="C187" s="14" t="s">
        <v>270</v>
      </c>
      <c r="D187" s="104">
        <v>179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4054.4665607104112</v>
      </c>
      <c r="R187" s="14">
        <v>211.62932970054746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9898.4518674277351</v>
      </c>
      <c r="AN187" s="14">
        <v>2289.9042969558272</v>
      </c>
      <c r="AO187" s="14">
        <v>0</v>
      </c>
      <c r="AP187" s="14">
        <v>0</v>
      </c>
      <c r="AQ187" s="14">
        <v>12.739726027397261</v>
      </c>
      <c r="AR187" s="14">
        <v>0</v>
      </c>
      <c r="AS187" s="14">
        <v>0</v>
      </c>
      <c r="AT187" s="103">
        <f t="shared" si="62"/>
        <v>16467.191780821919</v>
      </c>
      <c r="AU187" s="51">
        <v>179</v>
      </c>
      <c r="AV187" s="16" t="str">
        <f t="shared" si="63"/>
        <v/>
      </c>
      <c r="AW187" s="16" t="str">
        <f t="shared" si="64"/>
        <v/>
      </c>
      <c r="AX187" s="16" t="str">
        <f t="shared" si="65"/>
        <v/>
      </c>
      <c r="AY187" s="16" t="str">
        <f t="shared" si="66"/>
        <v/>
      </c>
      <c r="AZ187" s="16" t="str">
        <f t="shared" si="67"/>
        <v/>
      </c>
      <c r="BA187" s="16" t="str">
        <f t="shared" si="68"/>
        <v/>
      </c>
      <c r="BB187" s="16" t="str">
        <f t="shared" si="69"/>
        <v/>
      </c>
      <c r="BC187" s="16" t="str">
        <f t="shared" si="70"/>
        <v/>
      </c>
      <c r="BD187" s="16" t="str">
        <f t="shared" si="71"/>
        <v/>
      </c>
      <c r="BE187" s="16" t="str">
        <f t="shared" si="72"/>
        <v/>
      </c>
      <c r="BF187" s="16" t="str">
        <f t="shared" si="73"/>
        <v/>
      </c>
      <c r="BG187" s="16" t="str">
        <f t="shared" si="74"/>
        <v/>
      </c>
      <c r="BH187" s="16" t="str">
        <f t="shared" si="75"/>
        <v>Sill_industri</v>
      </c>
      <c r="BI187" s="16" t="str">
        <f t="shared" si="76"/>
        <v>Sill_konsum</v>
      </c>
      <c r="BJ187" s="16" t="str">
        <f t="shared" si="77"/>
        <v/>
      </c>
      <c r="BK187" s="16" t="str">
        <f t="shared" si="78"/>
        <v/>
      </c>
      <c r="BL187" s="16" t="str">
        <f t="shared" si="79"/>
        <v/>
      </c>
      <c r="BM187" s="16" t="str">
        <f t="shared" si="80"/>
        <v/>
      </c>
      <c r="BN187" s="16" t="str">
        <f t="shared" si="81"/>
        <v/>
      </c>
      <c r="BO187" s="16" t="str">
        <f t="shared" si="82"/>
        <v/>
      </c>
      <c r="BP187" s="16" t="str">
        <f t="shared" si="83"/>
        <v/>
      </c>
      <c r="BQ187" s="16" t="str">
        <f t="shared" si="84"/>
        <v/>
      </c>
      <c r="BR187" s="16" t="str">
        <f t="shared" si="85"/>
        <v/>
      </c>
      <c r="BS187" s="16" t="str">
        <f t="shared" si="86"/>
        <v/>
      </c>
      <c r="BT187" s="16" t="str">
        <f t="shared" si="87"/>
        <v/>
      </c>
      <c r="BU187" s="16" t="str">
        <f t="shared" si="88"/>
        <v/>
      </c>
      <c r="BV187" s="16" t="str">
        <f t="shared" si="89"/>
        <v/>
      </c>
      <c r="BW187" s="16" t="str">
        <f t="shared" si="90"/>
        <v/>
      </c>
      <c r="BX187" s="16" t="str">
        <f t="shared" si="91"/>
        <v/>
      </c>
      <c r="BY187" s="16" t="str">
        <f t="shared" si="92"/>
        <v/>
      </c>
      <c r="BZ187" s="16" t="str">
        <f t="shared" si="93"/>
        <v/>
      </c>
      <c r="CA187" s="16" t="str">
        <f t="shared" si="94"/>
        <v/>
      </c>
      <c r="CB187" s="16" t="str">
        <f t="shared" si="95"/>
        <v/>
      </c>
      <c r="CC187" s="16" t="str">
        <f t="shared" si="96"/>
        <v/>
      </c>
      <c r="CD187" s="16" t="str">
        <f t="shared" si="97"/>
        <v>Skarpsill_industri</v>
      </c>
      <c r="CE187" s="16" t="str">
        <f t="shared" si="98"/>
        <v>Skarpsill_konsum</v>
      </c>
      <c r="CF187" s="16" t="str">
        <f t="shared" si="99"/>
        <v/>
      </c>
      <c r="CG187" s="16" t="str">
        <f t="shared" si="100"/>
        <v/>
      </c>
      <c r="CH187" s="16" t="str">
        <f t="shared" si="101"/>
        <v>Torsk</v>
      </c>
      <c r="CI187" s="16" t="str">
        <f t="shared" si="102"/>
        <v/>
      </c>
      <c r="CK187" s="115" t="str">
        <f t="shared" si="37"/>
        <v>Sill_industriSill_konsumSkarpsill_industriSkarpsill_konsumTorsk</v>
      </c>
    </row>
    <row r="188" spans="1:94" x14ac:dyDescent="0.2">
      <c r="A188" t="s">
        <v>393</v>
      </c>
      <c r="B188" s="249">
        <v>21</v>
      </c>
      <c r="C188" s="14" t="s">
        <v>270</v>
      </c>
      <c r="D188" s="104">
        <v>180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4374.72972972973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03">
        <f t="shared" si="62"/>
        <v>4374.72972972973</v>
      </c>
      <c r="AU188" s="51">
        <v>180</v>
      </c>
      <c r="AV188" s="16" t="str">
        <f t="shared" si="63"/>
        <v/>
      </c>
      <c r="AW188" s="16" t="str">
        <f t="shared" si="64"/>
        <v/>
      </c>
      <c r="AX188" s="16" t="str">
        <f t="shared" si="65"/>
        <v/>
      </c>
      <c r="AY188" s="16" t="str">
        <f t="shared" si="66"/>
        <v/>
      </c>
      <c r="AZ188" s="16" t="str">
        <f t="shared" si="67"/>
        <v/>
      </c>
      <c r="BA188" s="16" t="str">
        <f t="shared" si="68"/>
        <v/>
      </c>
      <c r="BB188" s="16" t="str">
        <f t="shared" si="69"/>
        <v/>
      </c>
      <c r="BC188" s="16" t="str">
        <f t="shared" si="70"/>
        <v/>
      </c>
      <c r="BD188" s="16" t="str">
        <f t="shared" si="71"/>
        <v/>
      </c>
      <c r="BE188" s="16" t="str">
        <f t="shared" si="72"/>
        <v/>
      </c>
      <c r="BF188" s="16" t="str">
        <f t="shared" si="73"/>
        <v/>
      </c>
      <c r="BG188" s="16" t="str">
        <f t="shared" si="74"/>
        <v/>
      </c>
      <c r="BH188" s="16" t="str">
        <f t="shared" si="75"/>
        <v/>
      </c>
      <c r="BI188" s="16" t="str">
        <f t="shared" si="76"/>
        <v>Sill_konsum</v>
      </c>
      <c r="BJ188" s="16" t="str">
        <f t="shared" si="77"/>
        <v/>
      </c>
      <c r="BK188" s="16" t="str">
        <f t="shared" si="78"/>
        <v/>
      </c>
      <c r="BL188" s="16" t="str">
        <f t="shared" si="79"/>
        <v/>
      </c>
      <c r="BM188" s="16" t="str">
        <f t="shared" si="80"/>
        <v/>
      </c>
      <c r="BN188" s="16" t="str">
        <f t="shared" si="81"/>
        <v/>
      </c>
      <c r="BO188" s="16" t="str">
        <f t="shared" si="82"/>
        <v/>
      </c>
      <c r="BP188" s="16" t="str">
        <f t="shared" si="83"/>
        <v/>
      </c>
      <c r="BQ188" s="16" t="str">
        <f t="shared" si="84"/>
        <v/>
      </c>
      <c r="BR188" s="16" t="str">
        <f t="shared" si="85"/>
        <v/>
      </c>
      <c r="BS188" s="16" t="str">
        <f t="shared" si="86"/>
        <v/>
      </c>
      <c r="BT188" s="16" t="str">
        <f t="shared" si="87"/>
        <v/>
      </c>
      <c r="BU188" s="16" t="str">
        <f t="shared" si="88"/>
        <v/>
      </c>
      <c r="BV188" s="16" t="str">
        <f t="shared" si="89"/>
        <v/>
      </c>
      <c r="BW188" s="16" t="str">
        <f t="shared" si="90"/>
        <v/>
      </c>
      <c r="BX188" s="16" t="str">
        <f t="shared" si="91"/>
        <v/>
      </c>
      <c r="BY188" s="16" t="str">
        <f t="shared" si="92"/>
        <v/>
      </c>
      <c r="BZ188" s="16" t="str">
        <f t="shared" si="93"/>
        <v/>
      </c>
      <c r="CA188" s="16" t="str">
        <f t="shared" si="94"/>
        <v/>
      </c>
      <c r="CB188" s="16" t="str">
        <f t="shared" si="95"/>
        <v/>
      </c>
      <c r="CC188" s="16" t="str">
        <f t="shared" si="96"/>
        <v/>
      </c>
      <c r="CD188" s="16" t="str">
        <f t="shared" si="97"/>
        <v/>
      </c>
      <c r="CE188" s="16" t="str">
        <f t="shared" si="98"/>
        <v/>
      </c>
      <c r="CF188" s="16" t="str">
        <f t="shared" si="99"/>
        <v/>
      </c>
      <c r="CG188" s="16" t="str">
        <f t="shared" si="100"/>
        <v/>
      </c>
      <c r="CH188" s="16" t="str">
        <f t="shared" si="101"/>
        <v/>
      </c>
      <c r="CI188" s="16" t="str">
        <f t="shared" si="102"/>
        <v/>
      </c>
      <c r="CK188" s="115" t="str">
        <f t="shared" si="37"/>
        <v>Sill_konsum</v>
      </c>
    </row>
    <row r="189" spans="1:94" x14ac:dyDescent="0.2">
      <c r="A189" s="14" t="s">
        <v>366</v>
      </c>
      <c r="B189" s="249">
        <v>21</v>
      </c>
      <c r="C189" s="14" t="s">
        <v>270</v>
      </c>
      <c r="D189" s="104">
        <v>181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9204.8506328066233</v>
      </c>
      <c r="R189" s="14">
        <v>3228.0555881775922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2.4976787372330547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15683.299846735616</v>
      </c>
      <c r="AN189" s="14">
        <v>5215.8366435150811</v>
      </c>
      <c r="AO189" s="14">
        <v>0</v>
      </c>
      <c r="AP189" s="14">
        <v>0</v>
      </c>
      <c r="AQ189" s="14">
        <v>61.188486536675953</v>
      </c>
      <c r="AR189" s="14">
        <v>0</v>
      </c>
      <c r="AS189" s="14">
        <v>0</v>
      </c>
      <c r="AT189" s="103">
        <f t="shared" si="62"/>
        <v>33395.728876508816</v>
      </c>
      <c r="AU189" s="51">
        <v>181</v>
      </c>
      <c r="AV189" s="16" t="str">
        <f t="shared" si="63"/>
        <v/>
      </c>
      <c r="AW189" s="16" t="str">
        <f t="shared" si="64"/>
        <v/>
      </c>
      <c r="AX189" s="16" t="str">
        <f t="shared" si="65"/>
        <v/>
      </c>
      <c r="AY189" s="16" t="str">
        <f t="shared" si="66"/>
        <v/>
      </c>
      <c r="AZ189" s="16" t="str">
        <f t="shared" si="67"/>
        <v/>
      </c>
      <c r="BA189" s="16" t="str">
        <f t="shared" si="68"/>
        <v/>
      </c>
      <c r="BB189" s="16" t="str">
        <f t="shared" si="69"/>
        <v/>
      </c>
      <c r="BC189" s="16" t="str">
        <f t="shared" si="70"/>
        <v/>
      </c>
      <c r="BD189" s="16" t="str">
        <f t="shared" si="71"/>
        <v/>
      </c>
      <c r="BE189" s="16" t="str">
        <f t="shared" si="72"/>
        <v/>
      </c>
      <c r="BF189" s="16" t="str">
        <f t="shared" si="73"/>
        <v/>
      </c>
      <c r="BG189" s="16" t="str">
        <f t="shared" si="74"/>
        <v/>
      </c>
      <c r="BH189" s="16" t="str">
        <f t="shared" si="75"/>
        <v>Sill_industri</v>
      </c>
      <c r="BI189" s="16" t="str">
        <f t="shared" si="76"/>
        <v>Sill_konsum</v>
      </c>
      <c r="BJ189" s="16" t="str">
        <f t="shared" si="77"/>
        <v/>
      </c>
      <c r="BK189" s="16" t="str">
        <f t="shared" si="78"/>
        <v/>
      </c>
      <c r="BL189" s="16" t="str">
        <f t="shared" si="79"/>
        <v/>
      </c>
      <c r="BM189" s="16" t="str">
        <f t="shared" si="80"/>
        <v/>
      </c>
      <c r="BN189" s="16" t="str">
        <f t="shared" si="81"/>
        <v/>
      </c>
      <c r="BO189" s="16" t="str">
        <f t="shared" si="82"/>
        <v/>
      </c>
      <c r="BP189" s="16" t="str">
        <f t="shared" si="83"/>
        <v>Makrill</v>
      </c>
      <c r="BQ189" s="16" t="str">
        <f t="shared" si="84"/>
        <v/>
      </c>
      <c r="BR189" s="16" t="str">
        <f t="shared" si="85"/>
        <v/>
      </c>
      <c r="BS189" s="16" t="str">
        <f t="shared" si="86"/>
        <v/>
      </c>
      <c r="BT189" s="16" t="str">
        <f t="shared" si="87"/>
        <v/>
      </c>
      <c r="BU189" s="16" t="str">
        <f t="shared" si="88"/>
        <v/>
      </c>
      <c r="BV189" s="16" t="str">
        <f t="shared" si="89"/>
        <v/>
      </c>
      <c r="BW189" s="16" t="str">
        <f t="shared" si="90"/>
        <v/>
      </c>
      <c r="BX189" s="16" t="str">
        <f t="shared" si="91"/>
        <v/>
      </c>
      <c r="BY189" s="16" t="str">
        <f t="shared" si="92"/>
        <v/>
      </c>
      <c r="BZ189" s="16" t="str">
        <f t="shared" si="93"/>
        <v/>
      </c>
      <c r="CA189" s="16" t="str">
        <f t="shared" si="94"/>
        <v/>
      </c>
      <c r="CB189" s="16" t="str">
        <f t="shared" si="95"/>
        <v/>
      </c>
      <c r="CC189" s="16" t="str">
        <f t="shared" si="96"/>
        <v/>
      </c>
      <c r="CD189" s="16" t="str">
        <f t="shared" si="97"/>
        <v>Skarpsill_industri</v>
      </c>
      <c r="CE189" s="16" t="str">
        <f t="shared" si="98"/>
        <v>Skarpsill_konsum</v>
      </c>
      <c r="CF189" s="16" t="str">
        <f t="shared" si="99"/>
        <v/>
      </c>
      <c r="CG189" s="16" t="str">
        <f t="shared" si="100"/>
        <v/>
      </c>
      <c r="CH189" s="16" t="str">
        <f t="shared" si="101"/>
        <v>Torsk</v>
      </c>
      <c r="CI189" s="16" t="str">
        <f t="shared" si="102"/>
        <v/>
      </c>
      <c r="CK189" s="115" t="str">
        <f t="shared" si="37"/>
        <v>Sill_industriSill_konsumMakrillSkarpsill_industriSkarpsill_konsumTorsk</v>
      </c>
    </row>
    <row r="190" spans="1:94" x14ac:dyDescent="0.2">
      <c r="A190" t="s">
        <v>569</v>
      </c>
      <c r="B190" s="249">
        <v>21</v>
      </c>
      <c r="C190" s="14" t="s">
        <v>270</v>
      </c>
      <c r="D190" s="104">
        <v>182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4237.333333333333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03">
        <f t="shared" si="62"/>
        <v>4237.333333333333</v>
      </c>
      <c r="AU190" s="51">
        <v>182</v>
      </c>
      <c r="AV190" s="16" t="str">
        <f t="shared" si="63"/>
        <v/>
      </c>
      <c r="AW190" s="16" t="str">
        <f t="shared" si="64"/>
        <v/>
      </c>
      <c r="AX190" s="16" t="str">
        <f t="shared" si="65"/>
        <v/>
      </c>
      <c r="AY190" s="16" t="str">
        <f t="shared" si="66"/>
        <v/>
      </c>
      <c r="AZ190" s="16" t="str">
        <f t="shared" si="67"/>
        <v/>
      </c>
      <c r="BA190" s="16" t="str">
        <f t="shared" si="68"/>
        <v/>
      </c>
      <c r="BB190" s="16" t="str">
        <f t="shared" si="69"/>
        <v/>
      </c>
      <c r="BC190" s="16" t="str">
        <f t="shared" si="70"/>
        <v/>
      </c>
      <c r="BD190" s="16" t="str">
        <f t="shared" si="71"/>
        <v/>
      </c>
      <c r="BE190" s="16" t="str">
        <f t="shared" si="72"/>
        <v/>
      </c>
      <c r="BF190" s="16" t="str">
        <f t="shared" si="73"/>
        <v/>
      </c>
      <c r="BG190" s="16" t="str">
        <f t="shared" si="74"/>
        <v/>
      </c>
      <c r="BH190" s="16" t="str">
        <f t="shared" si="75"/>
        <v/>
      </c>
      <c r="BI190" s="16" t="str">
        <f t="shared" si="76"/>
        <v>Sill_konsum</v>
      </c>
      <c r="BJ190" s="16" t="str">
        <f t="shared" si="77"/>
        <v/>
      </c>
      <c r="BK190" s="16" t="str">
        <f t="shared" si="78"/>
        <v/>
      </c>
      <c r="BL190" s="16" t="str">
        <f t="shared" si="79"/>
        <v/>
      </c>
      <c r="BM190" s="16" t="str">
        <f t="shared" si="80"/>
        <v/>
      </c>
      <c r="BN190" s="16" t="str">
        <f t="shared" si="81"/>
        <v/>
      </c>
      <c r="BO190" s="16" t="str">
        <f t="shared" si="82"/>
        <v/>
      </c>
      <c r="BP190" s="16" t="str">
        <f t="shared" si="83"/>
        <v/>
      </c>
      <c r="BQ190" s="16" t="str">
        <f t="shared" si="84"/>
        <v/>
      </c>
      <c r="BR190" s="16" t="str">
        <f t="shared" si="85"/>
        <v/>
      </c>
      <c r="BS190" s="16" t="str">
        <f t="shared" si="86"/>
        <v/>
      </c>
      <c r="BT190" s="16" t="str">
        <f t="shared" si="87"/>
        <v/>
      </c>
      <c r="BU190" s="16" t="str">
        <f t="shared" si="88"/>
        <v/>
      </c>
      <c r="BV190" s="16" t="str">
        <f t="shared" si="89"/>
        <v/>
      </c>
      <c r="BW190" s="16" t="str">
        <f t="shared" si="90"/>
        <v/>
      </c>
      <c r="BX190" s="16" t="str">
        <f t="shared" si="91"/>
        <v/>
      </c>
      <c r="BY190" s="16" t="str">
        <f t="shared" si="92"/>
        <v/>
      </c>
      <c r="BZ190" s="16" t="str">
        <f t="shared" si="93"/>
        <v/>
      </c>
      <c r="CA190" s="16" t="str">
        <f t="shared" si="94"/>
        <v/>
      </c>
      <c r="CB190" s="16" t="str">
        <f t="shared" si="95"/>
        <v/>
      </c>
      <c r="CC190" s="16" t="str">
        <f t="shared" si="96"/>
        <v/>
      </c>
      <c r="CD190" s="16" t="str">
        <f t="shared" si="97"/>
        <v/>
      </c>
      <c r="CE190" s="16" t="str">
        <f t="shared" si="98"/>
        <v/>
      </c>
      <c r="CF190" s="16" t="str">
        <f t="shared" si="99"/>
        <v/>
      </c>
      <c r="CG190" s="16" t="str">
        <f t="shared" si="100"/>
        <v/>
      </c>
      <c r="CH190" s="16" t="str">
        <f t="shared" si="101"/>
        <v/>
      </c>
      <c r="CI190" s="16" t="str">
        <f t="shared" si="102"/>
        <v/>
      </c>
      <c r="CK190" s="115" t="str">
        <f t="shared" si="37"/>
        <v>Sill_konsum</v>
      </c>
    </row>
    <row r="191" spans="1:94" x14ac:dyDescent="0.2">
      <c r="A191" s="14" t="s">
        <v>391</v>
      </c>
      <c r="B191" s="249">
        <v>22</v>
      </c>
      <c r="C191" s="242" t="s">
        <v>192</v>
      </c>
      <c r="D191" s="104">
        <v>183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53409.090909090912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454.54545454545456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03">
        <f t="shared" si="62"/>
        <v>53863.636363636368</v>
      </c>
      <c r="AU191" s="51">
        <v>183</v>
      </c>
      <c r="AV191" s="16" t="str">
        <f t="shared" si="63"/>
        <v/>
      </c>
      <c r="AW191" s="16" t="str">
        <f t="shared" si="64"/>
        <v/>
      </c>
      <c r="AX191" s="16" t="str">
        <f t="shared" si="65"/>
        <v/>
      </c>
      <c r="AY191" s="16" t="str">
        <f t="shared" si="66"/>
        <v/>
      </c>
      <c r="AZ191" s="16" t="str">
        <f t="shared" si="67"/>
        <v/>
      </c>
      <c r="BA191" s="16" t="str">
        <f t="shared" si="68"/>
        <v/>
      </c>
      <c r="BB191" s="16" t="str">
        <f t="shared" si="69"/>
        <v/>
      </c>
      <c r="BC191" s="16" t="str">
        <f t="shared" si="70"/>
        <v/>
      </c>
      <c r="BD191" s="16" t="str">
        <f t="shared" si="71"/>
        <v/>
      </c>
      <c r="BE191" s="16" t="str">
        <f t="shared" si="72"/>
        <v/>
      </c>
      <c r="BF191" s="16" t="str">
        <f t="shared" si="73"/>
        <v/>
      </c>
      <c r="BG191" s="16" t="str">
        <f t="shared" si="74"/>
        <v/>
      </c>
      <c r="BH191" s="16" t="str">
        <f t="shared" si="75"/>
        <v/>
      </c>
      <c r="BI191" s="16" t="str">
        <f t="shared" si="76"/>
        <v>Sill_konsum</v>
      </c>
      <c r="BJ191" s="16" t="str">
        <f t="shared" si="77"/>
        <v/>
      </c>
      <c r="BK191" s="16" t="str">
        <f t="shared" si="78"/>
        <v/>
      </c>
      <c r="BL191" s="16" t="str">
        <f t="shared" si="79"/>
        <v/>
      </c>
      <c r="BM191" s="16" t="str">
        <f t="shared" si="80"/>
        <v/>
      </c>
      <c r="BN191" s="16" t="str">
        <f t="shared" si="81"/>
        <v/>
      </c>
      <c r="BO191" s="16" t="str">
        <f t="shared" si="82"/>
        <v/>
      </c>
      <c r="BP191" s="16" t="str">
        <f t="shared" si="83"/>
        <v/>
      </c>
      <c r="BQ191" s="16" t="str">
        <f t="shared" si="84"/>
        <v/>
      </c>
      <c r="BR191" s="16" t="str">
        <f t="shared" si="85"/>
        <v/>
      </c>
      <c r="BS191" s="16" t="str">
        <f t="shared" si="86"/>
        <v/>
      </c>
      <c r="BT191" s="16" t="str">
        <f t="shared" si="87"/>
        <v/>
      </c>
      <c r="BU191" s="16" t="str">
        <f t="shared" si="88"/>
        <v/>
      </c>
      <c r="BV191" s="16" t="str">
        <f t="shared" si="89"/>
        <v/>
      </c>
      <c r="BW191" s="16" t="str">
        <f t="shared" si="90"/>
        <v/>
      </c>
      <c r="BX191" s="16" t="str">
        <f t="shared" si="91"/>
        <v/>
      </c>
      <c r="BY191" s="16" t="str">
        <f t="shared" si="92"/>
        <v/>
      </c>
      <c r="BZ191" s="16" t="str">
        <f t="shared" si="93"/>
        <v/>
      </c>
      <c r="CA191" s="16" t="str">
        <f t="shared" si="94"/>
        <v/>
      </c>
      <c r="CB191" s="16" t="str">
        <f t="shared" si="95"/>
        <v/>
      </c>
      <c r="CC191" s="16" t="str">
        <f t="shared" si="96"/>
        <v/>
      </c>
      <c r="CD191" s="16" t="str">
        <f t="shared" si="97"/>
        <v/>
      </c>
      <c r="CE191" s="16" t="str">
        <f t="shared" si="98"/>
        <v>Skarpsill_konsum</v>
      </c>
      <c r="CF191" s="16" t="str">
        <f t="shared" si="99"/>
        <v/>
      </c>
      <c r="CG191" s="16" t="str">
        <f t="shared" si="100"/>
        <v/>
      </c>
      <c r="CH191" s="16" t="str">
        <f t="shared" si="101"/>
        <v/>
      </c>
      <c r="CI191" s="16" t="str">
        <f t="shared" si="102"/>
        <v/>
      </c>
      <c r="CK191" s="115" t="str">
        <f t="shared" si="37"/>
        <v>Sill_konsumSkarpsill_konsum</v>
      </c>
    </row>
    <row r="192" spans="1:94" x14ac:dyDescent="0.2">
      <c r="A192" s="14" t="s">
        <v>392</v>
      </c>
      <c r="B192" s="249">
        <v>22</v>
      </c>
      <c r="C192" s="242" t="s">
        <v>190</v>
      </c>
      <c r="D192" s="104">
        <v>184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50755.555555555555</v>
      </c>
      <c r="AQ192" s="14">
        <v>0</v>
      </c>
      <c r="AR192" s="14">
        <v>0</v>
      </c>
      <c r="AS192" s="14">
        <v>0.18518518518518517</v>
      </c>
      <c r="AT192" s="103">
        <f t="shared" si="62"/>
        <v>50755.740740740737</v>
      </c>
      <c r="AU192" s="51">
        <v>184</v>
      </c>
      <c r="AV192" s="16" t="str">
        <f t="shared" si="63"/>
        <v/>
      </c>
      <c r="AW192" s="16" t="str">
        <f t="shared" si="64"/>
        <v/>
      </c>
      <c r="AX192" s="16" t="str">
        <f t="shared" si="65"/>
        <v/>
      </c>
      <c r="AY192" s="16" t="str">
        <f t="shared" si="66"/>
        <v/>
      </c>
      <c r="AZ192" s="16" t="str">
        <f t="shared" si="67"/>
        <v/>
      </c>
      <c r="BA192" s="16" t="str">
        <f t="shared" si="68"/>
        <v/>
      </c>
      <c r="BB192" s="16" t="str">
        <f t="shared" si="69"/>
        <v/>
      </c>
      <c r="BC192" s="16" t="str">
        <f t="shared" si="70"/>
        <v/>
      </c>
      <c r="BD192" s="16" t="str">
        <f t="shared" si="71"/>
        <v/>
      </c>
      <c r="BE192" s="16" t="str">
        <f t="shared" si="72"/>
        <v/>
      </c>
      <c r="BF192" s="16" t="str">
        <f t="shared" si="73"/>
        <v/>
      </c>
      <c r="BG192" s="16" t="str">
        <f t="shared" si="74"/>
        <v/>
      </c>
      <c r="BH192" s="16" t="str">
        <f t="shared" si="75"/>
        <v/>
      </c>
      <c r="BI192" s="16" t="str">
        <f t="shared" si="76"/>
        <v/>
      </c>
      <c r="BJ192" s="16" t="str">
        <f t="shared" si="77"/>
        <v/>
      </c>
      <c r="BK192" s="16" t="str">
        <f t="shared" si="78"/>
        <v/>
      </c>
      <c r="BL192" s="16" t="str">
        <f t="shared" si="79"/>
        <v/>
      </c>
      <c r="BM192" s="16" t="str">
        <f t="shared" si="80"/>
        <v/>
      </c>
      <c r="BN192" s="16" t="str">
        <f t="shared" si="81"/>
        <v/>
      </c>
      <c r="BO192" s="16" t="str">
        <f t="shared" si="82"/>
        <v/>
      </c>
      <c r="BP192" s="16" t="str">
        <f t="shared" si="83"/>
        <v/>
      </c>
      <c r="BQ192" s="16" t="str">
        <f t="shared" si="84"/>
        <v/>
      </c>
      <c r="BR192" s="16" t="str">
        <f t="shared" si="85"/>
        <v/>
      </c>
      <c r="BS192" s="16" t="str">
        <f t="shared" si="86"/>
        <v/>
      </c>
      <c r="BT192" s="16" t="str">
        <f t="shared" si="87"/>
        <v/>
      </c>
      <c r="BU192" s="16" t="str">
        <f t="shared" si="88"/>
        <v/>
      </c>
      <c r="BV192" s="16" t="str">
        <f t="shared" si="89"/>
        <v/>
      </c>
      <c r="BW192" s="16" t="str">
        <f t="shared" si="90"/>
        <v/>
      </c>
      <c r="BX192" s="16" t="str">
        <f t="shared" si="91"/>
        <v/>
      </c>
      <c r="BY192" s="16" t="str">
        <f t="shared" si="92"/>
        <v/>
      </c>
      <c r="BZ192" s="16" t="str">
        <f t="shared" si="93"/>
        <v/>
      </c>
      <c r="CA192" s="16" t="str">
        <f t="shared" si="94"/>
        <v/>
      </c>
      <c r="CB192" s="16" t="str">
        <f t="shared" si="95"/>
        <v/>
      </c>
      <c r="CC192" s="16" t="str">
        <f t="shared" si="96"/>
        <v/>
      </c>
      <c r="CD192" s="16" t="str">
        <f t="shared" si="97"/>
        <v/>
      </c>
      <c r="CE192" s="16" t="str">
        <f t="shared" si="98"/>
        <v/>
      </c>
      <c r="CF192" s="16" t="str">
        <f t="shared" si="99"/>
        <v/>
      </c>
      <c r="CG192" s="16" t="str">
        <f t="shared" si="100"/>
        <v>Tobis</v>
      </c>
      <c r="CH192" s="16" t="str">
        <f t="shared" si="101"/>
        <v/>
      </c>
      <c r="CI192" s="16" t="str">
        <f t="shared" si="102"/>
        <v/>
      </c>
      <c r="CK192" s="115" t="str">
        <f t="shared" si="37"/>
        <v>Tobis</v>
      </c>
    </row>
    <row r="193" spans="1:94" x14ac:dyDescent="0.2">
      <c r="A193" s="14" t="s">
        <v>393</v>
      </c>
      <c r="B193" s="249">
        <v>22</v>
      </c>
      <c r="C193" s="242" t="s">
        <v>190</v>
      </c>
      <c r="D193" s="104">
        <v>185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60128.205128205125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03">
        <f t="shared" si="62"/>
        <v>60128.205128205125</v>
      </c>
      <c r="AU193" s="51">
        <v>185</v>
      </c>
      <c r="AV193" s="16" t="str">
        <f t="shared" si="63"/>
        <v/>
      </c>
      <c r="AW193" s="16" t="str">
        <f t="shared" si="64"/>
        <v/>
      </c>
      <c r="AX193" s="16" t="str">
        <f t="shared" si="65"/>
        <v/>
      </c>
      <c r="AY193" s="16" t="str">
        <f t="shared" si="66"/>
        <v/>
      </c>
      <c r="AZ193" s="16" t="str">
        <f t="shared" si="67"/>
        <v/>
      </c>
      <c r="BA193" s="16" t="str">
        <f t="shared" si="68"/>
        <v/>
      </c>
      <c r="BB193" s="16" t="str">
        <f t="shared" si="69"/>
        <v/>
      </c>
      <c r="BC193" s="16" t="str">
        <f t="shared" si="70"/>
        <v/>
      </c>
      <c r="BD193" s="16" t="str">
        <f t="shared" si="71"/>
        <v/>
      </c>
      <c r="BE193" s="16" t="str">
        <f t="shared" si="72"/>
        <v/>
      </c>
      <c r="BF193" s="16" t="str">
        <f t="shared" si="73"/>
        <v/>
      </c>
      <c r="BG193" s="16" t="str">
        <f t="shared" si="74"/>
        <v/>
      </c>
      <c r="BH193" s="16" t="str">
        <f t="shared" si="75"/>
        <v/>
      </c>
      <c r="BI193" s="16" t="str">
        <f t="shared" si="76"/>
        <v>Sill_konsum</v>
      </c>
      <c r="BJ193" s="16" t="str">
        <f t="shared" si="77"/>
        <v/>
      </c>
      <c r="BK193" s="16" t="str">
        <f t="shared" si="78"/>
        <v/>
      </c>
      <c r="BL193" s="16" t="str">
        <f t="shared" si="79"/>
        <v/>
      </c>
      <c r="BM193" s="16" t="str">
        <f t="shared" si="80"/>
        <v/>
      </c>
      <c r="BN193" s="16" t="str">
        <f t="shared" si="81"/>
        <v/>
      </c>
      <c r="BO193" s="16" t="str">
        <f t="shared" si="82"/>
        <v/>
      </c>
      <c r="BP193" s="16" t="str">
        <f t="shared" si="83"/>
        <v/>
      </c>
      <c r="BQ193" s="16" t="str">
        <f t="shared" si="84"/>
        <v/>
      </c>
      <c r="BR193" s="16" t="str">
        <f t="shared" si="85"/>
        <v/>
      </c>
      <c r="BS193" s="16" t="str">
        <f t="shared" si="86"/>
        <v/>
      </c>
      <c r="BT193" s="16" t="str">
        <f t="shared" si="87"/>
        <v/>
      </c>
      <c r="BU193" s="16" t="str">
        <f t="shared" si="88"/>
        <v/>
      </c>
      <c r="BV193" s="16" t="str">
        <f t="shared" si="89"/>
        <v/>
      </c>
      <c r="BW193" s="16" t="str">
        <f t="shared" si="90"/>
        <v/>
      </c>
      <c r="BX193" s="16" t="str">
        <f t="shared" si="91"/>
        <v/>
      </c>
      <c r="BY193" s="16" t="str">
        <f t="shared" si="92"/>
        <v/>
      </c>
      <c r="BZ193" s="16" t="str">
        <f t="shared" si="93"/>
        <v/>
      </c>
      <c r="CA193" s="16" t="str">
        <f t="shared" si="94"/>
        <v/>
      </c>
      <c r="CB193" s="16" t="str">
        <f t="shared" si="95"/>
        <v/>
      </c>
      <c r="CC193" s="16" t="str">
        <f t="shared" si="96"/>
        <v/>
      </c>
      <c r="CD193" s="16" t="str">
        <f t="shared" si="97"/>
        <v/>
      </c>
      <c r="CE193" s="16" t="str">
        <f t="shared" si="98"/>
        <v/>
      </c>
      <c r="CF193" s="16" t="str">
        <f t="shared" si="99"/>
        <v/>
      </c>
      <c r="CG193" s="16" t="str">
        <f t="shared" si="100"/>
        <v/>
      </c>
      <c r="CH193" s="16" t="str">
        <f t="shared" si="101"/>
        <v/>
      </c>
      <c r="CI193" s="16" t="str">
        <f t="shared" si="102"/>
        <v/>
      </c>
      <c r="CK193" s="115" t="str">
        <f t="shared" si="37"/>
        <v>Sill_konsum</v>
      </c>
    </row>
    <row r="194" spans="1:94" x14ac:dyDescent="0.2">
      <c r="A194" s="14" t="s">
        <v>393</v>
      </c>
      <c r="B194" s="249">
        <v>22</v>
      </c>
      <c r="C194" s="80" t="s">
        <v>190</v>
      </c>
      <c r="D194" s="104">
        <v>186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76156.862745098042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03">
        <f t="shared" si="62"/>
        <v>76156.862745098042</v>
      </c>
      <c r="AU194" s="51">
        <v>186</v>
      </c>
      <c r="AV194" s="16" t="str">
        <f t="shared" si="63"/>
        <v/>
      </c>
      <c r="AW194" s="16" t="str">
        <f t="shared" si="64"/>
        <v/>
      </c>
      <c r="AX194" s="16" t="str">
        <f t="shared" si="65"/>
        <v/>
      </c>
      <c r="AY194" s="16" t="str">
        <f t="shared" si="66"/>
        <v/>
      </c>
      <c r="AZ194" s="16" t="str">
        <f t="shared" si="67"/>
        <v/>
      </c>
      <c r="BA194" s="16" t="str">
        <f t="shared" si="68"/>
        <v/>
      </c>
      <c r="BB194" s="16" t="str">
        <f t="shared" si="69"/>
        <v/>
      </c>
      <c r="BC194" s="16" t="str">
        <f t="shared" si="70"/>
        <v/>
      </c>
      <c r="BD194" s="16" t="str">
        <f t="shared" si="71"/>
        <v/>
      </c>
      <c r="BE194" s="16" t="str">
        <f t="shared" si="72"/>
        <v/>
      </c>
      <c r="BF194" s="16" t="str">
        <f t="shared" si="73"/>
        <v/>
      </c>
      <c r="BG194" s="16" t="str">
        <f t="shared" si="74"/>
        <v/>
      </c>
      <c r="BH194" s="16" t="str">
        <f t="shared" si="75"/>
        <v/>
      </c>
      <c r="BI194" s="16" t="str">
        <f t="shared" si="76"/>
        <v/>
      </c>
      <c r="BJ194" s="16" t="str">
        <f t="shared" si="77"/>
        <v/>
      </c>
      <c r="BK194" s="16" t="str">
        <f t="shared" si="78"/>
        <v/>
      </c>
      <c r="BL194" s="16" t="str">
        <f t="shared" si="79"/>
        <v/>
      </c>
      <c r="BM194" s="16" t="str">
        <f t="shared" si="80"/>
        <v/>
      </c>
      <c r="BN194" s="16" t="str">
        <f t="shared" si="81"/>
        <v/>
      </c>
      <c r="BO194" s="16" t="str">
        <f t="shared" si="82"/>
        <v/>
      </c>
      <c r="BP194" s="16" t="str">
        <f t="shared" si="83"/>
        <v>Makrill</v>
      </c>
      <c r="BQ194" s="16" t="str">
        <f t="shared" si="84"/>
        <v/>
      </c>
      <c r="BR194" s="16" t="str">
        <f t="shared" si="85"/>
        <v/>
      </c>
      <c r="BS194" s="16" t="str">
        <f t="shared" si="86"/>
        <v/>
      </c>
      <c r="BT194" s="16" t="str">
        <f t="shared" si="87"/>
        <v/>
      </c>
      <c r="BU194" s="16" t="str">
        <f t="shared" si="88"/>
        <v/>
      </c>
      <c r="BV194" s="16" t="str">
        <f t="shared" si="89"/>
        <v/>
      </c>
      <c r="BW194" s="16" t="str">
        <f t="shared" si="90"/>
        <v/>
      </c>
      <c r="BX194" s="16" t="str">
        <f t="shared" si="91"/>
        <v/>
      </c>
      <c r="BY194" s="16" t="str">
        <f t="shared" si="92"/>
        <v/>
      </c>
      <c r="BZ194" s="16" t="str">
        <f t="shared" si="93"/>
        <v/>
      </c>
      <c r="CA194" s="16" t="str">
        <f t="shared" si="94"/>
        <v/>
      </c>
      <c r="CB194" s="16" t="str">
        <f t="shared" si="95"/>
        <v/>
      </c>
      <c r="CC194" s="16" t="str">
        <f t="shared" si="96"/>
        <v/>
      </c>
      <c r="CD194" s="16" t="str">
        <f t="shared" si="97"/>
        <v/>
      </c>
      <c r="CE194" s="16" t="str">
        <f t="shared" si="98"/>
        <v/>
      </c>
      <c r="CF194" s="16" t="str">
        <f t="shared" si="99"/>
        <v/>
      </c>
      <c r="CG194" s="16" t="str">
        <f t="shared" si="100"/>
        <v/>
      </c>
      <c r="CH194" s="16" t="str">
        <f t="shared" si="101"/>
        <v/>
      </c>
      <c r="CI194" s="16" t="str">
        <f t="shared" si="102"/>
        <v/>
      </c>
      <c r="CK194" s="115" t="str">
        <f t="shared" si="37"/>
        <v>Makrill</v>
      </c>
    </row>
    <row r="195" spans="1:94" x14ac:dyDescent="0.2">
      <c r="A195" s="14" t="s">
        <v>393</v>
      </c>
      <c r="B195" s="249">
        <v>22</v>
      </c>
      <c r="C195" s="80" t="s">
        <v>190</v>
      </c>
      <c r="D195" s="104">
        <v>187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124285.71428571429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03">
        <f t="shared" si="62"/>
        <v>124285.71428571429</v>
      </c>
      <c r="AU195" s="51">
        <v>187</v>
      </c>
      <c r="AV195" s="16" t="str">
        <f t="shared" si="63"/>
        <v/>
      </c>
      <c r="AW195" s="16" t="str">
        <f t="shared" si="64"/>
        <v/>
      </c>
      <c r="AX195" s="16" t="str">
        <f t="shared" si="65"/>
        <v/>
      </c>
      <c r="AY195" s="16" t="str">
        <f t="shared" si="66"/>
        <v/>
      </c>
      <c r="AZ195" s="16" t="str">
        <f t="shared" si="67"/>
        <v/>
      </c>
      <c r="BA195" s="16" t="str">
        <f t="shared" si="68"/>
        <v/>
      </c>
      <c r="BB195" s="16" t="str">
        <f t="shared" si="69"/>
        <v/>
      </c>
      <c r="BC195" s="16" t="str">
        <f t="shared" si="70"/>
        <v/>
      </c>
      <c r="BD195" s="16" t="str">
        <f t="shared" si="71"/>
        <v/>
      </c>
      <c r="BE195" s="16" t="str">
        <f t="shared" si="72"/>
        <v/>
      </c>
      <c r="BF195" s="16" t="str">
        <f t="shared" si="73"/>
        <v/>
      </c>
      <c r="BG195" s="16" t="str">
        <f t="shared" si="74"/>
        <v/>
      </c>
      <c r="BH195" s="16" t="str">
        <f t="shared" si="75"/>
        <v/>
      </c>
      <c r="BI195" s="16" t="str">
        <f t="shared" si="76"/>
        <v/>
      </c>
      <c r="BJ195" s="16" t="str">
        <f t="shared" si="77"/>
        <v/>
      </c>
      <c r="BK195" s="16" t="str">
        <f t="shared" si="78"/>
        <v/>
      </c>
      <c r="BL195" s="16" t="str">
        <f t="shared" si="79"/>
        <v/>
      </c>
      <c r="BM195" s="16" t="str">
        <f t="shared" si="80"/>
        <v/>
      </c>
      <c r="BN195" s="16" t="str">
        <f t="shared" si="81"/>
        <v/>
      </c>
      <c r="BO195" s="16" t="str">
        <f t="shared" si="82"/>
        <v/>
      </c>
      <c r="BP195" s="16" t="str">
        <f t="shared" si="83"/>
        <v/>
      </c>
      <c r="BQ195" s="16" t="str">
        <f t="shared" si="84"/>
        <v/>
      </c>
      <c r="BR195" s="16" t="str">
        <f t="shared" si="85"/>
        <v/>
      </c>
      <c r="BS195" s="16" t="str">
        <f t="shared" si="86"/>
        <v/>
      </c>
      <c r="BT195" s="16" t="str">
        <f t="shared" si="87"/>
        <v/>
      </c>
      <c r="BU195" s="16" t="str">
        <f t="shared" si="88"/>
        <v/>
      </c>
      <c r="BV195" s="16" t="str">
        <f t="shared" si="89"/>
        <v/>
      </c>
      <c r="BW195" s="16" t="str">
        <f t="shared" si="90"/>
        <v/>
      </c>
      <c r="BX195" s="16" t="str">
        <f t="shared" si="91"/>
        <v/>
      </c>
      <c r="BY195" s="16" t="str">
        <f t="shared" si="92"/>
        <v/>
      </c>
      <c r="BZ195" s="16" t="str">
        <f t="shared" si="93"/>
        <v/>
      </c>
      <c r="CA195" s="16" t="str">
        <f t="shared" si="94"/>
        <v/>
      </c>
      <c r="CB195" s="16" t="str">
        <f t="shared" si="95"/>
        <v/>
      </c>
      <c r="CC195" s="16" t="str">
        <f t="shared" si="96"/>
        <v/>
      </c>
      <c r="CD195" s="16" t="str">
        <f t="shared" si="97"/>
        <v/>
      </c>
      <c r="CE195" s="16" t="str">
        <f t="shared" si="98"/>
        <v>Skarpsill_konsum</v>
      </c>
      <c r="CF195" s="16" t="str">
        <f t="shared" si="99"/>
        <v/>
      </c>
      <c r="CG195" s="16" t="str">
        <f t="shared" si="100"/>
        <v/>
      </c>
      <c r="CH195" s="16" t="str">
        <f t="shared" si="101"/>
        <v/>
      </c>
      <c r="CI195" s="16" t="str">
        <f t="shared" si="102"/>
        <v/>
      </c>
      <c r="CK195" s="115" t="str">
        <f t="shared" si="37"/>
        <v>Skarpsill_konsum</v>
      </c>
    </row>
    <row r="196" spans="1:94" x14ac:dyDescent="0.2">
      <c r="A196" s="14" t="s">
        <v>393</v>
      </c>
      <c r="B196" s="249">
        <v>22</v>
      </c>
      <c r="C196" s="80" t="s">
        <v>190</v>
      </c>
      <c r="D196" s="104">
        <v>188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18666.666666666668</v>
      </c>
      <c r="AP196" s="14">
        <v>0</v>
      </c>
      <c r="AQ196" s="14">
        <v>0</v>
      </c>
      <c r="AR196" s="14">
        <v>0</v>
      </c>
      <c r="AS196" s="14">
        <v>0</v>
      </c>
      <c r="AT196" s="103">
        <f t="shared" si="62"/>
        <v>18666.666666666668</v>
      </c>
      <c r="AU196" s="51">
        <v>188</v>
      </c>
      <c r="AV196" s="16" t="str">
        <f t="shared" si="63"/>
        <v/>
      </c>
      <c r="AW196" s="16" t="str">
        <f t="shared" si="64"/>
        <v/>
      </c>
      <c r="AX196" s="16" t="str">
        <f t="shared" si="65"/>
        <v/>
      </c>
      <c r="AY196" s="16" t="str">
        <f t="shared" si="66"/>
        <v/>
      </c>
      <c r="AZ196" s="16" t="str">
        <f t="shared" si="67"/>
        <v/>
      </c>
      <c r="BA196" s="16" t="str">
        <f t="shared" si="68"/>
        <v/>
      </c>
      <c r="BB196" s="16" t="str">
        <f t="shared" si="69"/>
        <v/>
      </c>
      <c r="BC196" s="16" t="str">
        <f t="shared" si="70"/>
        <v/>
      </c>
      <c r="BD196" s="16" t="str">
        <f t="shared" si="71"/>
        <v/>
      </c>
      <c r="BE196" s="16" t="str">
        <f t="shared" si="72"/>
        <v/>
      </c>
      <c r="BF196" s="16" t="str">
        <f t="shared" si="73"/>
        <v/>
      </c>
      <c r="BG196" s="16" t="str">
        <f t="shared" si="74"/>
        <v/>
      </c>
      <c r="BH196" s="16" t="str">
        <f t="shared" si="75"/>
        <v/>
      </c>
      <c r="BI196" s="16" t="str">
        <f t="shared" si="76"/>
        <v/>
      </c>
      <c r="BJ196" s="16" t="str">
        <f t="shared" si="77"/>
        <v/>
      </c>
      <c r="BK196" s="16" t="str">
        <f t="shared" si="78"/>
        <v/>
      </c>
      <c r="BL196" s="16" t="str">
        <f t="shared" si="79"/>
        <v/>
      </c>
      <c r="BM196" s="16" t="str">
        <f t="shared" si="80"/>
        <v/>
      </c>
      <c r="BN196" s="16" t="str">
        <f t="shared" si="81"/>
        <v/>
      </c>
      <c r="BO196" s="16" t="str">
        <f t="shared" si="82"/>
        <v/>
      </c>
      <c r="BP196" s="16" t="str">
        <f t="shared" si="83"/>
        <v/>
      </c>
      <c r="BQ196" s="16" t="str">
        <f t="shared" si="84"/>
        <v/>
      </c>
      <c r="BR196" s="16" t="str">
        <f t="shared" si="85"/>
        <v/>
      </c>
      <c r="BS196" s="16" t="str">
        <f t="shared" si="86"/>
        <v/>
      </c>
      <c r="BT196" s="16" t="str">
        <f t="shared" si="87"/>
        <v/>
      </c>
      <c r="BU196" s="16" t="str">
        <f t="shared" si="88"/>
        <v/>
      </c>
      <c r="BV196" s="16" t="str">
        <f t="shared" si="89"/>
        <v/>
      </c>
      <c r="BW196" s="16" t="str">
        <f t="shared" si="90"/>
        <v/>
      </c>
      <c r="BX196" s="16" t="str">
        <f t="shared" si="91"/>
        <v/>
      </c>
      <c r="BY196" s="16" t="str">
        <f t="shared" si="92"/>
        <v/>
      </c>
      <c r="BZ196" s="16" t="str">
        <f t="shared" si="93"/>
        <v/>
      </c>
      <c r="CA196" s="16" t="str">
        <f t="shared" si="94"/>
        <v/>
      </c>
      <c r="CB196" s="16" t="str">
        <f t="shared" si="95"/>
        <v/>
      </c>
      <c r="CC196" s="16" t="str">
        <f t="shared" si="96"/>
        <v/>
      </c>
      <c r="CD196" s="16" t="str">
        <f t="shared" si="97"/>
        <v/>
      </c>
      <c r="CE196" s="16" t="str">
        <f t="shared" si="98"/>
        <v/>
      </c>
      <c r="CF196" s="16" t="str">
        <f t="shared" si="99"/>
        <v>Taggmakrill</v>
      </c>
      <c r="CG196" s="16" t="str">
        <f t="shared" si="100"/>
        <v/>
      </c>
      <c r="CH196" s="16" t="str">
        <f t="shared" si="101"/>
        <v/>
      </c>
      <c r="CI196" s="16" t="str">
        <f t="shared" si="102"/>
        <v/>
      </c>
      <c r="CK196" s="115" t="str">
        <f t="shared" si="37"/>
        <v>Taggmakrill</v>
      </c>
    </row>
    <row r="197" spans="1:94" x14ac:dyDescent="0.2">
      <c r="A197" s="14" t="s">
        <v>366</v>
      </c>
      <c r="B197" s="249">
        <v>22</v>
      </c>
      <c r="C197" s="80" t="s">
        <v>190</v>
      </c>
      <c r="D197" s="104">
        <v>189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50384.615384615383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03">
        <f t="shared" si="62"/>
        <v>50384.615384615383</v>
      </c>
      <c r="AU197" s="51">
        <v>189</v>
      </c>
      <c r="AV197" s="16" t="str">
        <f t="shared" si="63"/>
        <v/>
      </c>
      <c r="AW197" s="16" t="str">
        <f t="shared" si="64"/>
        <v/>
      </c>
      <c r="AX197" s="16" t="str">
        <f t="shared" si="65"/>
        <v/>
      </c>
      <c r="AY197" s="16" t="str">
        <f t="shared" si="66"/>
        <v/>
      </c>
      <c r="AZ197" s="16" t="str">
        <f t="shared" si="67"/>
        <v/>
      </c>
      <c r="BA197" s="16" t="str">
        <f t="shared" si="68"/>
        <v/>
      </c>
      <c r="BB197" s="16" t="str">
        <f t="shared" si="69"/>
        <v/>
      </c>
      <c r="BC197" s="16" t="str">
        <f t="shared" si="70"/>
        <v/>
      </c>
      <c r="BD197" s="16" t="str">
        <f t="shared" si="71"/>
        <v/>
      </c>
      <c r="BE197" s="16" t="str">
        <f t="shared" si="72"/>
        <v/>
      </c>
      <c r="BF197" s="16" t="str">
        <f t="shared" si="73"/>
        <v/>
      </c>
      <c r="BG197" s="16" t="str">
        <f t="shared" si="74"/>
        <v/>
      </c>
      <c r="BH197" s="16" t="str">
        <f t="shared" si="75"/>
        <v/>
      </c>
      <c r="BI197" s="16" t="str">
        <f t="shared" si="76"/>
        <v>Sill_konsum</v>
      </c>
      <c r="BJ197" s="16" t="str">
        <f t="shared" si="77"/>
        <v/>
      </c>
      <c r="BK197" s="16" t="str">
        <f t="shared" si="78"/>
        <v/>
      </c>
      <c r="BL197" s="16" t="str">
        <f t="shared" si="79"/>
        <v/>
      </c>
      <c r="BM197" s="16" t="str">
        <f t="shared" si="80"/>
        <v/>
      </c>
      <c r="BN197" s="16" t="str">
        <f t="shared" si="81"/>
        <v/>
      </c>
      <c r="BO197" s="16" t="str">
        <f t="shared" si="82"/>
        <v/>
      </c>
      <c r="BP197" s="16" t="str">
        <f t="shared" si="83"/>
        <v/>
      </c>
      <c r="BQ197" s="16" t="str">
        <f t="shared" si="84"/>
        <v/>
      </c>
      <c r="BR197" s="16" t="str">
        <f t="shared" si="85"/>
        <v/>
      </c>
      <c r="BS197" s="16" t="str">
        <f t="shared" si="86"/>
        <v/>
      </c>
      <c r="BT197" s="16" t="str">
        <f t="shared" si="87"/>
        <v/>
      </c>
      <c r="BU197" s="16" t="str">
        <f t="shared" si="88"/>
        <v/>
      </c>
      <c r="BV197" s="16" t="str">
        <f t="shared" si="89"/>
        <v/>
      </c>
      <c r="BW197" s="16" t="str">
        <f t="shared" si="90"/>
        <v/>
      </c>
      <c r="BX197" s="16" t="str">
        <f t="shared" si="91"/>
        <v/>
      </c>
      <c r="BY197" s="16" t="str">
        <f t="shared" si="92"/>
        <v/>
      </c>
      <c r="BZ197" s="16" t="str">
        <f t="shared" si="93"/>
        <v/>
      </c>
      <c r="CA197" s="16" t="str">
        <f t="shared" si="94"/>
        <v/>
      </c>
      <c r="CB197" s="16" t="str">
        <f t="shared" si="95"/>
        <v/>
      </c>
      <c r="CC197" s="16" t="str">
        <f t="shared" si="96"/>
        <v/>
      </c>
      <c r="CD197" s="16" t="str">
        <f t="shared" si="97"/>
        <v/>
      </c>
      <c r="CE197" s="16" t="str">
        <f t="shared" si="98"/>
        <v/>
      </c>
      <c r="CF197" s="16" t="str">
        <f t="shared" si="99"/>
        <v/>
      </c>
      <c r="CG197" s="16" t="str">
        <f t="shared" si="100"/>
        <v/>
      </c>
      <c r="CH197" s="16" t="str">
        <f t="shared" si="101"/>
        <v/>
      </c>
      <c r="CI197" s="16" t="str">
        <f t="shared" si="102"/>
        <v/>
      </c>
      <c r="CK197" s="115" t="str">
        <f t="shared" si="37"/>
        <v>Sill_konsum</v>
      </c>
    </row>
    <row r="198" spans="1:94" x14ac:dyDescent="0.2">
      <c r="A198" s="14" t="s">
        <v>366</v>
      </c>
      <c r="B198" s="249">
        <v>22</v>
      </c>
      <c r="C198" s="80" t="s">
        <v>190</v>
      </c>
      <c r="D198" s="104">
        <v>190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48050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03">
        <f t="shared" si="62"/>
        <v>48050</v>
      </c>
      <c r="AU198" s="51">
        <v>190</v>
      </c>
      <c r="AV198" s="16" t="str">
        <f t="shared" si="63"/>
        <v/>
      </c>
      <c r="AW198" s="16" t="str">
        <f t="shared" si="64"/>
        <v/>
      </c>
      <c r="AX198" s="16" t="str">
        <f t="shared" si="65"/>
        <v/>
      </c>
      <c r="AY198" s="16" t="str">
        <f t="shared" si="66"/>
        <v/>
      </c>
      <c r="AZ198" s="16" t="str">
        <f t="shared" si="67"/>
        <v/>
      </c>
      <c r="BA198" s="16" t="str">
        <f t="shared" si="68"/>
        <v/>
      </c>
      <c r="BB198" s="16" t="str">
        <f t="shared" si="69"/>
        <v/>
      </c>
      <c r="BC198" s="16" t="str">
        <f t="shared" si="70"/>
        <v/>
      </c>
      <c r="BD198" s="16" t="str">
        <f t="shared" si="71"/>
        <v/>
      </c>
      <c r="BE198" s="16" t="str">
        <f t="shared" si="72"/>
        <v/>
      </c>
      <c r="BF198" s="16" t="str">
        <f t="shared" si="73"/>
        <v/>
      </c>
      <c r="BG198" s="16" t="str">
        <f t="shared" si="74"/>
        <v/>
      </c>
      <c r="BH198" s="16" t="str">
        <f t="shared" si="75"/>
        <v/>
      </c>
      <c r="BI198" s="16" t="str">
        <f t="shared" si="76"/>
        <v/>
      </c>
      <c r="BJ198" s="16" t="str">
        <f t="shared" si="77"/>
        <v/>
      </c>
      <c r="BK198" s="16" t="str">
        <f t="shared" si="78"/>
        <v/>
      </c>
      <c r="BL198" s="16" t="str">
        <f t="shared" si="79"/>
        <v/>
      </c>
      <c r="BM198" s="16" t="str">
        <f t="shared" si="80"/>
        <v/>
      </c>
      <c r="BN198" s="16" t="str">
        <f t="shared" si="81"/>
        <v/>
      </c>
      <c r="BO198" s="16" t="str">
        <f t="shared" si="82"/>
        <v/>
      </c>
      <c r="BP198" s="16" t="str">
        <f t="shared" si="83"/>
        <v>Makrill</v>
      </c>
      <c r="BQ198" s="16" t="str">
        <f t="shared" si="84"/>
        <v/>
      </c>
      <c r="BR198" s="16" t="str">
        <f t="shared" si="85"/>
        <v/>
      </c>
      <c r="BS198" s="16" t="str">
        <f t="shared" si="86"/>
        <v/>
      </c>
      <c r="BT198" s="16" t="str">
        <f t="shared" si="87"/>
        <v/>
      </c>
      <c r="BU198" s="16" t="str">
        <f t="shared" si="88"/>
        <v/>
      </c>
      <c r="BV198" s="16" t="str">
        <f t="shared" si="89"/>
        <v/>
      </c>
      <c r="BW198" s="16" t="str">
        <f t="shared" si="90"/>
        <v/>
      </c>
      <c r="BX198" s="16" t="str">
        <f t="shared" si="91"/>
        <v/>
      </c>
      <c r="BY198" s="16" t="str">
        <f t="shared" si="92"/>
        <v/>
      </c>
      <c r="BZ198" s="16" t="str">
        <f t="shared" si="93"/>
        <v/>
      </c>
      <c r="CA198" s="16" t="str">
        <f t="shared" si="94"/>
        <v/>
      </c>
      <c r="CB198" s="16" t="str">
        <f t="shared" si="95"/>
        <v/>
      </c>
      <c r="CC198" s="16" t="str">
        <f t="shared" si="96"/>
        <v/>
      </c>
      <c r="CD198" s="16" t="str">
        <f t="shared" si="97"/>
        <v/>
      </c>
      <c r="CE198" s="16" t="str">
        <f t="shared" si="98"/>
        <v/>
      </c>
      <c r="CF198" s="16" t="str">
        <f t="shared" si="99"/>
        <v/>
      </c>
      <c r="CG198" s="16" t="str">
        <f t="shared" si="100"/>
        <v/>
      </c>
      <c r="CH198" s="16" t="str">
        <f t="shared" si="101"/>
        <v/>
      </c>
      <c r="CI198" s="16" t="str">
        <f t="shared" si="102"/>
        <v/>
      </c>
      <c r="CK198" s="115" t="str">
        <f t="shared" si="37"/>
        <v>Makrill</v>
      </c>
    </row>
    <row r="199" spans="1:94" x14ac:dyDescent="0.2">
      <c r="A199" s="14" t="s">
        <v>391</v>
      </c>
      <c r="B199" s="249">
        <v>22</v>
      </c>
      <c r="C199" s="14" t="s">
        <v>189</v>
      </c>
      <c r="D199" s="104">
        <v>191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36290.322580645159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03">
        <f t="shared" si="62"/>
        <v>36290.322580645159</v>
      </c>
      <c r="AU199" s="51">
        <v>191</v>
      </c>
      <c r="AV199" s="16" t="str">
        <f t="shared" si="63"/>
        <v/>
      </c>
      <c r="AW199" s="16" t="str">
        <f t="shared" si="64"/>
        <v/>
      </c>
      <c r="AX199" s="16" t="str">
        <f t="shared" si="65"/>
        <v/>
      </c>
      <c r="AY199" s="16" t="str">
        <f t="shared" si="66"/>
        <v/>
      </c>
      <c r="AZ199" s="16" t="str">
        <f t="shared" si="67"/>
        <v/>
      </c>
      <c r="BA199" s="16" t="str">
        <f t="shared" si="68"/>
        <v/>
      </c>
      <c r="BB199" s="16" t="str">
        <f t="shared" si="69"/>
        <v/>
      </c>
      <c r="BC199" s="16" t="str">
        <f t="shared" si="70"/>
        <v/>
      </c>
      <c r="BD199" s="16" t="str">
        <f t="shared" si="71"/>
        <v/>
      </c>
      <c r="BE199" s="16" t="str">
        <f t="shared" si="72"/>
        <v/>
      </c>
      <c r="BF199" s="16" t="str">
        <f t="shared" si="73"/>
        <v/>
      </c>
      <c r="BG199" s="16" t="str">
        <f t="shared" si="74"/>
        <v/>
      </c>
      <c r="BH199" s="16" t="str">
        <f t="shared" si="75"/>
        <v>Sill_industri</v>
      </c>
      <c r="BI199" s="16" t="str">
        <f t="shared" si="76"/>
        <v/>
      </c>
      <c r="BJ199" s="16" t="str">
        <f t="shared" si="77"/>
        <v/>
      </c>
      <c r="BK199" s="16" t="str">
        <f t="shared" si="78"/>
        <v/>
      </c>
      <c r="BL199" s="16" t="str">
        <f t="shared" si="79"/>
        <v/>
      </c>
      <c r="BM199" s="16" t="str">
        <f t="shared" si="80"/>
        <v/>
      </c>
      <c r="BN199" s="16" t="str">
        <f t="shared" si="81"/>
        <v/>
      </c>
      <c r="BO199" s="16" t="str">
        <f t="shared" si="82"/>
        <v/>
      </c>
      <c r="BP199" s="16" t="str">
        <f t="shared" si="83"/>
        <v/>
      </c>
      <c r="BQ199" s="16" t="str">
        <f t="shared" si="84"/>
        <v/>
      </c>
      <c r="BR199" s="16" t="str">
        <f t="shared" si="85"/>
        <v/>
      </c>
      <c r="BS199" s="16" t="str">
        <f t="shared" si="86"/>
        <v/>
      </c>
      <c r="BT199" s="16" t="str">
        <f t="shared" si="87"/>
        <v/>
      </c>
      <c r="BU199" s="16" t="str">
        <f t="shared" si="88"/>
        <v/>
      </c>
      <c r="BV199" s="16" t="str">
        <f t="shared" si="89"/>
        <v/>
      </c>
      <c r="BW199" s="16" t="str">
        <f t="shared" si="90"/>
        <v/>
      </c>
      <c r="BX199" s="16" t="str">
        <f t="shared" si="91"/>
        <v/>
      </c>
      <c r="BY199" s="16" t="str">
        <f t="shared" si="92"/>
        <v/>
      </c>
      <c r="BZ199" s="16" t="str">
        <f t="shared" si="93"/>
        <v/>
      </c>
      <c r="CA199" s="16" t="str">
        <f t="shared" si="94"/>
        <v/>
      </c>
      <c r="CB199" s="16" t="str">
        <f t="shared" si="95"/>
        <v/>
      </c>
      <c r="CC199" s="16" t="str">
        <f t="shared" si="96"/>
        <v/>
      </c>
      <c r="CD199" s="16" t="str">
        <f t="shared" si="97"/>
        <v/>
      </c>
      <c r="CE199" s="16" t="str">
        <f t="shared" si="98"/>
        <v/>
      </c>
      <c r="CF199" s="16" t="str">
        <f t="shared" si="99"/>
        <v/>
      </c>
      <c r="CG199" s="16" t="str">
        <f t="shared" si="100"/>
        <v/>
      </c>
      <c r="CH199" s="16" t="str">
        <f t="shared" si="101"/>
        <v/>
      </c>
      <c r="CI199" s="16" t="str">
        <f t="shared" si="102"/>
        <v/>
      </c>
      <c r="CK199" s="115" t="str">
        <f t="shared" si="37"/>
        <v>Sill_industri</v>
      </c>
    </row>
    <row r="200" spans="1:94" x14ac:dyDescent="0.2">
      <c r="A200" s="14" t="s">
        <v>366</v>
      </c>
      <c r="B200" s="249">
        <v>22</v>
      </c>
      <c r="C200" s="14" t="s">
        <v>189</v>
      </c>
      <c r="D200" s="104">
        <v>192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30312.5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03">
        <f t="shared" si="62"/>
        <v>30312.5</v>
      </c>
      <c r="AU200" s="51">
        <v>192</v>
      </c>
      <c r="AV200" s="16" t="str">
        <f t="shared" si="63"/>
        <v/>
      </c>
      <c r="AW200" s="16" t="str">
        <f t="shared" si="64"/>
        <v/>
      </c>
      <c r="AX200" s="16" t="str">
        <f t="shared" si="65"/>
        <v/>
      </c>
      <c r="AY200" s="16" t="str">
        <f t="shared" si="66"/>
        <v/>
      </c>
      <c r="AZ200" s="16" t="str">
        <f t="shared" si="67"/>
        <v/>
      </c>
      <c r="BA200" s="16" t="str">
        <f t="shared" si="68"/>
        <v/>
      </c>
      <c r="BB200" s="16" t="str">
        <f t="shared" si="69"/>
        <v/>
      </c>
      <c r="BC200" s="16" t="str">
        <f t="shared" si="70"/>
        <v/>
      </c>
      <c r="BD200" s="16" t="str">
        <f t="shared" si="71"/>
        <v/>
      </c>
      <c r="BE200" s="16" t="str">
        <f t="shared" si="72"/>
        <v/>
      </c>
      <c r="BF200" s="16" t="str">
        <f t="shared" si="73"/>
        <v/>
      </c>
      <c r="BG200" s="16" t="str">
        <f t="shared" si="74"/>
        <v/>
      </c>
      <c r="BH200" s="16" t="str">
        <f t="shared" si="75"/>
        <v>Sill_industri</v>
      </c>
      <c r="BI200" s="16" t="str">
        <f t="shared" si="76"/>
        <v/>
      </c>
      <c r="BJ200" s="16" t="str">
        <f t="shared" si="77"/>
        <v/>
      </c>
      <c r="BK200" s="16" t="str">
        <f t="shared" si="78"/>
        <v/>
      </c>
      <c r="BL200" s="16" t="str">
        <f t="shared" si="79"/>
        <v/>
      </c>
      <c r="BM200" s="16" t="str">
        <f t="shared" si="80"/>
        <v/>
      </c>
      <c r="BN200" s="16" t="str">
        <f t="shared" si="81"/>
        <v/>
      </c>
      <c r="BO200" s="16" t="str">
        <f t="shared" si="82"/>
        <v/>
      </c>
      <c r="BP200" s="16" t="str">
        <f t="shared" si="83"/>
        <v/>
      </c>
      <c r="BQ200" s="16" t="str">
        <f t="shared" si="84"/>
        <v/>
      </c>
      <c r="BR200" s="16" t="str">
        <f t="shared" si="85"/>
        <v/>
      </c>
      <c r="BS200" s="16" t="str">
        <f t="shared" si="86"/>
        <v/>
      </c>
      <c r="BT200" s="16" t="str">
        <f t="shared" si="87"/>
        <v/>
      </c>
      <c r="BU200" s="16" t="str">
        <f t="shared" si="88"/>
        <v/>
      </c>
      <c r="BV200" s="16" t="str">
        <f t="shared" si="89"/>
        <v/>
      </c>
      <c r="BW200" s="16" t="str">
        <f t="shared" si="90"/>
        <v/>
      </c>
      <c r="BX200" s="16" t="str">
        <f t="shared" si="91"/>
        <v/>
      </c>
      <c r="BY200" s="16" t="str">
        <f t="shared" si="92"/>
        <v/>
      </c>
      <c r="BZ200" s="16" t="str">
        <f t="shared" si="93"/>
        <v/>
      </c>
      <c r="CA200" s="16" t="str">
        <f t="shared" si="94"/>
        <v/>
      </c>
      <c r="CB200" s="16" t="str">
        <f t="shared" si="95"/>
        <v/>
      </c>
      <c r="CC200" s="16" t="str">
        <f t="shared" si="96"/>
        <v/>
      </c>
      <c r="CD200" s="16" t="str">
        <f t="shared" si="97"/>
        <v/>
      </c>
      <c r="CE200" s="16" t="str">
        <f t="shared" si="98"/>
        <v/>
      </c>
      <c r="CF200" s="16" t="str">
        <f t="shared" si="99"/>
        <v/>
      </c>
      <c r="CG200" s="16" t="str">
        <f t="shared" si="100"/>
        <v/>
      </c>
      <c r="CH200" s="16" t="str">
        <f t="shared" si="101"/>
        <v/>
      </c>
      <c r="CI200" s="16" t="str">
        <f t="shared" si="102"/>
        <v/>
      </c>
      <c r="CK200" s="115" t="str">
        <f t="shared" si="37"/>
        <v>Sill_industri</v>
      </c>
    </row>
    <row r="201" spans="1:94" x14ac:dyDescent="0.2">
      <c r="A201" s="14" t="s">
        <v>392</v>
      </c>
      <c r="B201" s="249">
        <v>22</v>
      </c>
      <c r="C201" s="80" t="s">
        <v>188</v>
      </c>
      <c r="D201" s="104">
        <v>193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7958.333333333333</v>
      </c>
      <c r="AQ201" s="14">
        <v>0</v>
      </c>
      <c r="AR201" s="14">
        <v>0</v>
      </c>
      <c r="AS201" s="14">
        <v>0</v>
      </c>
      <c r="AT201" s="103">
        <f t="shared" si="62"/>
        <v>7958.333333333333</v>
      </c>
      <c r="AU201" s="51">
        <v>193</v>
      </c>
      <c r="AV201" s="16" t="str">
        <f t="shared" si="63"/>
        <v/>
      </c>
      <c r="AW201" s="16" t="str">
        <f t="shared" si="64"/>
        <v/>
      </c>
      <c r="AX201" s="16" t="str">
        <f t="shared" si="65"/>
        <v/>
      </c>
      <c r="AY201" s="16" t="str">
        <f t="shared" si="66"/>
        <v/>
      </c>
      <c r="AZ201" s="16" t="str">
        <f t="shared" si="67"/>
        <v/>
      </c>
      <c r="BA201" s="16" t="str">
        <f t="shared" si="68"/>
        <v/>
      </c>
      <c r="BB201" s="16" t="str">
        <f t="shared" si="69"/>
        <v/>
      </c>
      <c r="BC201" s="16" t="str">
        <f t="shared" si="70"/>
        <v/>
      </c>
      <c r="BD201" s="16" t="str">
        <f t="shared" si="71"/>
        <v/>
      </c>
      <c r="BE201" s="16" t="str">
        <f t="shared" si="72"/>
        <v/>
      </c>
      <c r="BF201" s="16" t="str">
        <f t="shared" si="73"/>
        <v/>
      </c>
      <c r="BG201" s="16" t="str">
        <f t="shared" si="74"/>
        <v/>
      </c>
      <c r="BH201" s="16" t="str">
        <f t="shared" si="75"/>
        <v/>
      </c>
      <c r="BI201" s="16" t="str">
        <f t="shared" si="76"/>
        <v/>
      </c>
      <c r="BJ201" s="16" t="str">
        <f t="shared" si="77"/>
        <v/>
      </c>
      <c r="BK201" s="16" t="str">
        <f t="shared" si="78"/>
        <v/>
      </c>
      <c r="BL201" s="16" t="str">
        <f t="shared" si="79"/>
        <v/>
      </c>
      <c r="BM201" s="16" t="str">
        <f t="shared" si="80"/>
        <v/>
      </c>
      <c r="BN201" s="16" t="str">
        <f t="shared" si="81"/>
        <v/>
      </c>
      <c r="BO201" s="16" t="str">
        <f t="shared" si="82"/>
        <v/>
      </c>
      <c r="BP201" s="16" t="str">
        <f t="shared" si="83"/>
        <v/>
      </c>
      <c r="BQ201" s="16" t="str">
        <f t="shared" si="84"/>
        <v/>
      </c>
      <c r="BR201" s="16" t="str">
        <f t="shared" si="85"/>
        <v/>
      </c>
      <c r="BS201" s="16" t="str">
        <f t="shared" si="86"/>
        <v/>
      </c>
      <c r="BT201" s="16" t="str">
        <f t="shared" si="87"/>
        <v/>
      </c>
      <c r="BU201" s="16" t="str">
        <f t="shared" si="88"/>
        <v/>
      </c>
      <c r="BV201" s="16" t="str">
        <f t="shared" si="89"/>
        <v/>
      </c>
      <c r="BW201" s="16" t="str">
        <f t="shared" si="90"/>
        <v/>
      </c>
      <c r="BX201" s="16" t="str">
        <f t="shared" si="91"/>
        <v/>
      </c>
      <c r="BY201" s="16" t="str">
        <f t="shared" si="92"/>
        <v/>
      </c>
      <c r="BZ201" s="16" t="str">
        <f t="shared" si="93"/>
        <v/>
      </c>
      <c r="CA201" s="16" t="str">
        <f t="shared" si="94"/>
        <v/>
      </c>
      <c r="CB201" s="16" t="str">
        <f t="shared" si="95"/>
        <v/>
      </c>
      <c r="CC201" s="16" t="str">
        <f t="shared" si="96"/>
        <v/>
      </c>
      <c r="CD201" s="16" t="str">
        <f t="shared" si="97"/>
        <v/>
      </c>
      <c r="CE201" s="16" t="str">
        <f t="shared" si="98"/>
        <v/>
      </c>
      <c r="CF201" s="16" t="str">
        <f t="shared" si="99"/>
        <v/>
      </c>
      <c r="CG201" s="16" t="str">
        <f t="shared" si="100"/>
        <v>Tobis</v>
      </c>
      <c r="CH201" s="16" t="str">
        <f t="shared" si="101"/>
        <v/>
      </c>
      <c r="CI201" s="16" t="str">
        <f t="shared" si="102"/>
        <v/>
      </c>
      <c r="CK201" s="115" t="str">
        <f t="shared" si="37"/>
        <v>Tobis</v>
      </c>
    </row>
    <row r="202" spans="1:94" x14ac:dyDescent="0.2">
      <c r="A202" s="14" t="s">
        <v>391</v>
      </c>
      <c r="B202" s="249">
        <v>22</v>
      </c>
      <c r="C202" s="80" t="s">
        <v>188</v>
      </c>
      <c r="D202" s="104">
        <v>194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66067.415730337074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561.79775280898878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03">
        <f t="shared" si="62"/>
        <v>66629.213483146057</v>
      </c>
      <c r="AU202" s="51">
        <v>194</v>
      </c>
      <c r="AV202" s="16" t="str">
        <f t="shared" si="63"/>
        <v/>
      </c>
      <c r="AW202" s="16" t="str">
        <f t="shared" si="64"/>
        <v/>
      </c>
      <c r="AX202" s="16" t="str">
        <f t="shared" si="65"/>
        <v/>
      </c>
      <c r="AY202" s="16" t="str">
        <f t="shared" si="66"/>
        <v/>
      </c>
      <c r="AZ202" s="16" t="str">
        <f t="shared" si="67"/>
        <v/>
      </c>
      <c r="BA202" s="16" t="str">
        <f t="shared" si="68"/>
        <v/>
      </c>
      <c r="BB202" s="16" t="str">
        <f t="shared" si="69"/>
        <v/>
      </c>
      <c r="BC202" s="16" t="str">
        <f t="shared" si="70"/>
        <v/>
      </c>
      <c r="BD202" s="16" t="str">
        <f t="shared" si="71"/>
        <v/>
      </c>
      <c r="BE202" s="16" t="str">
        <f t="shared" si="72"/>
        <v/>
      </c>
      <c r="BF202" s="16" t="str">
        <f t="shared" si="73"/>
        <v/>
      </c>
      <c r="BG202" s="16" t="str">
        <f t="shared" si="74"/>
        <v/>
      </c>
      <c r="BH202" s="16" t="str">
        <f t="shared" si="75"/>
        <v/>
      </c>
      <c r="BI202" s="16" t="str">
        <f t="shared" si="76"/>
        <v>Sill_konsum</v>
      </c>
      <c r="BJ202" s="16" t="str">
        <f t="shared" si="77"/>
        <v/>
      </c>
      <c r="BK202" s="16" t="str">
        <f t="shared" si="78"/>
        <v/>
      </c>
      <c r="BL202" s="16" t="str">
        <f t="shared" si="79"/>
        <v/>
      </c>
      <c r="BM202" s="16" t="str">
        <f t="shared" si="80"/>
        <v/>
      </c>
      <c r="BN202" s="16" t="str">
        <f t="shared" si="81"/>
        <v/>
      </c>
      <c r="BO202" s="16" t="str">
        <f t="shared" si="82"/>
        <v/>
      </c>
      <c r="BP202" s="16" t="str">
        <f t="shared" si="83"/>
        <v/>
      </c>
      <c r="BQ202" s="16" t="str">
        <f t="shared" si="84"/>
        <v/>
      </c>
      <c r="BR202" s="16" t="str">
        <f t="shared" si="85"/>
        <v/>
      </c>
      <c r="BS202" s="16" t="str">
        <f t="shared" si="86"/>
        <v/>
      </c>
      <c r="BT202" s="16" t="str">
        <f t="shared" si="87"/>
        <v/>
      </c>
      <c r="BU202" s="16" t="str">
        <f t="shared" si="88"/>
        <v/>
      </c>
      <c r="BV202" s="16" t="str">
        <f t="shared" si="89"/>
        <v/>
      </c>
      <c r="BW202" s="16" t="str">
        <f t="shared" si="90"/>
        <v/>
      </c>
      <c r="BX202" s="16" t="str">
        <f t="shared" si="91"/>
        <v/>
      </c>
      <c r="BY202" s="16" t="str">
        <f t="shared" si="92"/>
        <v/>
      </c>
      <c r="BZ202" s="16" t="str">
        <f t="shared" si="93"/>
        <v/>
      </c>
      <c r="CA202" s="16" t="str">
        <f t="shared" si="94"/>
        <v/>
      </c>
      <c r="CB202" s="16" t="str">
        <f t="shared" si="95"/>
        <v/>
      </c>
      <c r="CC202" s="16" t="str">
        <f t="shared" si="96"/>
        <v/>
      </c>
      <c r="CD202" s="16" t="str">
        <f t="shared" si="97"/>
        <v/>
      </c>
      <c r="CE202" s="16" t="str">
        <f t="shared" si="98"/>
        <v>Skarpsill_konsum</v>
      </c>
      <c r="CF202" s="16" t="str">
        <f t="shared" si="99"/>
        <v/>
      </c>
      <c r="CG202" s="16" t="str">
        <f t="shared" si="100"/>
        <v/>
      </c>
      <c r="CH202" s="16" t="str">
        <f t="shared" si="101"/>
        <v/>
      </c>
      <c r="CI202" s="16" t="str">
        <f t="shared" si="102"/>
        <v/>
      </c>
      <c r="CK202" s="115" t="str">
        <f t="shared" si="37"/>
        <v>Sill_konsumSkarpsill_konsum</v>
      </c>
    </row>
    <row r="203" spans="1:94" x14ac:dyDescent="0.2">
      <c r="A203" s="14" t="s">
        <v>393</v>
      </c>
      <c r="B203" s="249">
        <v>22</v>
      </c>
      <c r="C203" s="80" t="s">
        <v>188</v>
      </c>
      <c r="D203" s="104">
        <v>195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61562.5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25562.5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03">
        <f t="shared" si="62"/>
        <v>87125</v>
      </c>
      <c r="AU203" s="51">
        <v>195</v>
      </c>
      <c r="AV203" s="16" t="str">
        <f t="shared" si="63"/>
        <v/>
      </c>
      <c r="AW203" s="16" t="str">
        <f t="shared" si="64"/>
        <v/>
      </c>
      <c r="AX203" s="16" t="str">
        <f t="shared" si="65"/>
        <v/>
      </c>
      <c r="AY203" s="16" t="str">
        <f t="shared" si="66"/>
        <v/>
      </c>
      <c r="AZ203" s="16" t="str">
        <f t="shared" si="67"/>
        <v/>
      </c>
      <c r="BA203" s="16" t="str">
        <f t="shared" si="68"/>
        <v/>
      </c>
      <c r="BB203" s="16" t="str">
        <f t="shared" si="69"/>
        <v/>
      </c>
      <c r="BC203" s="16" t="str">
        <f t="shared" si="70"/>
        <v/>
      </c>
      <c r="BD203" s="16" t="str">
        <f t="shared" si="71"/>
        <v/>
      </c>
      <c r="BE203" s="16" t="str">
        <f t="shared" si="72"/>
        <v/>
      </c>
      <c r="BF203" s="16" t="str">
        <f t="shared" si="73"/>
        <v/>
      </c>
      <c r="BG203" s="16" t="str">
        <f t="shared" si="74"/>
        <v/>
      </c>
      <c r="BH203" s="16" t="str">
        <f t="shared" si="75"/>
        <v/>
      </c>
      <c r="BI203" s="16" t="str">
        <f t="shared" si="76"/>
        <v>Sill_konsum</v>
      </c>
      <c r="BJ203" s="16" t="str">
        <f t="shared" si="77"/>
        <v/>
      </c>
      <c r="BK203" s="16" t="str">
        <f t="shared" si="78"/>
        <v/>
      </c>
      <c r="BL203" s="16" t="str">
        <f t="shared" si="79"/>
        <v/>
      </c>
      <c r="BM203" s="16" t="str">
        <f t="shared" si="80"/>
        <v/>
      </c>
      <c r="BN203" s="16" t="str">
        <f t="shared" si="81"/>
        <v/>
      </c>
      <c r="BO203" s="16" t="str">
        <f t="shared" si="82"/>
        <v/>
      </c>
      <c r="BP203" s="16" t="str">
        <f t="shared" si="83"/>
        <v/>
      </c>
      <c r="BQ203" s="16" t="str">
        <f t="shared" si="84"/>
        <v/>
      </c>
      <c r="BR203" s="16" t="str">
        <f t="shared" si="85"/>
        <v/>
      </c>
      <c r="BS203" s="16" t="str">
        <f t="shared" si="86"/>
        <v/>
      </c>
      <c r="BT203" s="16" t="str">
        <f t="shared" si="87"/>
        <v/>
      </c>
      <c r="BU203" s="16" t="str">
        <f t="shared" si="88"/>
        <v/>
      </c>
      <c r="BV203" s="16" t="str">
        <f t="shared" si="89"/>
        <v/>
      </c>
      <c r="BW203" s="16" t="str">
        <f t="shared" si="90"/>
        <v/>
      </c>
      <c r="BX203" s="16" t="str">
        <f t="shared" si="91"/>
        <v/>
      </c>
      <c r="BY203" s="16" t="str">
        <f t="shared" si="92"/>
        <v/>
      </c>
      <c r="BZ203" s="16" t="str">
        <f t="shared" si="93"/>
        <v/>
      </c>
      <c r="CA203" s="16" t="str">
        <f t="shared" si="94"/>
        <v/>
      </c>
      <c r="CB203" s="16" t="str">
        <f t="shared" si="95"/>
        <v/>
      </c>
      <c r="CC203" s="16" t="str">
        <f t="shared" si="96"/>
        <v/>
      </c>
      <c r="CD203" s="16" t="str">
        <f t="shared" si="97"/>
        <v/>
      </c>
      <c r="CE203" s="16" t="str">
        <f t="shared" si="98"/>
        <v>Skarpsill_konsum</v>
      </c>
      <c r="CF203" s="16" t="str">
        <f t="shared" si="99"/>
        <v/>
      </c>
      <c r="CG203" s="16" t="str">
        <f t="shared" si="100"/>
        <v/>
      </c>
      <c r="CH203" s="16" t="str">
        <f t="shared" si="101"/>
        <v/>
      </c>
      <c r="CI203" s="16" t="str">
        <f t="shared" si="102"/>
        <v/>
      </c>
      <c r="CK203" s="115" t="str">
        <f t="shared" ref="CK203:CK207" si="103">CONCATENATE(AV203,AW203,AX203,AY203,AZ203,BA203,BB203,BC203,BD203,BE203,BF203,BG203,BH203,BI203,BJ203,BK203,BL203,BM203,BN203,BO203,BP203,BQ203,BR203,BS203,BT203,BU203,BV203,BW203,BX203,BY203,BZ203,CA203,CB203,CC203,CD203,CE203,CF203,CG203,CH203,CI203)</f>
        <v>Sill_konsumSkarpsill_konsum</v>
      </c>
    </row>
    <row r="204" spans="1:94" x14ac:dyDescent="0.2">
      <c r="A204" s="14" t="s">
        <v>391</v>
      </c>
      <c r="B204" s="249">
        <v>22</v>
      </c>
      <c r="C204" s="14" t="s">
        <v>191</v>
      </c>
      <c r="D204" s="104">
        <v>196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16666.666666666668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03">
        <f t="shared" si="62"/>
        <v>16666.666666666668</v>
      </c>
      <c r="AU204" s="51">
        <v>196</v>
      </c>
      <c r="AV204" s="16" t="str">
        <f t="shared" si="63"/>
        <v/>
      </c>
      <c r="AW204" s="16" t="str">
        <f t="shared" si="64"/>
        <v/>
      </c>
      <c r="AX204" s="16" t="str">
        <f t="shared" si="65"/>
        <v/>
      </c>
      <c r="AY204" s="16" t="str">
        <f t="shared" si="66"/>
        <v/>
      </c>
      <c r="AZ204" s="16" t="str">
        <f t="shared" si="67"/>
        <v/>
      </c>
      <c r="BA204" s="16" t="str">
        <f t="shared" si="68"/>
        <v/>
      </c>
      <c r="BB204" s="16" t="str">
        <f t="shared" si="69"/>
        <v/>
      </c>
      <c r="BC204" s="16" t="str">
        <f t="shared" si="70"/>
        <v/>
      </c>
      <c r="BD204" s="16" t="str">
        <f t="shared" si="71"/>
        <v/>
      </c>
      <c r="BE204" s="16" t="str">
        <f t="shared" si="72"/>
        <v/>
      </c>
      <c r="BF204" s="16" t="str">
        <f t="shared" si="73"/>
        <v/>
      </c>
      <c r="BG204" s="16" t="str">
        <f t="shared" si="74"/>
        <v/>
      </c>
      <c r="BH204" s="16" t="str">
        <f t="shared" si="75"/>
        <v/>
      </c>
      <c r="BI204" s="16" t="str">
        <f t="shared" si="76"/>
        <v>Sill_konsum</v>
      </c>
      <c r="BJ204" s="16" t="str">
        <f t="shared" si="77"/>
        <v/>
      </c>
      <c r="BK204" s="16" t="str">
        <f t="shared" si="78"/>
        <v/>
      </c>
      <c r="BL204" s="16" t="str">
        <f t="shared" si="79"/>
        <v/>
      </c>
      <c r="BM204" s="16" t="str">
        <f t="shared" si="80"/>
        <v/>
      </c>
      <c r="BN204" s="16" t="str">
        <f t="shared" si="81"/>
        <v/>
      </c>
      <c r="BO204" s="16" t="str">
        <f t="shared" si="82"/>
        <v/>
      </c>
      <c r="BP204" s="16" t="str">
        <f t="shared" si="83"/>
        <v/>
      </c>
      <c r="BQ204" s="16" t="str">
        <f t="shared" si="84"/>
        <v/>
      </c>
      <c r="BR204" s="16" t="str">
        <f t="shared" si="85"/>
        <v/>
      </c>
      <c r="BS204" s="16" t="str">
        <f t="shared" si="86"/>
        <v/>
      </c>
      <c r="BT204" s="16" t="str">
        <f t="shared" si="87"/>
        <v/>
      </c>
      <c r="BU204" s="16" t="str">
        <f t="shared" si="88"/>
        <v/>
      </c>
      <c r="BV204" s="16" t="str">
        <f t="shared" si="89"/>
        <v/>
      </c>
      <c r="BW204" s="16" t="str">
        <f t="shared" si="90"/>
        <v/>
      </c>
      <c r="BX204" s="16" t="str">
        <f t="shared" si="91"/>
        <v/>
      </c>
      <c r="BY204" s="16" t="str">
        <f t="shared" si="92"/>
        <v/>
      </c>
      <c r="BZ204" s="16" t="str">
        <f t="shared" si="93"/>
        <v/>
      </c>
      <c r="CA204" s="16" t="str">
        <f t="shared" si="94"/>
        <v/>
      </c>
      <c r="CB204" s="16" t="str">
        <f t="shared" si="95"/>
        <v/>
      </c>
      <c r="CC204" s="16" t="str">
        <f t="shared" si="96"/>
        <v/>
      </c>
      <c r="CD204" s="16" t="str">
        <f t="shared" si="97"/>
        <v/>
      </c>
      <c r="CE204" s="16" t="str">
        <f t="shared" si="98"/>
        <v/>
      </c>
      <c r="CF204" s="16" t="str">
        <f t="shared" si="99"/>
        <v/>
      </c>
      <c r="CG204" s="16" t="str">
        <f t="shared" si="100"/>
        <v/>
      </c>
      <c r="CH204" s="16" t="str">
        <f t="shared" si="101"/>
        <v/>
      </c>
      <c r="CI204" s="16" t="str">
        <f t="shared" si="102"/>
        <v/>
      </c>
      <c r="CK204" s="115" t="str">
        <f t="shared" si="103"/>
        <v>Sill_konsum</v>
      </c>
    </row>
    <row r="205" spans="1:94" x14ac:dyDescent="0.2">
      <c r="A205" s="14" t="s">
        <v>366</v>
      </c>
      <c r="B205" s="249">
        <v>22</v>
      </c>
      <c r="C205" s="14" t="s">
        <v>191</v>
      </c>
      <c r="D205" s="104">
        <v>197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4068.9733493580516</v>
      </c>
      <c r="R205" s="14">
        <v>1700.2574198727175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03">
        <f t="shared" si="62"/>
        <v>5769.2307692307695</v>
      </c>
      <c r="AU205" s="51">
        <v>197</v>
      </c>
      <c r="AV205" s="16" t="str">
        <f t="shared" si="63"/>
        <v/>
      </c>
      <c r="AW205" s="16" t="str">
        <f t="shared" si="64"/>
        <v/>
      </c>
      <c r="AX205" s="16" t="str">
        <f t="shared" si="65"/>
        <v/>
      </c>
      <c r="AY205" s="16" t="str">
        <f t="shared" si="66"/>
        <v/>
      </c>
      <c r="AZ205" s="16" t="str">
        <f t="shared" si="67"/>
        <v/>
      </c>
      <c r="BA205" s="16" t="str">
        <f t="shared" si="68"/>
        <v/>
      </c>
      <c r="BB205" s="16" t="str">
        <f t="shared" si="69"/>
        <v/>
      </c>
      <c r="BC205" s="16" t="str">
        <f t="shared" si="70"/>
        <v/>
      </c>
      <c r="BD205" s="16" t="str">
        <f t="shared" si="71"/>
        <v/>
      </c>
      <c r="BE205" s="16" t="str">
        <f t="shared" si="72"/>
        <v/>
      </c>
      <c r="BF205" s="16" t="str">
        <f t="shared" si="73"/>
        <v/>
      </c>
      <c r="BG205" s="16" t="str">
        <f t="shared" si="74"/>
        <v/>
      </c>
      <c r="BH205" s="16" t="str">
        <f t="shared" si="75"/>
        <v>Sill_industri</v>
      </c>
      <c r="BI205" s="16" t="str">
        <f t="shared" si="76"/>
        <v>Sill_konsum</v>
      </c>
      <c r="BJ205" s="16" t="str">
        <f t="shared" si="77"/>
        <v/>
      </c>
      <c r="BK205" s="16" t="str">
        <f t="shared" si="78"/>
        <v/>
      </c>
      <c r="BL205" s="16" t="str">
        <f t="shared" si="79"/>
        <v/>
      </c>
      <c r="BM205" s="16" t="str">
        <f t="shared" si="80"/>
        <v/>
      </c>
      <c r="BN205" s="16" t="str">
        <f t="shared" si="81"/>
        <v/>
      </c>
      <c r="BO205" s="16" t="str">
        <f t="shared" si="82"/>
        <v/>
      </c>
      <c r="BP205" s="16" t="str">
        <f t="shared" si="83"/>
        <v/>
      </c>
      <c r="BQ205" s="16" t="str">
        <f t="shared" si="84"/>
        <v/>
      </c>
      <c r="BR205" s="16" t="str">
        <f t="shared" si="85"/>
        <v/>
      </c>
      <c r="BS205" s="16" t="str">
        <f t="shared" si="86"/>
        <v/>
      </c>
      <c r="BT205" s="16" t="str">
        <f t="shared" si="87"/>
        <v/>
      </c>
      <c r="BU205" s="16" t="str">
        <f t="shared" si="88"/>
        <v/>
      </c>
      <c r="BV205" s="16" t="str">
        <f t="shared" si="89"/>
        <v/>
      </c>
      <c r="BW205" s="16" t="str">
        <f t="shared" si="90"/>
        <v/>
      </c>
      <c r="BX205" s="16" t="str">
        <f t="shared" si="91"/>
        <v/>
      </c>
      <c r="BY205" s="16" t="str">
        <f t="shared" si="92"/>
        <v/>
      </c>
      <c r="BZ205" s="16" t="str">
        <f t="shared" si="93"/>
        <v/>
      </c>
      <c r="CA205" s="16" t="str">
        <f t="shared" si="94"/>
        <v/>
      </c>
      <c r="CB205" s="16" t="str">
        <f t="shared" si="95"/>
        <v/>
      </c>
      <c r="CC205" s="16" t="str">
        <f t="shared" si="96"/>
        <v/>
      </c>
      <c r="CD205" s="16" t="str">
        <f t="shared" si="97"/>
        <v/>
      </c>
      <c r="CE205" s="16" t="str">
        <f t="shared" si="98"/>
        <v/>
      </c>
      <c r="CF205" s="16" t="str">
        <f t="shared" si="99"/>
        <v/>
      </c>
      <c r="CG205" s="16" t="str">
        <f t="shared" si="100"/>
        <v/>
      </c>
      <c r="CH205" s="16" t="str">
        <f t="shared" si="101"/>
        <v/>
      </c>
      <c r="CI205" s="16" t="str">
        <f t="shared" si="102"/>
        <v/>
      </c>
      <c r="CK205" s="115" t="str">
        <f t="shared" si="103"/>
        <v>Sill_industriSill_konsum</v>
      </c>
    </row>
    <row r="206" spans="1:94" x14ac:dyDescent="0.2">
      <c r="A206" s="14" t="s">
        <v>391</v>
      </c>
      <c r="B206" s="249">
        <v>22</v>
      </c>
      <c r="C206" s="14" t="s">
        <v>270</v>
      </c>
      <c r="D206" s="104">
        <v>198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14214.327204419071</v>
      </c>
      <c r="R206" s="14">
        <v>132.22968180847306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22611.870791926071</v>
      </c>
      <c r="AN206" s="14">
        <v>1908.3387889122509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03">
        <f t="shared" si="62"/>
        <v>38866.766467065871</v>
      </c>
      <c r="AU206" s="51">
        <v>198</v>
      </c>
      <c r="AV206" s="16" t="str">
        <f t="shared" si="63"/>
        <v/>
      </c>
      <c r="AW206" s="16" t="str">
        <f t="shared" si="64"/>
        <v/>
      </c>
      <c r="AX206" s="16" t="str">
        <f t="shared" si="65"/>
        <v/>
      </c>
      <c r="AY206" s="16" t="str">
        <f t="shared" si="66"/>
        <v/>
      </c>
      <c r="AZ206" s="16" t="str">
        <f t="shared" si="67"/>
        <v/>
      </c>
      <c r="BA206" s="16" t="str">
        <f t="shared" si="68"/>
        <v/>
      </c>
      <c r="BB206" s="16" t="str">
        <f t="shared" si="69"/>
        <v/>
      </c>
      <c r="BC206" s="16" t="str">
        <f t="shared" si="70"/>
        <v/>
      </c>
      <c r="BD206" s="16" t="str">
        <f t="shared" si="71"/>
        <v/>
      </c>
      <c r="BE206" s="16" t="str">
        <f t="shared" si="72"/>
        <v/>
      </c>
      <c r="BF206" s="16" t="str">
        <f t="shared" si="73"/>
        <v/>
      </c>
      <c r="BG206" s="16" t="str">
        <f t="shared" si="74"/>
        <v/>
      </c>
      <c r="BH206" s="16" t="str">
        <f t="shared" si="75"/>
        <v>Sill_industri</v>
      </c>
      <c r="BI206" s="16" t="str">
        <f t="shared" si="76"/>
        <v>Sill_konsum</v>
      </c>
      <c r="BJ206" s="16" t="str">
        <f t="shared" si="77"/>
        <v/>
      </c>
      <c r="BK206" s="16" t="str">
        <f t="shared" si="78"/>
        <v/>
      </c>
      <c r="BL206" s="16" t="str">
        <f t="shared" si="79"/>
        <v/>
      </c>
      <c r="BM206" s="16" t="str">
        <f t="shared" si="80"/>
        <v/>
      </c>
      <c r="BN206" s="16" t="str">
        <f t="shared" si="81"/>
        <v/>
      </c>
      <c r="BO206" s="16" t="str">
        <f t="shared" si="82"/>
        <v/>
      </c>
      <c r="BP206" s="16" t="str">
        <f t="shared" si="83"/>
        <v/>
      </c>
      <c r="BQ206" s="16" t="str">
        <f t="shared" si="84"/>
        <v/>
      </c>
      <c r="BR206" s="16" t="str">
        <f t="shared" si="85"/>
        <v/>
      </c>
      <c r="BS206" s="16" t="str">
        <f t="shared" si="86"/>
        <v/>
      </c>
      <c r="BT206" s="16" t="str">
        <f t="shared" si="87"/>
        <v/>
      </c>
      <c r="BU206" s="16" t="str">
        <f t="shared" si="88"/>
        <v/>
      </c>
      <c r="BV206" s="16" t="str">
        <f t="shared" si="89"/>
        <v/>
      </c>
      <c r="BW206" s="16" t="str">
        <f t="shared" si="90"/>
        <v/>
      </c>
      <c r="BX206" s="16" t="str">
        <f t="shared" si="91"/>
        <v/>
      </c>
      <c r="BY206" s="16" t="str">
        <f t="shared" si="92"/>
        <v/>
      </c>
      <c r="BZ206" s="16" t="str">
        <f t="shared" si="93"/>
        <v/>
      </c>
      <c r="CA206" s="16" t="str">
        <f t="shared" si="94"/>
        <v/>
      </c>
      <c r="CB206" s="16" t="str">
        <f t="shared" si="95"/>
        <v/>
      </c>
      <c r="CC206" s="16" t="str">
        <f t="shared" si="96"/>
        <v/>
      </c>
      <c r="CD206" s="16" t="str">
        <f t="shared" si="97"/>
        <v>Skarpsill_industri</v>
      </c>
      <c r="CE206" s="16" t="str">
        <f t="shared" si="98"/>
        <v>Skarpsill_konsum</v>
      </c>
      <c r="CF206" s="16" t="str">
        <f t="shared" si="99"/>
        <v/>
      </c>
      <c r="CG206" s="16" t="str">
        <f t="shared" si="100"/>
        <v/>
      </c>
      <c r="CH206" s="16" t="str">
        <f t="shared" si="101"/>
        <v/>
      </c>
      <c r="CI206" s="16" t="str">
        <f t="shared" si="102"/>
        <v/>
      </c>
      <c r="CK206" s="115" t="str">
        <f t="shared" si="103"/>
        <v>Sill_industriSill_konsumSkarpsill_industriSkarpsill_konsum</v>
      </c>
    </row>
    <row r="207" spans="1:94" x14ac:dyDescent="0.2">
      <c r="A207" s="14" t="s">
        <v>366</v>
      </c>
      <c r="B207" s="249">
        <v>22</v>
      </c>
      <c r="C207" s="14" t="s">
        <v>270</v>
      </c>
      <c r="D207" s="104">
        <v>199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17316.742090972806</v>
      </c>
      <c r="R207" s="14">
        <v>794.16016466629731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29960.998123312485</v>
      </c>
      <c r="AN207" s="14">
        <v>1825.9417263115727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03">
        <f t="shared" si="62"/>
        <v>49897.84210526316</v>
      </c>
      <c r="AU207" s="51">
        <v>199</v>
      </c>
      <c r="AV207" s="16" t="str">
        <f t="shared" si="63"/>
        <v/>
      </c>
      <c r="AW207" s="16" t="str">
        <f t="shared" si="64"/>
        <v/>
      </c>
      <c r="AX207" s="16" t="str">
        <f t="shared" si="65"/>
        <v/>
      </c>
      <c r="AY207" s="16" t="str">
        <f t="shared" si="66"/>
        <v/>
      </c>
      <c r="AZ207" s="16" t="str">
        <f t="shared" si="67"/>
        <v/>
      </c>
      <c r="BA207" s="16" t="str">
        <f t="shared" si="68"/>
        <v/>
      </c>
      <c r="BB207" s="16" t="str">
        <f t="shared" si="69"/>
        <v/>
      </c>
      <c r="BC207" s="16" t="str">
        <f t="shared" si="70"/>
        <v/>
      </c>
      <c r="BD207" s="16" t="str">
        <f t="shared" si="71"/>
        <v/>
      </c>
      <c r="BE207" s="16" t="str">
        <f t="shared" si="72"/>
        <v/>
      </c>
      <c r="BF207" s="16" t="str">
        <f t="shared" si="73"/>
        <v/>
      </c>
      <c r="BG207" s="16" t="str">
        <f t="shared" si="74"/>
        <v/>
      </c>
      <c r="BH207" s="16" t="str">
        <f t="shared" si="75"/>
        <v>Sill_industri</v>
      </c>
      <c r="BI207" s="16" t="str">
        <f t="shared" si="76"/>
        <v>Sill_konsum</v>
      </c>
      <c r="BJ207" s="16" t="str">
        <f t="shared" si="77"/>
        <v/>
      </c>
      <c r="BK207" s="16" t="str">
        <f t="shared" si="78"/>
        <v/>
      </c>
      <c r="BL207" s="16" t="str">
        <f t="shared" si="79"/>
        <v/>
      </c>
      <c r="BM207" s="16" t="str">
        <f t="shared" si="80"/>
        <v/>
      </c>
      <c r="BN207" s="16" t="str">
        <f t="shared" si="81"/>
        <v/>
      </c>
      <c r="BO207" s="16" t="str">
        <f t="shared" si="82"/>
        <v/>
      </c>
      <c r="BP207" s="16" t="str">
        <f t="shared" si="83"/>
        <v/>
      </c>
      <c r="BQ207" s="16" t="str">
        <f t="shared" si="84"/>
        <v/>
      </c>
      <c r="BR207" s="16" t="str">
        <f t="shared" si="85"/>
        <v/>
      </c>
      <c r="BS207" s="16" t="str">
        <f t="shared" si="86"/>
        <v/>
      </c>
      <c r="BT207" s="16" t="str">
        <f t="shared" si="87"/>
        <v/>
      </c>
      <c r="BU207" s="16" t="str">
        <f t="shared" si="88"/>
        <v/>
      </c>
      <c r="BV207" s="16" t="str">
        <f t="shared" si="89"/>
        <v/>
      </c>
      <c r="BW207" s="16" t="str">
        <f t="shared" si="90"/>
        <v/>
      </c>
      <c r="BX207" s="16" t="str">
        <f t="shared" si="91"/>
        <v/>
      </c>
      <c r="BY207" s="16" t="str">
        <f t="shared" si="92"/>
        <v/>
      </c>
      <c r="BZ207" s="16" t="str">
        <f t="shared" si="93"/>
        <v/>
      </c>
      <c r="CA207" s="16" t="str">
        <f t="shared" si="94"/>
        <v/>
      </c>
      <c r="CB207" s="16" t="str">
        <f t="shared" si="95"/>
        <v/>
      </c>
      <c r="CC207" s="16" t="str">
        <f t="shared" si="96"/>
        <v/>
      </c>
      <c r="CD207" s="16" t="str">
        <f t="shared" si="97"/>
        <v>Skarpsill_industri</v>
      </c>
      <c r="CE207" s="16" t="str">
        <f t="shared" si="98"/>
        <v>Skarpsill_konsum</v>
      </c>
      <c r="CF207" s="16" t="str">
        <f t="shared" si="99"/>
        <v/>
      </c>
      <c r="CG207" s="16" t="str">
        <f t="shared" si="100"/>
        <v/>
      </c>
      <c r="CH207" s="16" t="str">
        <f t="shared" si="101"/>
        <v/>
      </c>
      <c r="CI207" s="16" t="str">
        <f t="shared" si="102"/>
        <v/>
      </c>
      <c r="CK207" s="115" t="str">
        <f t="shared" si="103"/>
        <v>Sill_industriSill_konsumSkarpsill_industriSkarpsill_konsum</v>
      </c>
    </row>
    <row r="208" spans="1:94" x14ac:dyDescent="0.2">
      <c r="A208" t="s">
        <v>364</v>
      </c>
      <c r="B208" s="22">
        <v>23</v>
      </c>
      <c r="C208" s="14" t="s">
        <v>189</v>
      </c>
      <c r="D208" s="104">
        <v>200</v>
      </c>
      <c r="E208" s="230">
        <v>0</v>
      </c>
      <c r="F208" s="230">
        <v>0</v>
      </c>
      <c r="G208" s="230">
        <v>0</v>
      </c>
      <c r="H208" s="230">
        <v>0</v>
      </c>
      <c r="I208" s="230">
        <v>0</v>
      </c>
      <c r="J208" s="230">
        <v>0</v>
      </c>
      <c r="K208" s="230">
        <v>0</v>
      </c>
      <c r="L208" s="230">
        <v>0</v>
      </c>
      <c r="M208" s="230">
        <v>0</v>
      </c>
      <c r="N208" s="230">
        <v>0</v>
      </c>
      <c r="O208" s="230">
        <v>0</v>
      </c>
      <c r="P208" s="230">
        <v>0</v>
      </c>
      <c r="Q208" s="230">
        <v>0</v>
      </c>
      <c r="R208" s="230">
        <v>723.47692307692307</v>
      </c>
      <c r="S208" s="230">
        <v>0</v>
      </c>
      <c r="T208" s="230">
        <v>0</v>
      </c>
      <c r="U208" s="230">
        <v>0</v>
      </c>
      <c r="V208" s="230">
        <v>0</v>
      </c>
      <c r="W208" s="230">
        <v>0</v>
      </c>
      <c r="X208" s="230">
        <v>0</v>
      </c>
      <c r="Y208" s="230">
        <v>0</v>
      </c>
      <c r="Z208" s="230">
        <v>0</v>
      </c>
      <c r="AA208" s="230">
        <v>0</v>
      </c>
      <c r="AB208" s="230">
        <v>0</v>
      </c>
      <c r="AC208" s="230">
        <v>0</v>
      </c>
      <c r="AD208" s="230">
        <v>0</v>
      </c>
      <c r="AE208" s="230">
        <v>0</v>
      </c>
      <c r="AF208" s="230">
        <v>0</v>
      </c>
      <c r="AG208" s="230">
        <v>0</v>
      </c>
      <c r="AH208" s="230">
        <v>0</v>
      </c>
      <c r="AI208" s="230">
        <v>127.69230769230769</v>
      </c>
      <c r="AJ208" s="230">
        <v>0</v>
      </c>
      <c r="AK208" s="230">
        <v>0</v>
      </c>
      <c r="AL208" s="230">
        <v>0</v>
      </c>
      <c r="AM208" s="230">
        <v>0</v>
      </c>
      <c r="AN208" s="230">
        <v>0</v>
      </c>
      <c r="AO208" s="230">
        <v>0</v>
      </c>
      <c r="AP208" s="230">
        <v>0</v>
      </c>
      <c r="AQ208" s="230">
        <v>0</v>
      </c>
      <c r="AR208" s="230">
        <v>0</v>
      </c>
      <c r="AS208" s="230">
        <v>0</v>
      </c>
      <c r="AT208" s="103">
        <f t="shared" ref="AT208:AT211" si="104">SUM(E208:AS208)</f>
        <v>851.16923076923081</v>
      </c>
      <c r="AU208" s="51">
        <v>200</v>
      </c>
      <c r="AV208" s="16" t="str">
        <f t="shared" ref="AV208:BE211" si="105">IF(E208&gt;0,E$8,"")</f>
        <v/>
      </c>
      <c r="AW208" s="16" t="str">
        <f t="shared" si="105"/>
        <v/>
      </c>
      <c r="AX208" s="16" t="str">
        <f t="shared" si="105"/>
        <v/>
      </c>
      <c r="AY208" s="16" t="str">
        <f t="shared" si="105"/>
        <v/>
      </c>
      <c r="AZ208" s="16" t="str">
        <f t="shared" si="105"/>
        <v/>
      </c>
      <c r="BA208" s="16" t="str">
        <f t="shared" si="105"/>
        <v/>
      </c>
      <c r="BB208" s="16" t="str">
        <f t="shared" si="105"/>
        <v/>
      </c>
      <c r="BC208" s="16" t="str">
        <f t="shared" si="105"/>
        <v/>
      </c>
      <c r="BD208" s="16" t="str">
        <f t="shared" si="105"/>
        <v/>
      </c>
      <c r="BE208" s="16" t="str">
        <f t="shared" si="105"/>
        <v/>
      </c>
      <c r="BF208" s="16" t="str">
        <f t="shared" ref="BF208:BO211" si="106">IF(O208&gt;0,O$8,"")</f>
        <v/>
      </c>
      <c r="BG208" s="16" t="str">
        <f t="shared" si="106"/>
        <v/>
      </c>
      <c r="BH208" s="16" t="str">
        <f t="shared" si="106"/>
        <v/>
      </c>
      <c r="BI208" s="16" t="str">
        <f t="shared" si="106"/>
        <v>Sill_konsum</v>
      </c>
      <c r="BJ208" s="16" t="str">
        <f t="shared" si="106"/>
        <v/>
      </c>
      <c r="BK208" s="16" t="str">
        <f t="shared" si="106"/>
        <v/>
      </c>
      <c r="BL208" s="16" t="str">
        <f t="shared" si="106"/>
        <v/>
      </c>
      <c r="BM208" s="16" t="str">
        <f t="shared" si="106"/>
        <v/>
      </c>
      <c r="BN208" s="16" t="str">
        <f t="shared" si="106"/>
        <v/>
      </c>
      <c r="BO208" s="16" t="str">
        <f t="shared" si="106"/>
        <v/>
      </c>
      <c r="BP208" s="16" t="str">
        <f t="shared" ref="BP208:BY211" si="107">IF(Y208&gt;0,Y$8,"")</f>
        <v/>
      </c>
      <c r="BQ208" s="16" t="str">
        <f t="shared" si="107"/>
        <v/>
      </c>
      <c r="BR208" s="16" t="str">
        <f t="shared" si="107"/>
        <v/>
      </c>
      <c r="BS208" s="16" t="str">
        <f t="shared" si="107"/>
        <v/>
      </c>
      <c r="BT208" s="16" t="str">
        <f t="shared" si="107"/>
        <v/>
      </c>
      <c r="BU208" s="16" t="str">
        <f t="shared" si="107"/>
        <v/>
      </c>
      <c r="BV208" s="16" t="str">
        <f t="shared" si="107"/>
        <v/>
      </c>
      <c r="BW208" s="16" t="str">
        <f t="shared" si="107"/>
        <v/>
      </c>
      <c r="BX208" s="16" t="str">
        <f t="shared" si="107"/>
        <v/>
      </c>
      <c r="BY208" s="16" t="str">
        <f t="shared" si="107"/>
        <v/>
      </c>
      <c r="BZ208" s="16" t="str">
        <f t="shared" ref="BZ208:CI211" si="108">IF(AI208&gt;0,AI$8,"")</f>
        <v>Sikloja</v>
      </c>
      <c r="CA208" s="16" t="str">
        <f t="shared" si="108"/>
        <v/>
      </c>
      <c r="CB208" s="16" t="str">
        <f t="shared" si="108"/>
        <v/>
      </c>
      <c r="CC208" s="16" t="str">
        <f t="shared" si="108"/>
        <v/>
      </c>
      <c r="CD208" s="16" t="str">
        <f t="shared" si="108"/>
        <v/>
      </c>
      <c r="CE208" s="16" t="str">
        <f t="shared" si="108"/>
        <v/>
      </c>
      <c r="CF208" s="16" t="str">
        <f t="shared" si="108"/>
        <v/>
      </c>
      <c r="CG208" s="16" t="str">
        <f t="shared" si="108"/>
        <v/>
      </c>
      <c r="CH208" s="16" t="str">
        <f t="shared" si="108"/>
        <v/>
      </c>
      <c r="CI208" s="16" t="str">
        <f t="shared" si="108"/>
        <v/>
      </c>
      <c r="CK208" s="115" t="str">
        <f>CONCATENATE(AV208,AW208,AX208,AY208,AZ208,BA208,BB208,BC208,BD208,BE208,BF208,BG208,BH208,BI208,BJ208,BK208,BL208,BM208,BN208,BO208,BP208,BQ208,BR208,BS208,BT208,BU208,BV208,BW208,BX208,BY208,BZ208,CA208,CB208,CC208,CD208,CE208,CF208,CG208,CH208,CI208)</f>
        <v>Sill_konsumSikloja</v>
      </c>
      <c r="CM208" s="88"/>
      <c r="CN208" s="115"/>
      <c r="CO208" s="88"/>
      <c r="CP208" s="116"/>
    </row>
    <row r="209" spans="1:94" x14ac:dyDescent="0.2">
      <c r="A209" t="s">
        <v>394</v>
      </c>
      <c r="B209" s="22">
        <v>23</v>
      </c>
      <c r="C209" s="14" t="s">
        <v>189</v>
      </c>
      <c r="D209" s="104">
        <v>201</v>
      </c>
      <c r="E209" s="230">
        <v>0</v>
      </c>
      <c r="F209" s="230">
        <v>0</v>
      </c>
      <c r="G209" s="230">
        <v>0</v>
      </c>
      <c r="H209" s="230">
        <v>0</v>
      </c>
      <c r="I209" s="230">
        <v>0</v>
      </c>
      <c r="J209" s="230">
        <v>0</v>
      </c>
      <c r="K209" s="230">
        <v>0</v>
      </c>
      <c r="L209" s="230">
        <v>0</v>
      </c>
      <c r="M209" s="230">
        <v>0</v>
      </c>
      <c r="N209" s="230">
        <v>0</v>
      </c>
      <c r="O209" s="230">
        <v>0</v>
      </c>
      <c r="P209" s="230">
        <v>0</v>
      </c>
      <c r="Q209" s="230">
        <v>0</v>
      </c>
      <c r="R209" s="230">
        <v>337.96238244514109</v>
      </c>
      <c r="S209" s="230">
        <v>0</v>
      </c>
      <c r="T209" s="230">
        <v>0</v>
      </c>
      <c r="U209" s="230">
        <v>0</v>
      </c>
      <c r="V209" s="230">
        <v>0</v>
      </c>
      <c r="W209" s="230">
        <v>0</v>
      </c>
      <c r="X209" s="230">
        <v>0</v>
      </c>
      <c r="Y209" s="230">
        <v>0</v>
      </c>
      <c r="Z209" s="230">
        <v>0</v>
      </c>
      <c r="AA209" s="230">
        <v>0</v>
      </c>
      <c r="AB209" s="230">
        <v>0</v>
      </c>
      <c r="AC209" s="230">
        <v>0</v>
      </c>
      <c r="AD209" s="230">
        <v>0</v>
      </c>
      <c r="AE209" s="230">
        <v>0</v>
      </c>
      <c r="AF209" s="230">
        <v>0</v>
      </c>
      <c r="AG209" s="230">
        <v>0</v>
      </c>
      <c r="AH209" s="230">
        <v>0</v>
      </c>
      <c r="AI209" s="230">
        <v>1337.0846394984326</v>
      </c>
      <c r="AJ209" s="230">
        <v>0</v>
      </c>
      <c r="AK209" s="230">
        <v>0</v>
      </c>
      <c r="AL209" s="230">
        <v>0</v>
      </c>
      <c r="AM209" s="230">
        <v>0</v>
      </c>
      <c r="AN209" s="230">
        <v>0</v>
      </c>
      <c r="AO209" s="230">
        <v>0</v>
      </c>
      <c r="AP209" s="230">
        <v>0</v>
      </c>
      <c r="AQ209" s="230">
        <v>0</v>
      </c>
      <c r="AR209" s="230">
        <v>0</v>
      </c>
      <c r="AS209" s="230">
        <v>0</v>
      </c>
      <c r="AT209" s="103">
        <f t="shared" si="104"/>
        <v>1675.0470219435738</v>
      </c>
      <c r="AU209" s="51">
        <v>201</v>
      </c>
      <c r="AV209" s="16" t="str">
        <f t="shared" si="105"/>
        <v/>
      </c>
      <c r="AW209" s="16" t="str">
        <f t="shared" si="105"/>
        <v/>
      </c>
      <c r="AX209" s="16" t="str">
        <f t="shared" si="105"/>
        <v/>
      </c>
      <c r="AY209" s="16" t="str">
        <f t="shared" si="105"/>
        <v/>
      </c>
      <c r="AZ209" s="16" t="str">
        <f t="shared" si="105"/>
        <v/>
      </c>
      <c r="BA209" s="16" t="str">
        <f t="shared" si="105"/>
        <v/>
      </c>
      <c r="BB209" s="16" t="str">
        <f t="shared" si="105"/>
        <v/>
      </c>
      <c r="BC209" s="16" t="str">
        <f t="shared" si="105"/>
        <v/>
      </c>
      <c r="BD209" s="16" t="str">
        <f t="shared" si="105"/>
        <v/>
      </c>
      <c r="BE209" s="16" t="str">
        <f t="shared" si="105"/>
        <v/>
      </c>
      <c r="BF209" s="16" t="str">
        <f t="shared" si="106"/>
        <v/>
      </c>
      <c r="BG209" s="16" t="str">
        <f t="shared" si="106"/>
        <v/>
      </c>
      <c r="BH209" s="16" t="str">
        <f t="shared" si="106"/>
        <v/>
      </c>
      <c r="BI209" s="16" t="str">
        <f t="shared" si="106"/>
        <v>Sill_konsum</v>
      </c>
      <c r="BJ209" s="16" t="str">
        <f t="shared" si="106"/>
        <v/>
      </c>
      <c r="BK209" s="16" t="str">
        <f t="shared" si="106"/>
        <v/>
      </c>
      <c r="BL209" s="16" t="str">
        <f t="shared" si="106"/>
        <v/>
      </c>
      <c r="BM209" s="16" t="str">
        <f t="shared" si="106"/>
        <v/>
      </c>
      <c r="BN209" s="16" t="str">
        <f t="shared" si="106"/>
        <v/>
      </c>
      <c r="BO209" s="16" t="str">
        <f t="shared" si="106"/>
        <v/>
      </c>
      <c r="BP209" s="16" t="str">
        <f t="shared" si="107"/>
        <v/>
      </c>
      <c r="BQ209" s="16" t="str">
        <f t="shared" si="107"/>
        <v/>
      </c>
      <c r="BR209" s="16" t="str">
        <f t="shared" si="107"/>
        <v/>
      </c>
      <c r="BS209" s="16" t="str">
        <f t="shared" si="107"/>
        <v/>
      </c>
      <c r="BT209" s="16" t="str">
        <f t="shared" si="107"/>
        <v/>
      </c>
      <c r="BU209" s="16" t="str">
        <f t="shared" si="107"/>
        <v/>
      </c>
      <c r="BV209" s="16" t="str">
        <f t="shared" si="107"/>
        <v/>
      </c>
      <c r="BW209" s="16" t="str">
        <f t="shared" si="107"/>
        <v/>
      </c>
      <c r="BX209" s="16" t="str">
        <f t="shared" si="107"/>
        <v/>
      </c>
      <c r="BY209" s="16" t="str">
        <f t="shared" si="107"/>
        <v/>
      </c>
      <c r="BZ209" s="16" t="str">
        <f t="shared" si="108"/>
        <v>Sikloja</v>
      </c>
      <c r="CA209" s="16" t="str">
        <f t="shared" si="108"/>
        <v/>
      </c>
      <c r="CB209" s="16" t="str">
        <f t="shared" si="108"/>
        <v/>
      </c>
      <c r="CC209" s="16" t="str">
        <f t="shared" si="108"/>
        <v/>
      </c>
      <c r="CD209" s="16" t="str">
        <f t="shared" si="108"/>
        <v/>
      </c>
      <c r="CE209" s="16" t="str">
        <f t="shared" si="108"/>
        <v/>
      </c>
      <c r="CF209" s="16" t="str">
        <f t="shared" si="108"/>
        <v/>
      </c>
      <c r="CG209" s="16" t="str">
        <f t="shared" si="108"/>
        <v/>
      </c>
      <c r="CH209" s="16" t="str">
        <f t="shared" si="108"/>
        <v/>
      </c>
      <c r="CI209" s="16" t="str">
        <f t="shared" si="108"/>
        <v/>
      </c>
      <c r="CK209" s="115" t="str">
        <f>CONCATENATE(AV209,AW209,AX209,AY209,AZ209,BA209,BB209,BC209,BD209,BE209,BF209,BG209,BH209,BI209,BJ209,BK209,BL209,BM209,BN209,BO209,BP209,BQ209,BR209,BS209,BT209,BU209,BV209,BW209,BX209,BY209,BZ209,CA209,CB209,CC209,CD209,CE209,CF209,CG209,CH209,CI209)</f>
        <v>Sill_konsumSikloja</v>
      </c>
      <c r="CM209" s="88"/>
      <c r="CN209" s="115"/>
      <c r="CO209" s="88"/>
      <c r="CP209" s="116"/>
    </row>
    <row r="210" spans="1:94" x14ac:dyDescent="0.2">
      <c r="A210" t="s">
        <v>364</v>
      </c>
      <c r="B210" s="22">
        <v>24</v>
      </c>
      <c r="C210" s="14" t="s">
        <v>189</v>
      </c>
      <c r="D210" s="104">
        <v>202</v>
      </c>
      <c r="E210" s="230">
        <v>0</v>
      </c>
      <c r="F210" s="230">
        <v>0</v>
      </c>
      <c r="G210" s="230">
        <v>0</v>
      </c>
      <c r="H210" s="230">
        <v>0</v>
      </c>
      <c r="I210" s="230">
        <v>0</v>
      </c>
      <c r="J210" s="230">
        <v>0</v>
      </c>
      <c r="K210" s="230">
        <v>0</v>
      </c>
      <c r="L210" s="230">
        <v>0</v>
      </c>
      <c r="M210" s="230">
        <v>0</v>
      </c>
      <c r="N210" s="230">
        <v>0</v>
      </c>
      <c r="O210" s="230">
        <v>0</v>
      </c>
      <c r="P210" s="230">
        <v>0</v>
      </c>
      <c r="Q210" s="230">
        <v>0</v>
      </c>
      <c r="R210" s="230">
        <v>837.54838709677415</v>
      </c>
      <c r="S210" s="230">
        <v>0</v>
      </c>
      <c r="T210" s="230">
        <v>0</v>
      </c>
      <c r="U210" s="230">
        <v>0</v>
      </c>
      <c r="V210" s="230">
        <v>0</v>
      </c>
      <c r="W210" s="230">
        <v>0</v>
      </c>
      <c r="X210" s="230">
        <v>0</v>
      </c>
      <c r="Y210" s="230">
        <v>0</v>
      </c>
      <c r="Z210" s="230">
        <v>0</v>
      </c>
      <c r="AA210" s="230">
        <v>0</v>
      </c>
      <c r="AB210" s="230">
        <v>0</v>
      </c>
      <c r="AC210" s="230">
        <v>0</v>
      </c>
      <c r="AD210" s="230">
        <v>0</v>
      </c>
      <c r="AE210" s="230">
        <v>0</v>
      </c>
      <c r="AF210" s="230">
        <v>0</v>
      </c>
      <c r="AG210" s="230">
        <v>0</v>
      </c>
      <c r="AH210" s="230">
        <v>0</v>
      </c>
      <c r="AI210" s="230">
        <v>224.35483870967741</v>
      </c>
      <c r="AJ210" s="230">
        <v>0</v>
      </c>
      <c r="AK210" s="230">
        <v>0</v>
      </c>
      <c r="AL210" s="230">
        <v>0</v>
      </c>
      <c r="AM210" s="230">
        <v>0</v>
      </c>
      <c r="AN210" s="230">
        <v>0</v>
      </c>
      <c r="AO210" s="230">
        <v>0</v>
      </c>
      <c r="AP210" s="230">
        <v>0</v>
      </c>
      <c r="AQ210" s="230">
        <v>0</v>
      </c>
      <c r="AR210" s="230">
        <v>0</v>
      </c>
      <c r="AS210" s="230">
        <v>0</v>
      </c>
      <c r="AT210" s="103">
        <f t="shared" si="104"/>
        <v>1061.9032258064515</v>
      </c>
      <c r="AU210" s="51">
        <v>202</v>
      </c>
      <c r="AV210" s="16" t="str">
        <f t="shared" si="105"/>
        <v/>
      </c>
      <c r="AW210" s="16" t="str">
        <f t="shared" si="105"/>
        <v/>
      </c>
      <c r="AX210" s="16" t="str">
        <f t="shared" si="105"/>
        <v/>
      </c>
      <c r="AY210" s="16" t="str">
        <f t="shared" si="105"/>
        <v/>
      </c>
      <c r="AZ210" s="16" t="str">
        <f t="shared" si="105"/>
        <v/>
      </c>
      <c r="BA210" s="16" t="str">
        <f t="shared" si="105"/>
        <v/>
      </c>
      <c r="BB210" s="16" t="str">
        <f t="shared" si="105"/>
        <v/>
      </c>
      <c r="BC210" s="16" t="str">
        <f t="shared" si="105"/>
        <v/>
      </c>
      <c r="BD210" s="16" t="str">
        <f t="shared" si="105"/>
        <v/>
      </c>
      <c r="BE210" s="16" t="str">
        <f t="shared" si="105"/>
        <v/>
      </c>
      <c r="BF210" s="16" t="str">
        <f t="shared" si="106"/>
        <v/>
      </c>
      <c r="BG210" s="16" t="str">
        <f t="shared" si="106"/>
        <v/>
      </c>
      <c r="BH210" s="16" t="str">
        <f t="shared" si="106"/>
        <v/>
      </c>
      <c r="BI210" s="16" t="str">
        <f t="shared" si="106"/>
        <v>Sill_konsum</v>
      </c>
      <c r="BJ210" s="16" t="str">
        <f t="shared" si="106"/>
        <v/>
      </c>
      <c r="BK210" s="16" t="str">
        <f t="shared" si="106"/>
        <v/>
      </c>
      <c r="BL210" s="16" t="str">
        <f t="shared" si="106"/>
        <v/>
      </c>
      <c r="BM210" s="16" t="str">
        <f t="shared" si="106"/>
        <v/>
      </c>
      <c r="BN210" s="16" t="str">
        <f t="shared" si="106"/>
        <v/>
      </c>
      <c r="BO210" s="16" t="str">
        <f t="shared" si="106"/>
        <v/>
      </c>
      <c r="BP210" s="16" t="str">
        <f t="shared" si="107"/>
        <v/>
      </c>
      <c r="BQ210" s="16" t="str">
        <f t="shared" si="107"/>
        <v/>
      </c>
      <c r="BR210" s="16" t="str">
        <f t="shared" si="107"/>
        <v/>
      </c>
      <c r="BS210" s="16" t="str">
        <f t="shared" si="107"/>
        <v/>
      </c>
      <c r="BT210" s="16" t="str">
        <f t="shared" si="107"/>
        <v/>
      </c>
      <c r="BU210" s="16" t="str">
        <f t="shared" si="107"/>
        <v/>
      </c>
      <c r="BV210" s="16" t="str">
        <f t="shared" si="107"/>
        <v/>
      </c>
      <c r="BW210" s="16" t="str">
        <f t="shared" si="107"/>
        <v/>
      </c>
      <c r="BX210" s="16" t="str">
        <f t="shared" si="107"/>
        <v/>
      </c>
      <c r="BY210" s="16" t="str">
        <f t="shared" si="107"/>
        <v/>
      </c>
      <c r="BZ210" s="16" t="str">
        <f t="shared" si="108"/>
        <v>Sikloja</v>
      </c>
      <c r="CA210" s="16" t="str">
        <f t="shared" si="108"/>
        <v/>
      </c>
      <c r="CB210" s="16" t="str">
        <f t="shared" si="108"/>
        <v/>
      </c>
      <c r="CC210" s="16" t="str">
        <f t="shared" si="108"/>
        <v/>
      </c>
      <c r="CD210" s="16" t="str">
        <f t="shared" si="108"/>
        <v/>
      </c>
      <c r="CE210" s="16" t="str">
        <f t="shared" si="108"/>
        <v/>
      </c>
      <c r="CF210" s="16" t="str">
        <f t="shared" si="108"/>
        <v/>
      </c>
      <c r="CG210" s="16" t="str">
        <f t="shared" si="108"/>
        <v/>
      </c>
      <c r="CH210" s="16" t="str">
        <f t="shared" si="108"/>
        <v/>
      </c>
      <c r="CI210" s="16" t="str">
        <f t="shared" si="108"/>
        <v/>
      </c>
      <c r="CK210" s="115" t="str">
        <f>CONCATENATE(AV210,AW210,AX210,AY210,AZ210,BA210,BB210,BC210,BD210,BE210,BF210,BG210,BH210,BI210,BJ210,BK210,BL210,BM210,BN210,BO210,BP210,BQ210,BR210,BS210,BT210,BU210,BV210,BW210,BX210,BY210,BZ210,CA210,CB210,CC210,CD210,CE210,CF210,CG210,CH210,CI210)</f>
        <v>Sill_konsumSikloja</v>
      </c>
      <c r="CM210" s="88"/>
      <c r="CN210" s="115"/>
      <c r="CO210" s="88"/>
      <c r="CP210" s="116"/>
    </row>
    <row r="211" spans="1:94" x14ac:dyDescent="0.2">
      <c r="A211" t="s">
        <v>394</v>
      </c>
      <c r="B211" s="22">
        <v>24</v>
      </c>
      <c r="C211" s="14" t="s">
        <v>189</v>
      </c>
      <c r="D211" s="104">
        <v>203</v>
      </c>
      <c r="E211" s="230">
        <v>0</v>
      </c>
      <c r="F211" s="230">
        <v>0</v>
      </c>
      <c r="G211" s="230">
        <v>0</v>
      </c>
      <c r="H211" s="230">
        <v>0</v>
      </c>
      <c r="I211" s="230">
        <v>0</v>
      </c>
      <c r="J211" s="230">
        <v>0</v>
      </c>
      <c r="K211" s="230">
        <v>0</v>
      </c>
      <c r="L211" s="230">
        <v>0</v>
      </c>
      <c r="M211" s="230">
        <v>0</v>
      </c>
      <c r="N211" s="230">
        <v>0</v>
      </c>
      <c r="O211" s="230">
        <v>0</v>
      </c>
      <c r="P211" s="230">
        <v>0</v>
      </c>
      <c r="Q211" s="230">
        <v>0</v>
      </c>
      <c r="R211" s="230">
        <v>344.84753363228697</v>
      </c>
      <c r="S211" s="230">
        <v>0</v>
      </c>
      <c r="T211" s="230">
        <v>0</v>
      </c>
      <c r="U211" s="230">
        <v>0</v>
      </c>
      <c r="V211" s="230">
        <v>0</v>
      </c>
      <c r="W211" s="230">
        <v>0</v>
      </c>
      <c r="X211" s="230">
        <v>0</v>
      </c>
      <c r="Y211" s="230">
        <v>0</v>
      </c>
      <c r="Z211" s="230">
        <v>0</v>
      </c>
      <c r="AA211" s="230">
        <v>0</v>
      </c>
      <c r="AB211" s="230">
        <v>0</v>
      </c>
      <c r="AC211" s="230">
        <v>0</v>
      </c>
      <c r="AD211" s="230">
        <v>0</v>
      </c>
      <c r="AE211" s="230">
        <v>0</v>
      </c>
      <c r="AF211" s="230">
        <v>0</v>
      </c>
      <c r="AG211" s="230">
        <v>0</v>
      </c>
      <c r="AH211" s="230">
        <v>0</v>
      </c>
      <c r="AI211" s="230">
        <v>2216.1883408071749</v>
      </c>
      <c r="AJ211" s="230">
        <v>0</v>
      </c>
      <c r="AK211" s="230">
        <v>0</v>
      </c>
      <c r="AL211" s="230">
        <v>0</v>
      </c>
      <c r="AM211" s="230">
        <v>0</v>
      </c>
      <c r="AN211" s="230">
        <v>0</v>
      </c>
      <c r="AO211" s="230">
        <v>0</v>
      </c>
      <c r="AP211" s="230">
        <v>0</v>
      </c>
      <c r="AQ211" s="230">
        <v>0</v>
      </c>
      <c r="AR211" s="230">
        <v>0</v>
      </c>
      <c r="AS211" s="230">
        <v>0</v>
      </c>
      <c r="AT211" s="103">
        <f t="shared" si="104"/>
        <v>2561.0358744394616</v>
      </c>
      <c r="AU211" s="51">
        <v>203</v>
      </c>
      <c r="AV211" s="16" t="str">
        <f t="shared" si="105"/>
        <v/>
      </c>
      <c r="AW211" s="16" t="str">
        <f t="shared" si="105"/>
        <v/>
      </c>
      <c r="AX211" s="16" t="str">
        <f t="shared" si="105"/>
        <v/>
      </c>
      <c r="AY211" s="16" t="str">
        <f t="shared" si="105"/>
        <v/>
      </c>
      <c r="AZ211" s="16" t="str">
        <f t="shared" si="105"/>
        <v/>
      </c>
      <c r="BA211" s="16" t="str">
        <f t="shared" si="105"/>
        <v/>
      </c>
      <c r="BB211" s="16" t="str">
        <f t="shared" si="105"/>
        <v/>
      </c>
      <c r="BC211" s="16" t="str">
        <f t="shared" si="105"/>
        <v/>
      </c>
      <c r="BD211" s="16" t="str">
        <f t="shared" si="105"/>
        <v/>
      </c>
      <c r="BE211" s="16" t="str">
        <f t="shared" si="105"/>
        <v/>
      </c>
      <c r="BF211" s="16" t="str">
        <f t="shared" si="106"/>
        <v/>
      </c>
      <c r="BG211" s="16" t="str">
        <f t="shared" si="106"/>
        <v/>
      </c>
      <c r="BH211" s="16" t="str">
        <f t="shared" si="106"/>
        <v/>
      </c>
      <c r="BI211" s="16" t="str">
        <f t="shared" si="106"/>
        <v>Sill_konsum</v>
      </c>
      <c r="BJ211" s="16" t="str">
        <f t="shared" si="106"/>
        <v/>
      </c>
      <c r="BK211" s="16" t="str">
        <f t="shared" si="106"/>
        <v/>
      </c>
      <c r="BL211" s="16" t="str">
        <f t="shared" si="106"/>
        <v/>
      </c>
      <c r="BM211" s="16" t="str">
        <f t="shared" si="106"/>
        <v/>
      </c>
      <c r="BN211" s="16" t="str">
        <f t="shared" si="106"/>
        <v/>
      </c>
      <c r="BO211" s="16" t="str">
        <f t="shared" si="106"/>
        <v/>
      </c>
      <c r="BP211" s="16" t="str">
        <f t="shared" si="107"/>
        <v/>
      </c>
      <c r="BQ211" s="16" t="str">
        <f t="shared" si="107"/>
        <v/>
      </c>
      <c r="BR211" s="16" t="str">
        <f t="shared" si="107"/>
        <v/>
      </c>
      <c r="BS211" s="16" t="str">
        <f t="shared" si="107"/>
        <v/>
      </c>
      <c r="BT211" s="16" t="str">
        <f t="shared" si="107"/>
        <v/>
      </c>
      <c r="BU211" s="16" t="str">
        <f t="shared" si="107"/>
        <v/>
      </c>
      <c r="BV211" s="16" t="str">
        <f t="shared" si="107"/>
        <v/>
      </c>
      <c r="BW211" s="16" t="str">
        <f t="shared" si="107"/>
        <v/>
      </c>
      <c r="BX211" s="16" t="str">
        <f t="shared" si="107"/>
        <v/>
      </c>
      <c r="BY211" s="16" t="str">
        <f t="shared" si="107"/>
        <v/>
      </c>
      <c r="BZ211" s="16" t="str">
        <f t="shared" si="108"/>
        <v>Sikloja</v>
      </c>
      <c r="CA211" s="16" t="str">
        <f t="shared" si="108"/>
        <v/>
      </c>
      <c r="CB211" s="16" t="str">
        <f t="shared" si="108"/>
        <v/>
      </c>
      <c r="CC211" s="16" t="str">
        <f t="shared" si="108"/>
        <v/>
      </c>
      <c r="CD211" s="16" t="str">
        <f t="shared" si="108"/>
        <v/>
      </c>
      <c r="CE211" s="16" t="str">
        <f t="shared" si="108"/>
        <v/>
      </c>
      <c r="CF211" s="16" t="str">
        <f t="shared" si="108"/>
        <v/>
      </c>
      <c r="CG211" s="16" t="str">
        <f t="shared" si="108"/>
        <v/>
      </c>
      <c r="CH211" s="16" t="str">
        <f t="shared" si="108"/>
        <v/>
      </c>
      <c r="CI211" s="16" t="str">
        <f t="shared" si="108"/>
        <v/>
      </c>
      <c r="CK211" s="115" t="str">
        <f>CONCATENATE(AV211,AW211,AX211,AY211,AZ211,BA211,BB211,BC211,BD211,BE211,BF211,BG211,BH211,BI211,BJ211,BK211,BL211,BM211,BN211,BO211,BP211,BQ211,BR211,BS211,BT211,BU211,BV211,BW211,BX211,BY211,BZ211,CA211,CB211,CC211,CD211,CE211,CF211,CG211,CH211,CI211)</f>
        <v>Sill_konsumSikloja</v>
      </c>
      <c r="CM211" s="88"/>
      <c r="CN211" s="115"/>
      <c r="CO211" s="88"/>
      <c r="CP211" s="116"/>
    </row>
    <row r="212" spans="1:94" x14ac:dyDescent="0.2">
      <c r="A212" s="115" t="s">
        <v>570</v>
      </c>
      <c r="D212" s="104">
        <v>204</v>
      </c>
      <c r="E212" s="51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</v>
      </c>
      <c r="AM212" s="51">
        <v>0</v>
      </c>
      <c r="AN212" s="51">
        <v>0</v>
      </c>
      <c r="AO212" s="51">
        <v>0</v>
      </c>
      <c r="AP212" s="51">
        <v>0</v>
      </c>
      <c r="AQ212" s="51">
        <v>0</v>
      </c>
      <c r="AR212" s="51">
        <v>0</v>
      </c>
      <c r="AS212" s="51">
        <v>0</v>
      </c>
      <c r="AV212" s="51" t="str">
        <f>IF(E212&gt;0,E$8,"")</f>
        <v/>
      </c>
    </row>
    <row r="213" spans="1:94" x14ac:dyDescent="0.2">
      <c r="A213" s="115" t="s">
        <v>570</v>
      </c>
      <c r="D213" s="104">
        <v>205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0</v>
      </c>
      <c r="AM213" s="51">
        <v>0</v>
      </c>
      <c r="AN213" s="51">
        <v>0</v>
      </c>
      <c r="AO213" s="51">
        <v>0</v>
      </c>
      <c r="AP213" s="51">
        <v>0</v>
      </c>
      <c r="AQ213" s="51">
        <v>0</v>
      </c>
      <c r="AR213" s="51">
        <v>0</v>
      </c>
      <c r="AS213" s="51">
        <v>0</v>
      </c>
    </row>
    <row r="214" spans="1:94" x14ac:dyDescent="0.2">
      <c r="A214" s="115" t="s">
        <v>570</v>
      </c>
      <c r="D214" s="104">
        <v>206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</v>
      </c>
      <c r="AM214" s="51">
        <v>0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</row>
    <row r="215" spans="1:94" x14ac:dyDescent="0.2">
      <c r="A215" s="115" t="s">
        <v>570</v>
      </c>
      <c r="D215" s="104">
        <v>207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0</v>
      </c>
      <c r="AM215" s="51">
        <v>0</v>
      </c>
      <c r="AN215" s="51">
        <v>0</v>
      </c>
      <c r="AO215" s="51">
        <v>0</v>
      </c>
      <c r="AP215" s="51">
        <v>0</v>
      </c>
      <c r="AQ215" s="51">
        <v>0</v>
      </c>
      <c r="AR215" s="51">
        <v>0</v>
      </c>
      <c r="AS215" s="51">
        <v>0</v>
      </c>
    </row>
    <row r="216" spans="1:94" x14ac:dyDescent="0.2">
      <c r="A216" s="115" t="s">
        <v>570</v>
      </c>
      <c r="D216" s="104">
        <v>208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0</v>
      </c>
      <c r="AM216" s="51">
        <v>0</v>
      </c>
      <c r="AN216" s="51">
        <v>0</v>
      </c>
      <c r="AO216" s="51">
        <v>0</v>
      </c>
      <c r="AP216" s="51">
        <v>0</v>
      </c>
      <c r="AQ216" s="51">
        <v>0</v>
      </c>
      <c r="AR216" s="51">
        <v>0</v>
      </c>
      <c r="AS216" s="51">
        <v>0</v>
      </c>
    </row>
    <row r="217" spans="1:94" x14ac:dyDescent="0.2">
      <c r="A217" s="115" t="s">
        <v>570</v>
      </c>
      <c r="D217" s="104">
        <v>209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0</v>
      </c>
      <c r="AM217" s="51">
        <v>0</v>
      </c>
      <c r="AN217" s="51">
        <v>0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</row>
    <row r="218" spans="1:94" x14ac:dyDescent="0.2">
      <c r="A218" s="115" t="s">
        <v>570</v>
      </c>
      <c r="D218" s="104">
        <v>210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0</v>
      </c>
      <c r="AM218" s="51">
        <v>0</v>
      </c>
      <c r="AN218" s="51">
        <v>0</v>
      </c>
      <c r="AO218" s="51">
        <v>0</v>
      </c>
      <c r="AP218" s="51">
        <v>0</v>
      </c>
      <c r="AQ218" s="51">
        <v>0</v>
      </c>
      <c r="AR218" s="51">
        <v>0</v>
      </c>
      <c r="AS218" s="51">
        <v>0</v>
      </c>
    </row>
    <row r="219" spans="1:94" x14ac:dyDescent="0.2">
      <c r="A219" s="115" t="s">
        <v>570</v>
      </c>
      <c r="D219" s="104">
        <v>211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0</v>
      </c>
      <c r="AM219" s="51">
        <v>0</v>
      </c>
      <c r="AN219" s="51">
        <v>0</v>
      </c>
      <c r="AO219" s="51">
        <v>0</v>
      </c>
      <c r="AP219" s="51">
        <v>0</v>
      </c>
      <c r="AQ219" s="51">
        <v>0</v>
      </c>
      <c r="AR219" s="51">
        <v>0</v>
      </c>
      <c r="AS219" s="51">
        <v>0</v>
      </c>
    </row>
    <row r="220" spans="1:94" x14ac:dyDescent="0.2">
      <c r="A220" s="115" t="s">
        <v>570</v>
      </c>
      <c r="D220" s="104">
        <v>212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1">
        <v>0</v>
      </c>
      <c r="M220" s="51">
        <v>0</v>
      </c>
      <c r="N220" s="51">
        <v>0</v>
      </c>
      <c r="O220" s="51">
        <v>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0</v>
      </c>
      <c r="AM220" s="51">
        <v>0</v>
      </c>
      <c r="AN220" s="51">
        <v>0</v>
      </c>
      <c r="AO220" s="51">
        <v>0</v>
      </c>
      <c r="AP220" s="51">
        <v>0</v>
      </c>
      <c r="AQ220" s="51">
        <v>0</v>
      </c>
      <c r="AR220" s="51">
        <v>0</v>
      </c>
      <c r="AS220" s="51">
        <v>0</v>
      </c>
    </row>
    <row r="221" spans="1:94" x14ac:dyDescent="0.2">
      <c r="A221" s="115" t="s">
        <v>570</v>
      </c>
      <c r="D221" s="104">
        <v>213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1">
        <v>0</v>
      </c>
      <c r="AL221" s="51">
        <v>0</v>
      </c>
      <c r="AM221" s="51">
        <v>0</v>
      </c>
      <c r="AN221" s="51">
        <v>0</v>
      </c>
      <c r="AO221" s="51">
        <v>0</v>
      </c>
      <c r="AP221" s="51">
        <v>0</v>
      </c>
      <c r="AQ221" s="51">
        <v>0</v>
      </c>
      <c r="AR221" s="51">
        <v>0</v>
      </c>
      <c r="AS221" s="51"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topLeftCell="A124" workbookViewId="0">
      <selection activeCell="L148" sqref="L148"/>
    </sheetView>
  </sheetViews>
  <sheetFormatPr defaultRowHeight="12.75" x14ac:dyDescent="0.2"/>
  <cols>
    <col min="1" max="1" width="40.85546875" style="51" customWidth="1"/>
    <col min="2" max="4" width="13.85546875" style="64" customWidth="1"/>
  </cols>
  <sheetData>
    <row r="1" spans="1:17" x14ac:dyDescent="0.2">
      <c r="C1" s="67"/>
      <c r="D1" s="88"/>
    </row>
    <row r="2" spans="1:17" x14ac:dyDescent="0.2">
      <c r="D2" s="88"/>
    </row>
    <row r="3" spans="1:17" x14ac:dyDescent="0.2">
      <c r="D3" s="88"/>
    </row>
    <row r="4" spans="1:17" x14ac:dyDescent="0.2">
      <c r="D4" s="88"/>
    </row>
    <row r="5" spans="1:17" x14ac:dyDescent="0.2">
      <c r="A5" s="50" t="s">
        <v>29</v>
      </c>
      <c r="B5" s="65"/>
      <c r="C5" s="65"/>
    </row>
    <row r="6" spans="1:17" x14ac:dyDescent="0.2">
      <c r="A6" s="52" t="s">
        <v>285</v>
      </c>
      <c r="B6" s="66"/>
      <c r="C6" s="66"/>
    </row>
    <row r="8" spans="1:17" x14ac:dyDescent="0.2">
      <c r="A8" s="1" t="s">
        <v>0</v>
      </c>
      <c r="B8" s="68" t="s">
        <v>120</v>
      </c>
      <c r="C8" s="84" t="s">
        <v>30</v>
      </c>
      <c r="D8" s="111"/>
      <c r="E8" s="104" t="s">
        <v>191</v>
      </c>
      <c r="F8" s="126" t="s">
        <v>270</v>
      </c>
      <c r="G8" s="126" t="s">
        <v>189</v>
      </c>
      <c r="H8" s="127" t="s">
        <v>192</v>
      </c>
      <c r="I8" s="127" t="s">
        <v>188</v>
      </c>
      <c r="J8" s="127" t="s">
        <v>190</v>
      </c>
      <c r="L8" s="26"/>
      <c r="M8" s="26"/>
      <c r="N8" s="26"/>
      <c r="O8" s="26"/>
      <c r="P8" s="26"/>
      <c r="Q8" s="26"/>
    </row>
    <row r="9" spans="1:17" x14ac:dyDescent="0.2">
      <c r="A9" t="s">
        <v>357</v>
      </c>
      <c r="B9" s="22">
        <v>1</v>
      </c>
      <c r="C9" s="14" t="s">
        <v>188</v>
      </c>
      <c r="D9" s="104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7" x14ac:dyDescent="0.2">
      <c r="A10" t="s">
        <v>358</v>
      </c>
      <c r="B10" s="22">
        <v>2</v>
      </c>
      <c r="C10" s="14" t="s">
        <v>192</v>
      </c>
      <c r="D10" s="104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7" x14ac:dyDescent="0.2">
      <c r="A11" t="s">
        <v>357</v>
      </c>
      <c r="B11" s="22">
        <v>2</v>
      </c>
      <c r="C11" s="14" t="s">
        <v>192</v>
      </c>
      <c r="D11" s="104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</row>
    <row r="12" spans="1:17" x14ac:dyDescent="0.2">
      <c r="A12" t="s">
        <v>359</v>
      </c>
      <c r="B12" s="22">
        <v>2</v>
      </c>
      <c r="C12" s="14" t="s">
        <v>192</v>
      </c>
      <c r="D12" s="104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7" x14ac:dyDescent="0.2">
      <c r="A13" t="s">
        <v>358</v>
      </c>
      <c r="B13" s="22">
        <v>2</v>
      </c>
      <c r="C13" s="14" t="s">
        <v>188</v>
      </c>
      <c r="D13" s="104"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7" x14ac:dyDescent="0.2">
      <c r="A14" t="s">
        <v>357</v>
      </c>
      <c r="B14" s="22">
        <v>2</v>
      </c>
      <c r="C14" s="14" t="s">
        <v>188</v>
      </c>
      <c r="D14" s="104">
        <v>6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7" x14ac:dyDescent="0.2">
      <c r="A15" t="s">
        <v>360</v>
      </c>
      <c r="B15" s="22">
        <v>2</v>
      </c>
      <c r="C15" s="14" t="s">
        <v>188</v>
      </c>
      <c r="D15" s="104">
        <v>7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7" x14ac:dyDescent="0.2">
      <c r="A16" t="s">
        <v>359</v>
      </c>
      <c r="B16" s="22">
        <v>2</v>
      </c>
      <c r="C16" s="14" t="s">
        <v>188</v>
      </c>
      <c r="D16" s="104">
        <v>8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358</v>
      </c>
      <c r="B17" s="22">
        <v>3</v>
      </c>
      <c r="C17" s="14" t="s">
        <v>192</v>
      </c>
      <c r="D17" s="104">
        <v>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">
      <c r="A18" t="s">
        <v>357</v>
      </c>
      <c r="B18" s="22">
        <v>3</v>
      </c>
      <c r="C18" s="14" t="s">
        <v>192</v>
      </c>
      <c r="D18" s="104">
        <v>10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">
      <c r="A19" t="s">
        <v>360</v>
      </c>
      <c r="B19" s="22">
        <v>3</v>
      </c>
      <c r="C19" s="14" t="s">
        <v>192</v>
      </c>
      <c r="D19" s="104">
        <v>11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359</v>
      </c>
      <c r="B20" s="22">
        <v>3</v>
      </c>
      <c r="C20" s="14" t="s">
        <v>192</v>
      </c>
      <c r="D20" s="104">
        <v>12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 t="s">
        <v>358</v>
      </c>
      <c r="B21" s="22">
        <v>3</v>
      </c>
      <c r="C21" s="14" t="s">
        <v>188</v>
      </c>
      <c r="D21" s="104">
        <v>13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361</v>
      </c>
      <c r="B22" s="22">
        <v>3</v>
      </c>
      <c r="C22" s="14" t="s">
        <v>188</v>
      </c>
      <c r="D22" s="104">
        <v>14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357</v>
      </c>
      <c r="B23" s="22">
        <v>3</v>
      </c>
      <c r="C23" s="14" t="s">
        <v>188</v>
      </c>
      <c r="D23" s="104">
        <v>15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360</v>
      </c>
      <c r="B24" s="22">
        <v>3</v>
      </c>
      <c r="C24" s="14" t="s">
        <v>188</v>
      </c>
      <c r="D24" s="104">
        <v>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359</v>
      </c>
      <c r="B25" s="22">
        <v>3</v>
      </c>
      <c r="C25" s="14" t="s">
        <v>188</v>
      </c>
      <c r="D25" s="104">
        <v>17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t="s">
        <v>362</v>
      </c>
      <c r="B26" s="22">
        <v>3</v>
      </c>
      <c r="C26" s="14" t="s">
        <v>270</v>
      </c>
      <c r="D26" s="104">
        <v>18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358</v>
      </c>
      <c r="B27" s="22">
        <v>4</v>
      </c>
      <c r="C27" s="14" t="s">
        <v>192</v>
      </c>
      <c r="D27" s="104">
        <v>19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357</v>
      </c>
      <c r="B28" s="22">
        <v>4</v>
      </c>
      <c r="C28" s="14" t="s">
        <v>192</v>
      </c>
      <c r="D28" s="104">
        <v>20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 t="s">
        <v>360</v>
      </c>
      <c r="B29" s="22">
        <v>4</v>
      </c>
      <c r="C29" s="14" t="s">
        <v>192</v>
      </c>
      <c r="D29" s="104">
        <v>21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">
      <c r="A30" t="s">
        <v>359</v>
      </c>
      <c r="B30" s="22">
        <v>4</v>
      </c>
      <c r="C30" s="14" t="s">
        <v>192</v>
      </c>
      <c r="D30" s="104">
        <v>22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358</v>
      </c>
      <c r="B31" s="22">
        <v>4</v>
      </c>
      <c r="C31" s="14" t="s">
        <v>188</v>
      </c>
      <c r="D31" s="104">
        <v>23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363</v>
      </c>
      <c r="B32" s="22">
        <v>4</v>
      </c>
      <c r="C32" s="14" t="s">
        <v>188</v>
      </c>
      <c r="D32" s="104">
        <v>24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357</v>
      </c>
      <c r="B33" s="22">
        <v>4</v>
      </c>
      <c r="C33" s="14" t="s">
        <v>188</v>
      </c>
      <c r="D33" s="104">
        <v>25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360</v>
      </c>
      <c r="B34" s="22">
        <v>4</v>
      </c>
      <c r="C34" s="14" t="s">
        <v>188</v>
      </c>
      <c r="D34" s="104">
        <v>26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359</v>
      </c>
      <c r="B35" s="22">
        <v>4</v>
      </c>
      <c r="C35" s="14" t="s">
        <v>188</v>
      </c>
      <c r="D35" s="104">
        <v>27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362</v>
      </c>
      <c r="B36" s="22">
        <v>4</v>
      </c>
      <c r="C36" s="14" t="s">
        <v>270</v>
      </c>
      <c r="D36" s="104">
        <v>28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364</v>
      </c>
      <c r="B37" s="22">
        <v>5</v>
      </c>
      <c r="C37" s="14" t="s">
        <v>189</v>
      </c>
      <c r="D37" s="104">
        <v>29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">
      <c r="A38" t="s">
        <v>362</v>
      </c>
      <c r="B38" s="22">
        <v>5</v>
      </c>
      <c r="C38" s="14" t="s">
        <v>270</v>
      </c>
      <c r="D38" s="104">
        <v>30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364</v>
      </c>
      <c r="B39" s="22">
        <v>5</v>
      </c>
      <c r="C39" s="14" t="s">
        <v>270</v>
      </c>
      <c r="D39" s="104">
        <v>31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358</v>
      </c>
      <c r="B40" s="22">
        <v>6</v>
      </c>
      <c r="C40" s="14" t="s">
        <v>192</v>
      </c>
      <c r="D40" s="104">
        <v>32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357</v>
      </c>
      <c r="B41" s="22">
        <v>6</v>
      </c>
      <c r="C41" s="14" t="s">
        <v>192</v>
      </c>
      <c r="D41" s="104">
        <v>33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360</v>
      </c>
      <c r="B42" s="22">
        <v>6</v>
      </c>
      <c r="C42" s="14" t="s">
        <v>192</v>
      </c>
      <c r="D42" s="104">
        <v>34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t="s">
        <v>359</v>
      </c>
      <c r="B43" s="22">
        <v>6</v>
      </c>
      <c r="C43" s="14" t="s">
        <v>192</v>
      </c>
      <c r="D43" s="104">
        <v>35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364</v>
      </c>
      <c r="B44" s="22">
        <v>6</v>
      </c>
      <c r="C44" s="14" t="s">
        <v>189</v>
      </c>
      <c r="D44" s="104">
        <v>36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361</v>
      </c>
      <c r="B45" s="22">
        <v>6</v>
      </c>
      <c r="C45" s="14" t="s">
        <v>188</v>
      </c>
      <c r="D45" s="104">
        <v>37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357</v>
      </c>
      <c r="B46" s="22">
        <v>6</v>
      </c>
      <c r="C46" s="14" t="s">
        <v>188</v>
      </c>
      <c r="D46" s="104">
        <v>38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360</v>
      </c>
      <c r="B47" s="22">
        <v>6</v>
      </c>
      <c r="C47" s="14" t="s">
        <v>188</v>
      </c>
      <c r="D47" s="104">
        <v>39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359</v>
      </c>
      <c r="B48" s="22">
        <v>6</v>
      </c>
      <c r="C48" s="14" t="s">
        <v>188</v>
      </c>
      <c r="D48" s="104">
        <v>40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362</v>
      </c>
      <c r="B49" s="22">
        <v>6</v>
      </c>
      <c r="C49" s="14" t="s">
        <v>191</v>
      </c>
      <c r="D49" s="104">
        <v>41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362</v>
      </c>
      <c r="B50" s="22">
        <v>6</v>
      </c>
      <c r="C50" s="14" t="s">
        <v>270</v>
      </c>
      <c r="D50" s="104">
        <v>42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364</v>
      </c>
      <c r="B51" s="22">
        <v>6</v>
      </c>
      <c r="C51" s="14" t="s">
        <v>270</v>
      </c>
      <c r="D51" s="104">
        <v>43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357</v>
      </c>
      <c r="B52" s="22">
        <v>7</v>
      </c>
      <c r="C52" s="14" t="s">
        <v>192</v>
      </c>
      <c r="D52" s="104">
        <v>44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360</v>
      </c>
      <c r="B53" s="22">
        <v>7</v>
      </c>
      <c r="C53" s="14" t="s">
        <v>192</v>
      </c>
      <c r="D53" s="104">
        <v>45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359</v>
      </c>
      <c r="B54" s="22">
        <v>7</v>
      </c>
      <c r="C54" s="14" t="s">
        <v>192</v>
      </c>
      <c r="D54" s="104">
        <v>46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  <row r="55" spans="1:10" x14ac:dyDescent="0.2">
      <c r="A55" t="s">
        <v>365</v>
      </c>
      <c r="B55" s="22">
        <v>7</v>
      </c>
      <c r="C55" s="14" t="s">
        <v>190</v>
      </c>
      <c r="D55" s="104">
        <v>47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 t="s">
        <v>364</v>
      </c>
      <c r="B56" s="22">
        <v>7</v>
      </c>
      <c r="C56" s="14" t="s">
        <v>189</v>
      </c>
      <c r="D56" s="104">
        <v>48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">
      <c r="A57" t="s">
        <v>363</v>
      </c>
      <c r="B57" s="22">
        <v>7</v>
      </c>
      <c r="C57" s="14" t="s">
        <v>188</v>
      </c>
      <c r="D57" s="104">
        <v>49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 t="s">
        <v>357</v>
      </c>
      <c r="B58" s="22">
        <v>7</v>
      </c>
      <c r="C58" s="14" t="s">
        <v>188</v>
      </c>
      <c r="D58" s="104">
        <v>50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360</v>
      </c>
      <c r="B59" s="22">
        <v>7</v>
      </c>
      <c r="C59" s="14" t="s">
        <v>188</v>
      </c>
      <c r="D59" s="104">
        <v>51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359</v>
      </c>
      <c r="B60" s="22">
        <v>7</v>
      </c>
      <c r="C60" s="14" t="s">
        <v>188</v>
      </c>
      <c r="D60" s="104">
        <v>52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362</v>
      </c>
      <c r="B61" s="22">
        <v>7</v>
      </c>
      <c r="C61" s="14" t="s">
        <v>191</v>
      </c>
      <c r="D61" s="104">
        <v>53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362</v>
      </c>
      <c r="B62" s="22">
        <v>7</v>
      </c>
      <c r="C62" s="14" t="s">
        <v>270</v>
      </c>
      <c r="D62" s="104">
        <v>54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364</v>
      </c>
      <c r="B63" s="22">
        <v>7</v>
      </c>
      <c r="C63" s="14" t="s">
        <v>270</v>
      </c>
      <c r="D63" s="104">
        <v>55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366</v>
      </c>
      <c r="B64" s="22">
        <v>7</v>
      </c>
      <c r="C64" s="14" t="s">
        <v>270</v>
      </c>
      <c r="D64" s="104">
        <v>56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365</v>
      </c>
      <c r="B65" s="22">
        <v>8</v>
      </c>
      <c r="C65" s="14" t="s">
        <v>190</v>
      </c>
      <c r="D65" s="104">
        <v>57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 t="s">
        <v>365</v>
      </c>
      <c r="B66" s="22">
        <v>8</v>
      </c>
      <c r="C66" s="14" t="s">
        <v>188</v>
      </c>
      <c r="D66" s="104">
        <v>58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362</v>
      </c>
      <c r="B67" s="22">
        <v>8</v>
      </c>
      <c r="C67" s="14" t="s">
        <v>191</v>
      </c>
      <c r="D67" s="104">
        <v>59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366</v>
      </c>
      <c r="B68" s="22">
        <v>8</v>
      </c>
      <c r="C68" s="14" t="s">
        <v>191</v>
      </c>
      <c r="D68" s="104">
        <v>60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362</v>
      </c>
      <c r="B69" s="22">
        <v>8</v>
      </c>
      <c r="C69" s="14" t="s">
        <v>270</v>
      </c>
      <c r="D69" s="104">
        <v>61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364</v>
      </c>
      <c r="B70" s="22">
        <v>8</v>
      </c>
      <c r="C70" s="14" t="s">
        <v>270</v>
      </c>
      <c r="D70" s="104">
        <v>62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366</v>
      </c>
      <c r="B71" s="22">
        <v>8</v>
      </c>
      <c r="C71" s="14" t="s">
        <v>270</v>
      </c>
      <c r="D71" s="104">
        <v>63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361</v>
      </c>
      <c r="B72" s="22">
        <v>9</v>
      </c>
      <c r="C72" s="14" t="s">
        <v>192</v>
      </c>
      <c r="D72" s="104">
        <v>64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 t="s">
        <v>361</v>
      </c>
      <c r="B73" s="22">
        <v>9</v>
      </c>
      <c r="C73" s="14" t="s">
        <v>188</v>
      </c>
      <c r="D73" s="104">
        <v>65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357</v>
      </c>
      <c r="B74" s="22">
        <v>9</v>
      </c>
      <c r="C74" s="14" t="s">
        <v>188</v>
      </c>
      <c r="D74" s="104">
        <v>66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 t="s">
        <v>363</v>
      </c>
      <c r="B75" s="22">
        <v>10</v>
      </c>
      <c r="C75" s="14" t="s">
        <v>188</v>
      </c>
      <c r="D75" s="104">
        <v>67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 t="s">
        <v>361</v>
      </c>
      <c r="B76" s="22">
        <v>10</v>
      </c>
      <c r="C76" s="14" t="s">
        <v>188</v>
      </c>
      <c r="D76" s="104">
        <v>68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t="s">
        <v>357</v>
      </c>
      <c r="B77" s="22">
        <v>10</v>
      </c>
      <c r="C77" s="14" t="s">
        <v>188</v>
      </c>
      <c r="D77" s="104">
        <v>69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">
      <c r="A78" t="s">
        <v>360</v>
      </c>
      <c r="B78" s="22">
        <v>10</v>
      </c>
      <c r="C78" s="14" t="s">
        <v>188</v>
      </c>
      <c r="D78" s="104">
        <v>70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363</v>
      </c>
      <c r="B79" s="22">
        <v>11</v>
      </c>
      <c r="C79" s="14" t="s">
        <v>190</v>
      </c>
      <c r="D79" s="104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 t="s">
        <v>358</v>
      </c>
      <c r="B80" s="22">
        <v>11</v>
      </c>
      <c r="C80" s="14" t="s">
        <v>188</v>
      </c>
      <c r="D80" s="104">
        <v>72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363</v>
      </c>
      <c r="B81" s="22">
        <v>11</v>
      </c>
      <c r="C81" s="14" t="s">
        <v>188</v>
      </c>
      <c r="D81" s="104">
        <v>73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361</v>
      </c>
      <c r="B82" s="22">
        <v>11</v>
      </c>
      <c r="C82" s="14" t="s">
        <v>188</v>
      </c>
      <c r="D82" s="104">
        <v>74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357</v>
      </c>
      <c r="B83" s="22">
        <v>11</v>
      </c>
      <c r="C83" s="14" t="s">
        <v>188</v>
      </c>
      <c r="D83" s="104">
        <v>75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360</v>
      </c>
      <c r="B84" s="22">
        <v>11</v>
      </c>
      <c r="C84" s="14" t="s">
        <v>188</v>
      </c>
      <c r="D84" s="104">
        <v>76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359</v>
      </c>
      <c r="B85" s="22">
        <v>11</v>
      </c>
      <c r="C85" s="14" t="s">
        <v>188</v>
      </c>
      <c r="D85" s="104">
        <v>77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363</v>
      </c>
      <c r="B86" s="22">
        <v>12</v>
      </c>
      <c r="C86" s="14" t="s">
        <v>192</v>
      </c>
      <c r="D86" s="104">
        <v>78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363</v>
      </c>
      <c r="B87" s="22">
        <v>12</v>
      </c>
      <c r="C87" s="14" t="s">
        <v>190</v>
      </c>
      <c r="D87" s="104">
        <v>79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 t="s">
        <v>363</v>
      </c>
      <c r="B88" s="22">
        <v>12</v>
      </c>
      <c r="C88" s="14" t="s">
        <v>188</v>
      </c>
      <c r="D88" s="104">
        <v>80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361</v>
      </c>
      <c r="B89" s="22">
        <v>12</v>
      </c>
      <c r="C89" s="14" t="s">
        <v>188</v>
      </c>
      <c r="D89" s="104">
        <v>81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360</v>
      </c>
      <c r="B90" s="22">
        <v>12</v>
      </c>
      <c r="C90" s="14" t="s">
        <v>188</v>
      </c>
      <c r="D90" s="104">
        <v>82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359</v>
      </c>
      <c r="B91" s="22">
        <v>12</v>
      </c>
      <c r="C91" s="14" t="s">
        <v>188</v>
      </c>
      <c r="D91" s="104">
        <v>83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367</v>
      </c>
      <c r="B92" s="22">
        <v>13</v>
      </c>
      <c r="C92" s="14" t="s">
        <v>192</v>
      </c>
      <c r="D92" s="104">
        <v>84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">
      <c r="A93" t="s">
        <v>367</v>
      </c>
      <c r="B93" s="22">
        <v>13</v>
      </c>
      <c r="C93" s="14" t="s">
        <v>188</v>
      </c>
      <c r="D93" s="104">
        <v>85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368</v>
      </c>
      <c r="B94" s="22">
        <v>13</v>
      </c>
      <c r="C94" s="14" t="s">
        <v>188</v>
      </c>
      <c r="D94" s="104">
        <v>86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t="s">
        <v>367</v>
      </c>
      <c r="B95" s="22">
        <v>14</v>
      </c>
      <c r="C95" s="14" t="s">
        <v>192</v>
      </c>
      <c r="D95" s="104">
        <v>87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">
      <c r="A96" t="s">
        <v>367</v>
      </c>
      <c r="B96" s="22">
        <v>14</v>
      </c>
      <c r="C96" s="14" t="s">
        <v>188</v>
      </c>
      <c r="D96" s="104">
        <v>88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368</v>
      </c>
      <c r="B97" s="22">
        <v>14</v>
      </c>
      <c r="C97" s="14" t="s">
        <v>188</v>
      </c>
      <c r="D97" s="104">
        <v>89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367</v>
      </c>
      <c r="B98" s="22">
        <v>15</v>
      </c>
      <c r="C98" s="14" t="s">
        <v>192</v>
      </c>
      <c r="D98" s="104">
        <v>90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">
      <c r="A99" t="s">
        <v>369</v>
      </c>
      <c r="B99" s="22">
        <v>15</v>
      </c>
      <c r="C99" s="14" t="s">
        <v>192</v>
      </c>
      <c r="D99" s="104">
        <v>91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 t="s">
        <v>368</v>
      </c>
      <c r="B100" s="22">
        <v>15</v>
      </c>
      <c r="C100" s="14" t="s">
        <v>192</v>
      </c>
      <c r="D100" s="104">
        <v>92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 t="s">
        <v>370</v>
      </c>
      <c r="B101" s="22">
        <v>15</v>
      </c>
      <c r="C101" s="14" t="s">
        <v>192</v>
      </c>
      <c r="D101" s="104">
        <v>93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 t="s">
        <v>371</v>
      </c>
      <c r="B102" s="22">
        <v>15</v>
      </c>
      <c r="C102" s="14" t="s">
        <v>189</v>
      </c>
      <c r="D102" s="104">
        <v>94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 t="s">
        <v>372</v>
      </c>
      <c r="B103" s="22">
        <v>15</v>
      </c>
      <c r="C103" s="14" t="s">
        <v>189</v>
      </c>
      <c r="D103" s="104">
        <v>95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t="s">
        <v>373</v>
      </c>
      <c r="B104" s="22">
        <v>15</v>
      </c>
      <c r="C104" s="14" t="s">
        <v>189</v>
      </c>
      <c r="D104" s="104">
        <v>96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374</v>
      </c>
      <c r="B105" s="22">
        <v>15</v>
      </c>
      <c r="C105" s="14" t="s">
        <v>189</v>
      </c>
      <c r="D105" s="104">
        <v>97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368</v>
      </c>
      <c r="B106" s="22">
        <v>15</v>
      </c>
      <c r="C106" s="14" t="s">
        <v>189</v>
      </c>
      <c r="D106" s="104">
        <v>98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375</v>
      </c>
      <c r="B107" s="22">
        <v>15</v>
      </c>
      <c r="C107" s="14" t="s">
        <v>189</v>
      </c>
      <c r="D107" s="104">
        <v>99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 t="s">
        <v>376</v>
      </c>
      <c r="B108" s="22">
        <v>15</v>
      </c>
      <c r="C108" s="14" t="s">
        <v>189</v>
      </c>
      <c r="D108" s="104">
        <v>100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367</v>
      </c>
      <c r="B109" s="22">
        <v>15</v>
      </c>
      <c r="C109" s="14" t="s">
        <v>188</v>
      </c>
      <c r="D109" s="104">
        <v>101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">
      <c r="A110" t="s">
        <v>368</v>
      </c>
      <c r="B110" s="22">
        <v>15</v>
      </c>
      <c r="C110" s="14" t="s">
        <v>188</v>
      </c>
      <c r="D110" s="104">
        <v>102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370</v>
      </c>
      <c r="B111" s="22">
        <v>15</v>
      </c>
      <c r="C111" s="14" t="s">
        <v>188</v>
      </c>
      <c r="D111" s="104">
        <v>103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377</v>
      </c>
      <c r="B112" s="22">
        <v>15</v>
      </c>
      <c r="C112" s="14" t="s">
        <v>191</v>
      </c>
      <c r="D112" s="104">
        <v>104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378</v>
      </c>
      <c r="B113" s="22">
        <v>15</v>
      </c>
      <c r="C113" s="14" t="s">
        <v>191</v>
      </c>
      <c r="D113" s="104">
        <v>105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368</v>
      </c>
      <c r="B114" s="22">
        <v>15</v>
      </c>
      <c r="C114" s="14" t="s">
        <v>191</v>
      </c>
      <c r="D114" s="104">
        <v>106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377</v>
      </c>
      <c r="B115" s="22">
        <v>15</v>
      </c>
      <c r="C115" s="14" t="s">
        <v>270</v>
      </c>
      <c r="D115" s="104">
        <v>107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379</v>
      </c>
      <c r="B116" s="22">
        <v>15</v>
      </c>
      <c r="C116" s="14" t="s">
        <v>270</v>
      </c>
      <c r="D116" s="104">
        <v>108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372</v>
      </c>
      <c r="B117" s="22">
        <v>15</v>
      </c>
      <c r="C117" s="14" t="s">
        <v>270</v>
      </c>
      <c r="D117" s="104">
        <v>109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380</v>
      </c>
      <c r="B118" s="22">
        <v>15</v>
      </c>
      <c r="C118" s="14" t="s">
        <v>270</v>
      </c>
      <c r="D118" s="104">
        <v>110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368</v>
      </c>
      <c r="B119" s="22">
        <v>15</v>
      </c>
      <c r="C119" s="14" t="s">
        <v>270</v>
      </c>
      <c r="D119" s="104">
        <v>111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375</v>
      </c>
      <c r="B120" s="22">
        <v>15</v>
      </c>
      <c r="C120" s="14" t="s">
        <v>270</v>
      </c>
      <c r="D120" s="104">
        <v>112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367</v>
      </c>
      <c r="B121" s="22">
        <v>16</v>
      </c>
      <c r="C121" s="14" t="s">
        <v>188</v>
      </c>
      <c r="D121" s="104">
        <v>113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381</v>
      </c>
      <c r="B122" s="22">
        <v>16</v>
      </c>
      <c r="C122" s="14" t="s">
        <v>270</v>
      </c>
      <c r="D122" s="104">
        <v>114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382</v>
      </c>
      <c r="B123" s="22">
        <v>17</v>
      </c>
      <c r="C123" s="14" t="s">
        <v>192</v>
      </c>
      <c r="D123" s="104">
        <v>115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 t="s">
        <v>383</v>
      </c>
      <c r="B124" s="22">
        <v>17</v>
      </c>
      <c r="C124" s="14" t="s">
        <v>192</v>
      </c>
      <c r="D124" s="104">
        <v>116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</row>
    <row r="125" spans="1:10" x14ac:dyDescent="0.2">
      <c r="A125" t="s">
        <v>384</v>
      </c>
      <c r="B125" s="22">
        <v>17</v>
      </c>
      <c r="C125" s="14" t="s">
        <v>192</v>
      </c>
      <c r="D125" s="104">
        <v>117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2">
      <c r="A126" t="s">
        <v>385</v>
      </c>
      <c r="B126" s="22">
        <v>17</v>
      </c>
      <c r="C126" s="14" t="s">
        <v>192</v>
      </c>
      <c r="D126" s="104">
        <v>118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 t="s">
        <v>383</v>
      </c>
      <c r="B127" s="22">
        <v>17</v>
      </c>
      <c r="C127" s="14" t="s">
        <v>189</v>
      </c>
      <c r="D127" s="104">
        <v>119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 t="s">
        <v>386</v>
      </c>
      <c r="B128" s="22">
        <v>17</v>
      </c>
      <c r="C128" s="14" t="s">
        <v>189</v>
      </c>
      <c r="D128" s="104">
        <v>120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 t="s">
        <v>385</v>
      </c>
      <c r="B129" s="22">
        <v>17</v>
      </c>
      <c r="C129" s="14" t="s">
        <v>189</v>
      </c>
      <c r="D129" s="104">
        <v>121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2">
      <c r="A130" t="s">
        <v>383</v>
      </c>
      <c r="B130" s="22">
        <v>17</v>
      </c>
      <c r="C130" s="14" t="s">
        <v>188</v>
      </c>
      <c r="D130" s="104">
        <v>122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385</v>
      </c>
      <c r="B131" s="22">
        <v>17</v>
      </c>
      <c r="C131" s="14" t="s">
        <v>188</v>
      </c>
      <c r="D131" s="104">
        <v>123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383</v>
      </c>
      <c r="B132" s="22">
        <v>17</v>
      </c>
      <c r="C132" s="14" t="s">
        <v>191</v>
      </c>
      <c r="D132" s="104">
        <v>124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384</v>
      </c>
      <c r="B133" s="22">
        <v>17</v>
      </c>
      <c r="C133" s="14" t="s">
        <v>191</v>
      </c>
      <c r="D133" s="104">
        <v>125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385</v>
      </c>
      <c r="B134" s="22">
        <v>17</v>
      </c>
      <c r="C134" s="14" t="s">
        <v>191</v>
      </c>
      <c r="D134" s="104">
        <v>126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387</v>
      </c>
      <c r="B135" s="22">
        <v>17</v>
      </c>
      <c r="C135" s="14" t="s">
        <v>270</v>
      </c>
      <c r="D135" s="104">
        <v>127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383</v>
      </c>
      <c r="B136" s="22">
        <v>17</v>
      </c>
      <c r="C136" s="14" t="s">
        <v>270</v>
      </c>
      <c r="D136" s="104">
        <v>128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386</v>
      </c>
      <c r="B137" s="22">
        <v>17</v>
      </c>
      <c r="C137" s="14" t="s">
        <v>270</v>
      </c>
      <c r="D137" s="104">
        <v>129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385</v>
      </c>
      <c r="B138" s="22">
        <v>17</v>
      </c>
      <c r="C138" s="14" t="s">
        <v>270</v>
      </c>
      <c r="D138" s="104">
        <v>130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388</v>
      </c>
      <c r="B139" s="22">
        <v>17</v>
      </c>
      <c r="C139" s="14" t="s">
        <v>270</v>
      </c>
      <c r="D139" s="104">
        <v>131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389</v>
      </c>
      <c r="B140" s="22">
        <v>17</v>
      </c>
      <c r="C140" s="14" t="s">
        <v>270</v>
      </c>
      <c r="D140" s="104">
        <v>132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383</v>
      </c>
      <c r="B141" s="22">
        <v>18</v>
      </c>
      <c r="C141" s="14" t="s">
        <v>192</v>
      </c>
      <c r="D141" s="104">
        <v>133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A142" t="s">
        <v>385</v>
      </c>
      <c r="B142" s="22">
        <v>18</v>
      </c>
      <c r="C142" s="14" t="s">
        <v>189</v>
      </c>
      <c r="D142" s="104">
        <v>134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 t="s">
        <v>383</v>
      </c>
      <c r="B143" s="22">
        <v>18</v>
      </c>
      <c r="C143" s="14" t="s">
        <v>188</v>
      </c>
      <c r="D143" s="104">
        <v>135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 t="s">
        <v>385</v>
      </c>
      <c r="B144" s="22">
        <v>18</v>
      </c>
      <c r="C144" s="14" t="s">
        <v>188</v>
      </c>
      <c r="D144" s="104">
        <v>136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383</v>
      </c>
      <c r="B145" s="22">
        <v>18</v>
      </c>
      <c r="C145" s="14" t="s">
        <v>191</v>
      </c>
      <c r="D145" s="104">
        <v>137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384</v>
      </c>
      <c r="B146" s="22">
        <v>18</v>
      </c>
      <c r="C146" s="14" t="s">
        <v>191</v>
      </c>
      <c r="D146" s="104">
        <v>138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t="s">
        <v>385</v>
      </c>
      <c r="B147" s="22">
        <v>18</v>
      </c>
      <c r="C147" s="14" t="s">
        <v>191</v>
      </c>
      <c r="D147" s="104">
        <v>139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390</v>
      </c>
      <c r="B148" s="22">
        <v>18</v>
      </c>
      <c r="C148" s="14" t="s">
        <v>191</v>
      </c>
      <c r="D148" s="104">
        <v>140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389</v>
      </c>
      <c r="B149" s="22">
        <v>18</v>
      </c>
      <c r="C149" s="14" t="s">
        <v>191</v>
      </c>
      <c r="D149" s="104">
        <v>141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383</v>
      </c>
      <c r="B150" s="22">
        <v>18</v>
      </c>
      <c r="C150" s="14" t="s">
        <v>270</v>
      </c>
      <c r="D150" s="104">
        <v>142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386</v>
      </c>
      <c r="B151" s="22">
        <v>18</v>
      </c>
      <c r="C151" s="14" t="s">
        <v>270</v>
      </c>
      <c r="D151" s="104">
        <v>143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385</v>
      </c>
      <c r="B152" s="22">
        <v>18</v>
      </c>
      <c r="C152" s="14" t="s">
        <v>270</v>
      </c>
      <c r="D152" s="104">
        <v>144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388</v>
      </c>
      <c r="B153" s="22">
        <v>18</v>
      </c>
      <c r="C153" s="14" t="s">
        <v>270</v>
      </c>
      <c r="D153" s="104">
        <v>145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390</v>
      </c>
      <c r="B154" s="22">
        <v>18</v>
      </c>
      <c r="C154" s="14" t="s">
        <v>270</v>
      </c>
      <c r="D154" s="104">
        <v>146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389</v>
      </c>
      <c r="B155" s="22">
        <v>18</v>
      </c>
      <c r="C155" s="14" t="s">
        <v>270</v>
      </c>
      <c r="D155" s="104">
        <v>147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362</v>
      </c>
      <c r="B156" s="22">
        <v>18</v>
      </c>
      <c r="C156" s="14" t="s">
        <v>270</v>
      </c>
      <c r="D156" s="104">
        <v>148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383</v>
      </c>
      <c r="B157" s="22">
        <v>19</v>
      </c>
      <c r="C157" s="14" t="s">
        <v>192</v>
      </c>
      <c r="D157" s="104">
        <v>149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">
      <c r="A158" t="s">
        <v>389</v>
      </c>
      <c r="B158" s="22">
        <v>19</v>
      </c>
      <c r="C158" s="14" t="s">
        <v>190</v>
      </c>
      <c r="D158" s="104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383</v>
      </c>
      <c r="B159" s="22">
        <v>19</v>
      </c>
      <c r="C159" s="14" t="s">
        <v>191</v>
      </c>
      <c r="D159" s="104">
        <v>151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385</v>
      </c>
      <c r="B160" s="22">
        <v>19</v>
      </c>
      <c r="C160" s="14" t="s">
        <v>191</v>
      </c>
      <c r="D160" s="104">
        <v>152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4" x14ac:dyDescent="0.2">
      <c r="A161" t="s">
        <v>383</v>
      </c>
      <c r="B161" s="22">
        <v>19</v>
      </c>
      <c r="C161" s="14" t="s">
        <v>270</v>
      </c>
      <c r="D161" s="104">
        <v>153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4" x14ac:dyDescent="0.2">
      <c r="A162" t="s">
        <v>390</v>
      </c>
      <c r="B162" s="22">
        <v>19</v>
      </c>
      <c r="C162" s="14" t="s">
        <v>270</v>
      </c>
      <c r="D162" s="104">
        <v>154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4" x14ac:dyDescent="0.2">
      <c r="A163" t="s">
        <v>389</v>
      </c>
      <c r="B163" s="22">
        <v>19</v>
      </c>
      <c r="C163" s="14" t="s">
        <v>270</v>
      </c>
      <c r="D163" s="104">
        <v>155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4" x14ac:dyDescent="0.2">
      <c r="A164" s="14" t="s">
        <v>364</v>
      </c>
      <c r="B164" s="248">
        <v>20</v>
      </c>
      <c r="C164" s="14" t="s">
        <v>191</v>
      </c>
      <c r="D164" s="104">
        <v>156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M164" s="42"/>
    </row>
    <row r="165" spans="1:14" x14ac:dyDescent="0.2">
      <c r="A165" s="14" t="s">
        <v>364</v>
      </c>
      <c r="B165" s="248">
        <v>20</v>
      </c>
      <c r="C165" s="14" t="s">
        <v>191</v>
      </c>
      <c r="D165" s="104">
        <v>157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L165" s="14"/>
      <c r="M165" s="14"/>
      <c r="N165" s="14"/>
    </row>
    <row r="166" spans="1:14" x14ac:dyDescent="0.2">
      <c r="A166" s="14" t="s">
        <v>364</v>
      </c>
      <c r="B166" s="248">
        <v>20</v>
      </c>
      <c r="C166" s="14" t="s">
        <v>270</v>
      </c>
      <c r="D166" s="104">
        <v>158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L166" s="14"/>
      <c r="M166" s="14"/>
      <c r="N166" s="14"/>
    </row>
    <row r="167" spans="1:14" x14ac:dyDescent="0.2">
      <c r="A167" s="14" t="s">
        <v>364</v>
      </c>
      <c r="B167" s="248">
        <v>20</v>
      </c>
      <c r="C167" s="14" t="s">
        <v>270</v>
      </c>
      <c r="D167" s="104">
        <v>159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L167" s="14"/>
      <c r="M167" s="14"/>
      <c r="N167" s="14"/>
    </row>
    <row r="168" spans="1:14" x14ac:dyDescent="0.2">
      <c r="A168" s="80" t="s">
        <v>391</v>
      </c>
      <c r="B168" s="249">
        <v>21</v>
      </c>
      <c r="C168" s="242" t="s">
        <v>192</v>
      </c>
      <c r="D168" s="104">
        <v>160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L168" s="14"/>
      <c r="M168" s="14"/>
      <c r="N168" s="14"/>
    </row>
    <row r="169" spans="1:14" x14ac:dyDescent="0.2">
      <c r="A169" s="14" t="s">
        <v>393</v>
      </c>
      <c r="B169" s="249">
        <v>21</v>
      </c>
      <c r="C169" s="80" t="s">
        <v>192</v>
      </c>
      <c r="D169" s="104">
        <v>161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L169" s="80"/>
      <c r="M169" s="242"/>
      <c r="N169" s="242"/>
    </row>
    <row r="170" spans="1:14" x14ac:dyDescent="0.2">
      <c r="A170" s="14" t="s">
        <v>392</v>
      </c>
      <c r="B170" s="249">
        <v>21</v>
      </c>
      <c r="C170" s="242" t="s">
        <v>190</v>
      </c>
      <c r="D170" s="104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L170" s="14"/>
      <c r="M170" s="242"/>
      <c r="N170" s="80"/>
    </row>
    <row r="171" spans="1:14" x14ac:dyDescent="0.2">
      <c r="A171" s="14" t="s">
        <v>393</v>
      </c>
      <c r="B171" s="249">
        <v>21</v>
      </c>
      <c r="C171" s="80" t="s">
        <v>190</v>
      </c>
      <c r="D171" s="104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L171" s="14"/>
      <c r="M171" s="242"/>
      <c r="N171" s="242"/>
    </row>
    <row r="172" spans="1:14" x14ac:dyDescent="0.2">
      <c r="A172" s="14" t="s">
        <v>393</v>
      </c>
      <c r="B172" s="249">
        <v>21</v>
      </c>
      <c r="C172" s="80" t="s">
        <v>190</v>
      </c>
      <c r="D172" s="104">
        <v>164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L172" s="14"/>
      <c r="M172" s="242"/>
      <c r="N172" s="80"/>
    </row>
    <row r="173" spans="1:14" x14ac:dyDescent="0.2">
      <c r="A173" s="14" t="s">
        <v>393</v>
      </c>
      <c r="B173" s="249">
        <v>21</v>
      </c>
      <c r="C173" s="80" t="s">
        <v>190</v>
      </c>
      <c r="D173" s="104">
        <v>165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L173" s="14"/>
      <c r="M173" s="242"/>
      <c r="N173" s="80"/>
    </row>
    <row r="174" spans="1:14" x14ac:dyDescent="0.2">
      <c r="A174" s="14" t="s">
        <v>366</v>
      </c>
      <c r="B174" s="249">
        <v>21</v>
      </c>
      <c r="C174" s="80" t="s">
        <v>190</v>
      </c>
      <c r="D174" s="104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L174" s="14"/>
      <c r="M174" s="242"/>
      <c r="N174" s="80"/>
    </row>
    <row r="175" spans="1:14" x14ac:dyDescent="0.2">
      <c r="A175" s="14" t="s">
        <v>366</v>
      </c>
      <c r="B175" s="249">
        <v>21</v>
      </c>
      <c r="C175" s="80" t="s">
        <v>190</v>
      </c>
      <c r="D175" s="104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L175" s="14"/>
      <c r="M175" s="242"/>
      <c r="N175" s="80"/>
    </row>
    <row r="176" spans="1:14" x14ac:dyDescent="0.2">
      <c r="A176" s="14" t="s">
        <v>391</v>
      </c>
      <c r="B176" s="249">
        <v>21</v>
      </c>
      <c r="C176" s="14" t="s">
        <v>189</v>
      </c>
      <c r="D176" s="104">
        <v>168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L176" s="14"/>
      <c r="M176" s="242"/>
      <c r="N176" s="80"/>
    </row>
    <row r="177" spans="1:14" x14ac:dyDescent="0.2">
      <c r="A177" s="14" t="s">
        <v>392</v>
      </c>
      <c r="B177" s="249">
        <v>21</v>
      </c>
      <c r="C177" s="80" t="s">
        <v>188</v>
      </c>
      <c r="D177" s="104">
        <v>169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L177" s="14"/>
      <c r="M177" s="242"/>
      <c r="N177" s="14"/>
    </row>
    <row r="178" spans="1:14" x14ac:dyDescent="0.2">
      <c r="A178" s="14" t="s">
        <v>391</v>
      </c>
      <c r="B178" s="249">
        <v>21</v>
      </c>
      <c r="C178" s="80" t="s">
        <v>188</v>
      </c>
      <c r="D178" s="104">
        <v>170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L178" s="14"/>
      <c r="M178" s="242"/>
      <c r="N178" s="80"/>
    </row>
    <row r="179" spans="1:14" x14ac:dyDescent="0.2">
      <c r="A179" s="80" t="s">
        <v>393</v>
      </c>
      <c r="B179" s="249">
        <v>21</v>
      </c>
      <c r="C179" s="80" t="s">
        <v>188</v>
      </c>
      <c r="D179" s="104">
        <v>171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L179" s="14"/>
      <c r="M179" s="242"/>
      <c r="N179" s="80"/>
    </row>
    <row r="180" spans="1:14" x14ac:dyDescent="0.2">
      <c r="A180" s="80" t="s">
        <v>393</v>
      </c>
      <c r="B180" s="249">
        <v>21</v>
      </c>
      <c r="C180" s="80" t="s">
        <v>188</v>
      </c>
      <c r="D180" s="104">
        <v>172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L180" s="80"/>
      <c r="M180" s="242"/>
      <c r="N180" s="80"/>
    </row>
    <row r="181" spans="1:14" x14ac:dyDescent="0.2">
      <c r="A181" s="14" t="s">
        <v>362</v>
      </c>
      <c r="B181" s="249">
        <v>21</v>
      </c>
      <c r="C181" s="14" t="s">
        <v>191</v>
      </c>
      <c r="D181" s="104">
        <v>173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L181" s="80"/>
      <c r="M181" s="242"/>
      <c r="N181" s="80"/>
    </row>
    <row r="182" spans="1:14" x14ac:dyDescent="0.2">
      <c r="A182" s="14" t="s">
        <v>391</v>
      </c>
      <c r="B182" s="249">
        <v>21</v>
      </c>
      <c r="C182" s="14" t="s">
        <v>191</v>
      </c>
      <c r="D182" s="104">
        <v>174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L182" s="14"/>
      <c r="M182" s="242"/>
      <c r="N182" s="14"/>
    </row>
    <row r="183" spans="1:14" x14ac:dyDescent="0.2">
      <c r="A183" s="14" t="s">
        <v>393</v>
      </c>
      <c r="B183" s="249">
        <v>21</v>
      </c>
      <c r="C183" s="14" t="s">
        <v>191</v>
      </c>
      <c r="D183" s="104">
        <v>175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L183" s="14"/>
      <c r="M183" s="242"/>
      <c r="N183" s="14"/>
    </row>
    <row r="184" spans="1:14" x14ac:dyDescent="0.2">
      <c r="A184" s="14" t="s">
        <v>366</v>
      </c>
      <c r="B184" s="249">
        <v>21</v>
      </c>
      <c r="C184" s="14" t="s">
        <v>191</v>
      </c>
      <c r="D184" s="104">
        <v>176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L184" s="14"/>
      <c r="M184" s="242"/>
      <c r="N184" s="14"/>
    </row>
    <row r="185" spans="1:14" x14ac:dyDescent="0.2">
      <c r="A185" s="14" t="s">
        <v>362</v>
      </c>
      <c r="B185" s="249">
        <v>21</v>
      </c>
      <c r="C185" s="14" t="s">
        <v>270</v>
      </c>
      <c r="D185" s="104">
        <v>177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L185" s="14"/>
      <c r="M185" s="242"/>
      <c r="N185" s="14"/>
    </row>
    <row r="186" spans="1:14" x14ac:dyDescent="0.2">
      <c r="A186" s="14" t="s">
        <v>364</v>
      </c>
      <c r="B186" s="249">
        <v>21</v>
      </c>
      <c r="C186" s="14" t="s">
        <v>270</v>
      </c>
      <c r="D186" s="104">
        <v>178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L186" s="14"/>
      <c r="M186" s="242"/>
      <c r="N186" s="14"/>
    </row>
    <row r="187" spans="1:14" x14ac:dyDescent="0.2">
      <c r="A187" s="14" t="s">
        <v>391</v>
      </c>
      <c r="B187" s="249">
        <v>21</v>
      </c>
      <c r="C187" s="14" t="s">
        <v>270</v>
      </c>
      <c r="D187" s="104">
        <v>179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L187" s="14"/>
      <c r="M187" s="242"/>
      <c r="N187" s="14"/>
    </row>
    <row r="188" spans="1:14" x14ac:dyDescent="0.2">
      <c r="A188" t="s">
        <v>393</v>
      </c>
      <c r="B188" s="249">
        <v>21</v>
      </c>
      <c r="C188" s="14" t="s">
        <v>270</v>
      </c>
      <c r="D188" s="104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L188" s="14"/>
      <c r="M188" s="242"/>
      <c r="N188" s="14"/>
    </row>
    <row r="189" spans="1:14" x14ac:dyDescent="0.2">
      <c r="A189" s="14" t="s">
        <v>366</v>
      </c>
      <c r="B189" s="249">
        <v>21</v>
      </c>
      <c r="C189" s="14" t="s">
        <v>270</v>
      </c>
      <c r="D189" s="104">
        <v>181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M189" s="242"/>
      <c r="N189" s="14"/>
    </row>
    <row r="190" spans="1:14" x14ac:dyDescent="0.2">
      <c r="A190" t="s">
        <v>569</v>
      </c>
      <c r="B190" s="249">
        <v>21</v>
      </c>
      <c r="C190" s="14" t="s">
        <v>270</v>
      </c>
      <c r="D190" s="104">
        <v>182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L190" s="14"/>
      <c r="M190" s="242"/>
      <c r="N190" s="14"/>
    </row>
    <row r="191" spans="1:14" x14ac:dyDescent="0.2">
      <c r="A191" s="14" t="s">
        <v>391</v>
      </c>
      <c r="B191" s="249">
        <v>22</v>
      </c>
      <c r="C191" s="242" t="s">
        <v>192</v>
      </c>
      <c r="D191" s="104">
        <v>183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M191" s="242"/>
      <c r="N191" s="14"/>
    </row>
    <row r="192" spans="1:14" x14ac:dyDescent="0.2">
      <c r="A192" s="14" t="s">
        <v>392</v>
      </c>
      <c r="B192" s="249">
        <v>22</v>
      </c>
      <c r="C192" s="242" t="s">
        <v>190</v>
      </c>
      <c r="D192" s="104">
        <v>184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L192" s="14"/>
      <c r="M192" s="242"/>
      <c r="N192" s="242"/>
    </row>
    <row r="193" spans="1:14" x14ac:dyDescent="0.2">
      <c r="A193" s="14" t="s">
        <v>393</v>
      </c>
      <c r="B193" s="249">
        <v>22</v>
      </c>
      <c r="C193" s="242" t="s">
        <v>190</v>
      </c>
      <c r="D193" s="104">
        <v>185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L193" s="14"/>
      <c r="M193" s="242"/>
      <c r="N193" s="242"/>
    </row>
    <row r="194" spans="1:14" x14ac:dyDescent="0.2">
      <c r="A194" s="14" t="s">
        <v>393</v>
      </c>
      <c r="B194" s="249">
        <v>22</v>
      </c>
      <c r="C194" s="80" t="s">
        <v>190</v>
      </c>
      <c r="D194" s="104">
        <v>186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L194" s="14"/>
      <c r="M194" s="242"/>
      <c r="N194" s="242"/>
    </row>
    <row r="195" spans="1:14" x14ac:dyDescent="0.2">
      <c r="A195" s="14" t="s">
        <v>393</v>
      </c>
      <c r="B195" s="249">
        <v>22</v>
      </c>
      <c r="C195" s="80" t="s">
        <v>190</v>
      </c>
      <c r="D195" s="104">
        <v>187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L195" s="14"/>
      <c r="M195" s="242"/>
      <c r="N195" s="80"/>
    </row>
    <row r="196" spans="1:14" x14ac:dyDescent="0.2">
      <c r="A196" s="14" t="s">
        <v>393</v>
      </c>
      <c r="B196" s="249">
        <v>22</v>
      </c>
      <c r="C196" s="80" t="s">
        <v>190</v>
      </c>
      <c r="D196" s="104">
        <v>188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L196" s="14"/>
      <c r="M196" s="242"/>
      <c r="N196" s="80"/>
    </row>
    <row r="197" spans="1:14" x14ac:dyDescent="0.2">
      <c r="A197" s="14" t="s">
        <v>366</v>
      </c>
      <c r="B197" s="249">
        <v>22</v>
      </c>
      <c r="C197" s="80" t="s">
        <v>190</v>
      </c>
      <c r="D197" s="104">
        <v>189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L197" s="14"/>
      <c r="M197" s="242"/>
      <c r="N197" s="80"/>
    </row>
    <row r="198" spans="1:14" x14ac:dyDescent="0.2">
      <c r="A198" s="14" t="s">
        <v>366</v>
      </c>
      <c r="B198" s="249">
        <v>22</v>
      </c>
      <c r="C198" s="80" t="s">
        <v>190</v>
      </c>
      <c r="D198" s="104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L198" s="14"/>
      <c r="M198" s="242"/>
      <c r="N198" s="80"/>
    </row>
    <row r="199" spans="1:14" x14ac:dyDescent="0.2">
      <c r="A199" s="14" t="s">
        <v>391</v>
      </c>
      <c r="B199" s="249">
        <v>22</v>
      </c>
      <c r="C199" s="14" t="s">
        <v>189</v>
      </c>
      <c r="D199" s="104">
        <v>191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L199" s="14"/>
      <c r="M199" s="242"/>
      <c r="N199" s="80"/>
    </row>
    <row r="200" spans="1:14" x14ac:dyDescent="0.2">
      <c r="A200" s="14" t="s">
        <v>366</v>
      </c>
      <c r="B200" s="249">
        <v>22</v>
      </c>
      <c r="C200" s="14" t="s">
        <v>189</v>
      </c>
      <c r="D200" s="104">
        <v>192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L200" s="14"/>
      <c r="M200" s="242"/>
      <c r="N200" s="14"/>
    </row>
    <row r="201" spans="1:14" x14ac:dyDescent="0.2">
      <c r="A201" s="14" t="s">
        <v>392</v>
      </c>
      <c r="B201" s="249">
        <v>22</v>
      </c>
      <c r="C201" s="80" t="s">
        <v>188</v>
      </c>
      <c r="D201" s="104">
        <v>193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L201" s="14"/>
      <c r="M201" s="242"/>
      <c r="N201" s="14"/>
    </row>
    <row r="202" spans="1:14" x14ac:dyDescent="0.2">
      <c r="A202" s="14" t="s">
        <v>391</v>
      </c>
      <c r="B202" s="249">
        <v>22</v>
      </c>
      <c r="C202" s="80" t="s">
        <v>188</v>
      </c>
      <c r="D202" s="104">
        <v>194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L202" s="14"/>
      <c r="M202" s="242"/>
      <c r="N202" s="80"/>
    </row>
    <row r="203" spans="1:14" x14ac:dyDescent="0.2">
      <c r="A203" s="14" t="s">
        <v>393</v>
      </c>
      <c r="B203" s="249">
        <v>22</v>
      </c>
      <c r="C203" s="80" t="s">
        <v>188</v>
      </c>
      <c r="D203" s="104">
        <v>195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L203" s="14"/>
      <c r="M203" s="242"/>
      <c r="N203" s="80"/>
    </row>
    <row r="204" spans="1:14" x14ac:dyDescent="0.2">
      <c r="A204" s="14" t="s">
        <v>391</v>
      </c>
      <c r="B204" s="249">
        <v>22</v>
      </c>
      <c r="C204" s="14" t="s">
        <v>191</v>
      </c>
      <c r="D204" s="104">
        <v>196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L204" s="14"/>
      <c r="M204" s="242"/>
      <c r="N204" s="80"/>
    </row>
    <row r="205" spans="1:14" x14ac:dyDescent="0.2">
      <c r="A205" s="14" t="s">
        <v>366</v>
      </c>
      <c r="B205" s="249">
        <v>22</v>
      </c>
      <c r="C205" s="14" t="s">
        <v>191</v>
      </c>
      <c r="D205" s="104">
        <v>197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L205" s="14"/>
      <c r="M205" s="242"/>
      <c r="N205" s="14"/>
    </row>
    <row r="206" spans="1:14" x14ac:dyDescent="0.2">
      <c r="A206" s="14" t="s">
        <v>391</v>
      </c>
      <c r="B206" s="249">
        <v>22</v>
      </c>
      <c r="C206" s="14" t="s">
        <v>270</v>
      </c>
      <c r="D206" s="104">
        <v>198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L206" s="14"/>
      <c r="M206" s="242"/>
      <c r="N206" s="14"/>
    </row>
    <row r="207" spans="1:14" x14ac:dyDescent="0.2">
      <c r="A207" s="14" t="s">
        <v>366</v>
      </c>
      <c r="B207" s="249">
        <v>22</v>
      </c>
      <c r="C207" s="14" t="s">
        <v>270</v>
      </c>
      <c r="D207" s="104">
        <v>199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L207" s="14"/>
      <c r="M207" s="242"/>
      <c r="N207" s="14"/>
    </row>
    <row r="208" spans="1:14" x14ac:dyDescent="0.2">
      <c r="A208" t="s">
        <v>364</v>
      </c>
      <c r="B208" s="22">
        <v>23</v>
      </c>
      <c r="C208" s="14" t="s">
        <v>189</v>
      </c>
      <c r="D208" s="104">
        <v>200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L208" s="14"/>
      <c r="M208" s="242"/>
      <c r="N208" s="14"/>
    </row>
    <row r="209" spans="1:10" x14ac:dyDescent="0.2">
      <c r="A209" t="s">
        <v>394</v>
      </c>
      <c r="B209" s="22">
        <v>23</v>
      </c>
      <c r="C209" s="14" t="s">
        <v>189</v>
      </c>
      <c r="D209" s="104">
        <v>201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 x14ac:dyDescent="0.2">
      <c r="A210" t="s">
        <v>364</v>
      </c>
      <c r="B210" s="22">
        <v>24</v>
      </c>
      <c r="C210" s="14" t="s">
        <v>189</v>
      </c>
      <c r="D210" s="104">
        <v>202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 x14ac:dyDescent="0.2">
      <c r="A211" t="s">
        <v>394</v>
      </c>
      <c r="B211" s="22">
        <v>24</v>
      </c>
      <c r="C211" s="14" t="s">
        <v>189</v>
      </c>
      <c r="D211" s="104">
        <v>203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39</vt:i4>
      </vt:variant>
    </vt:vector>
  </HeadingPairs>
  <TitlesOfParts>
    <vt:vector size="53" baseType="lpstr">
      <vt:lpstr>POLICY</vt:lpstr>
      <vt:lpstr>SETS</vt:lpstr>
      <vt:lpstr>VESSELS</vt:lpstr>
      <vt:lpstr>PRICES</vt:lpstr>
      <vt:lpstr>VARCOSTS</vt:lpstr>
      <vt:lpstr>FIXCOSTS</vt:lpstr>
      <vt:lpstr>TAC</vt:lpstr>
      <vt:lpstr>CATCH2009</vt:lpstr>
      <vt:lpstr>fishingarea</vt:lpstr>
      <vt:lpstr>MAX_EFF_V</vt:lpstr>
      <vt:lpstr>MAX_EFF_F</vt:lpstr>
      <vt:lpstr>SEASON</vt:lpstr>
      <vt:lpstr>SUBSETS</vt:lpstr>
      <vt:lpstr>discount_rate</vt:lpstr>
      <vt:lpstr>AREA</vt:lpstr>
      <vt:lpstr>BALTIC_COD_PERMIT</vt:lpstr>
      <vt:lpstr>BIOL_MAX</vt:lpstr>
      <vt:lpstr>CAPITAL_FC</vt:lpstr>
      <vt:lpstr>CATCH_2009</vt:lpstr>
      <vt:lpstr>CATCH_PER_EFFORT</vt:lpstr>
      <vt:lpstr>CREW</vt:lpstr>
      <vt:lpstr>discount_rate</vt:lpstr>
      <vt:lpstr>EFFORT_2009</vt:lpstr>
      <vt:lpstr>EFFORT_VH</vt:lpstr>
      <vt:lpstr>POLICY!FISHERY</vt:lpstr>
      <vt:lpstr>SETS!FISHERY</vt:lpstr>
      <vt:lpstr>VARCOSTS!FISHERY</vt:lpstr>
      <vt:lpstr>FISHERY</vt:lpstr>
      <vt:lpstr>FISHINGAREA</vt:lpstr>
      <vt:lpstr>FLEET</vt:lpstr>
      <vt:lpstr>kwH_group</vt:lpstr>
      <vt:lpstr>kwH_per_vessel</vt:lpstr>
      <vt:lpstr>kwH_vessel_seg</vt:lpstr>
      <vt:lpstr>MAX_EFF_F</vt:lpstr>
      <vt:lpstr>MAX_EFF_V</vt:lpstr>
      <vt:lpstr>ON_OFF</vt:lpstr>
      <vt:lpstr>OTHER_FC</vt:lpstr>
      <vt:lpstr>PRICES</vt:lpstr>
      <vt:lpstr>SEASON</vt:lpstr>
      <vt:lpstr>FIXCOSTS!SEGMENT</vt:lpstr>
      <vt:lpstr>SEGMENT</vt:lpstr>
      <vt:lpstr>TAC!STOCK</vt:lpstr>
      <vt:lpstr>STOCK</vt:lpstr>
      <vt:lpstr>SUBSET_NAMES</vt:lpstr>
      <vt:lpstr>SUBSETS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2012-01-05T13:09:23Z</cp:lastPrinted>
  <dcterms:created xsi:type="dcterms:W3CDTF">2008-09-17T10:41:07Z</dcterms:created>
  <dcterms:modified xsi:type="dcterms:W3CDTF">2012-02-15T14:03:01Z</dcterms:modified>
</cp:coreProperties>
</file>